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ALLER_HA_2/"/>
    </mc:Choice>
  </mc:AlternateContent>
  <xr:revisionPtr revIDLastSave="23" documentId="13_ncr:1_{0F9D201A-63E2-7045-ABCB-0F208C2C003A}" xr6:coauthVersionLast="47" xr6:coauthVersionMax="47" xr10:uidLastSave="{87BFE92E-67BE-4DA0-9CE6-E4BAA80C5F2E}"/>
  <bookViews>
    <workbookView xWindow="-28920" yWindow="4380" windowWidth="29040" windowHeight="15720" xr2:uid="{9C17EDB2-E79E-E547-A673-26F1EAF70D3A}"/>
  </bookViews>
  <sheets>
    <sheet name="DESARROLLO" sheetId="2" r:id="rId1"/>
    <sheet name="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7" i="2" l="1"/>
  <c r="H68" i="2"/>
  <c r="H66" i="2"/>
  <c r="C71" i="2"/>
  <c r="C70" i="2"/>
  <c r="E67" i="2"/>
  <c r="G67" i="2" s="1"/>
  <c r="E68" i="2"/>
  <c r="E66" i="2"/>
  <c r="G68" i="2"/>
  <c r="G66" i="2"/>
  <c r="F67" i="2" a="1"/>
  <c r="F67" i="2" s="1"/>
  <c r="F68" i="2" a="1"/>
  <c r="F68" i="2" s="1"/>
  <c r="L8" i="2"/>
  <c r="F66" i="2" a="1"/>
  <c r="F66" i="2" s="1"/>
  <c r="C67" i="2"/>
  <c r="D67" i="2" s="1"/>
  <c r="B67" i="2"/>
  <c r="I32" i="2" a="1"/>
  <c r="I32" i="2" s="1"/>
  <c r="I31" i="2" a="1"/>
  <c r="I31" i="2" s="1"/>
  <c r="B33" i="2"/>
  <c r="K34" i="2" s="1"/>
  <c r="B45" i="2"/>
  <c r="K46" i="2" s="1"/>
  <c r="G8" i="2"/>
  <c r="B66" i="2" s="1"/>
  <c r="H8" i="2"/>
  <c r="I8" i="2"/>
  <c r="J8" i="2"/>
  <c r="K8" i="2"/>
  <c r="C66" i="2" s="1"/>
  <c r="D66" i="2" s="1"/>
  <c r="M8" i="2"/>
  <c r="G9" i="2"/>
  <c r="H9" i="2"/>
  <c r="I9" i="2"/>
  <c r="J9" i="2"/>
  <c r="K9" i="2"/>
  <c r="L9" i="2"/>
  <c r="M9" i="2"/>
  <c r="G10" i="2"/>
  <c r="B68" i="2" s="1"/>
  <c r="H10" i="2"/>
  <c r="I10" i="2"/>
  <c r="J10" i="2"/>
  <c r="K10" i="2"/>
  <c r="L10" i="2"/>
  <c r="M10" i="2"/>
  <c r="G7" i="2"/>
  <c r="H7" i="2"/>
  <c r="I7" i="2"/>
  <c r="J7" i="2"/>
  <c r="K7" i="2"/>
  <c r="L7" i="2"/>
  <c r="M7" i="2"/>
  <c r="B8" i="2"/>
  <c r="B32" i="2" s="1"/>
  <c r="K33" i="2" s="1"/>
  <c r="C8" i="2"/>
  <c r="D8" i="2"/>
  <c r="E8" i="2"/>
  <c r="F32" i="2" s="1"/>
  <c r="B9" i="2"/>
  <c r="C9" i="2"/>
  <c r="D9" i="2"/>
  <c r="E9" i="2"/>
  <c r="B10" i="2"/>
  <c r="B34" i="2" s="1"/>
  <c r="K35" i="2" s="1"/>
  <c r="C10" i="2"/>
  <c r="D10" i="2"/>
  <c r="E10" i="2"/>
  <c r="B11" i="2"/>
  <c r="B35" i="2" s="1"/>
  <c r="K36" i="2" s="1"/>
  <c r="C11" i="2"/>
  <c r="D11" i="2"/>
  <c r="E11" i="2"/>
  <c r="B12" i="2"/>
  <c r="B36" i="2" s="1"/>
  <c r="K37" i="2" s="1"/>
  <c r="C12" i="2"/>
  <c r="D12" i="2"/>
  <c r="E12" i="2"/>
  <c r="B13" i="2"/>
  <c r="B37" i="2" s="1"/>
  <c r="K38" i="2" s="1"/>
  <c r="C13" i="2"/>
  <c r="D13" i="2"/>
  <c r="E13" i="2"/>
  <c r="B14" i="2"/>
  <c r="B38" i="2" s="1"/>
  <c r="K39" i="2" s="1"/>
  <c r="C14" i="2"/>
  <c r="D14" i="2"/>
  <c r="E14" i="2"/>
  <c r="B15" i="2"/>
  <c r="B39" i="2" s="1"/>
  <c r="K40" i="2" s="1"/>
  <c r="C15" i="2"/>
  <c r="D15" i="2"/>
  <c r="E15" i="2"/>
  <c r="B16" i="2"/>
  <c r="B40" i="2" s="1"/>
  <c r="K41" i="2" s="1"/>
  <c r="C16" i="2"/>
  <c r="D16" i="2"/>
  <c r="E16" i="2"/>
  <c r="B17" i="2"/>
  <c r="B41" i="2" s="1"/>
  <c r="K42" i="2" s="1"/>
  <c r="C17" i="2"/>
  <c r="D17" i="2"/>
  <c r="E17" i="2"/>
  <c r="B18" i="2"/>
  <c r="B42" i="2" s="1"/>
  <c r="K43" i="2" s="1"/>
  <c r="C18" i="2"/>
  <c r="D18" i="2"/>
  <c r="E18" i="2"/>
  <c r="B19" i="2"/>
  <c r="B43" i="2" s="1"/>
  <c r="K44" i="2" s="1"/>
  <c r="C19" i="2"/>
  <c r="D19" i="2"/>
  <c r="E19" i="2"/>
  <c r="B20" i="2"/>
  <c r="B44" i="2" s="1"/>
  <c r="K45" i="2" s="1"/>
  <c r="C20" i="2"/>
  <c r="D20" i="2"/>
  <c r="E20" i="2"/>
  <c r="B21" i="2"/>
  <c r="C21" i="2"/>
  <c r="D21" i="2"/>
  <c r="E21" i="2"/>
  <c r="C45" i="2" s="1"/>
  <c r="B22" i="2"/>
  <c r="B46" i="2" s="1"/>
  <c r="K47" i="2" s="1"/>
  <c r="C22" i="2"/>
  <c r="D22" i="2"/>
  <c r="E22" i="2"/>
  <c r="B23" i="2"/>
  <c r="B47" i="2" s="1"/>
  <c r="K48" i="2" s="1"/>
  <c r="C23" i="2"/>
  <c r="D23" i="2"/>
  <c r="E23" i="2"/>
  <c r="B24" i="2"/>
  <c r="B48" i="2" s="1"/>
  <c r="K49" i="2" s="1"/>
  <c r="C24" i="2"/>
  <c r="D24" i="2"/>
  <c r="E24" i="2"/>
  <c r="B25" i="2"/>
  <c r="B49" i="2" s="1"/>
  <c r="K50" i="2" s="1"/>
  <c r="C25" i="2"/>
  <c r="D25" i="2"/>
  <c r="F49" i="2" s="1"/>
  <c r="E25" i="2"/>
  <c r="B26" i="2"/>
  <c r="B50" i="2" s="1"/>
  <c r="K51" i="2" s="1"/>
  <c r="C26" i="2"/>
  <c r="D26" i="2"/>
  <c r="E26" i="2"/>
  <c r="B27" i="2"/>
  <c r="B51" i="2" s="1"/>
  <c r="K52" i="2" s="1"/>
  <c r="C27" i="2"/>
  <c r="D27" i="2"/>
  <c r="E27" i="2"/>
  <c r="C7" i="2"/>
  <c r="D7" i="2"/>
  <c r="E7" i="2"/>
  <c r="B7" i="2"/>
  <c r="F46" i="2" l="1"/>
  <c r="F37" i="2"/>
  <c r="C68" i="2"/>
  <c r="D68" i="2" s="1"/>
  <c r="F39" i="2"/>
  <c r="F43" i="2"/>
  <c r="F40" i="2"/>
  <c r="F34" i="2"/>
  <c r="C51" i="2"/>
  <c r="F36" i="2"/>
  <c r="L46" i="2"/>
  <c r="F48" i="2"/>
  <c r="F42" i="2"/>
  <c r="F51" i="2"/>
  <c r="F50" i="2"/>
  <c r="F41" i="2"/>
  <c r="I33" i="2"/>
  <c r="F45" i="2"/>
  <c r="F44" i="2"/>
  <c r="F38" i="2"/>
  <c r="C40" i="2"/>
  <c r="L41" i="2" s="1"/>
  <c r="L52" i="2"/>
  <c r="C42" i="2"/>
  <c r="C39" i="2"/>
  <c r="C33" i="2"/>
  <c r="C50" i="2"/>
  <c r="L51" i="2" s="1"/>
  <c r="C47" i="2"/>
  <c r="C41" i="2"/>
  <c r="C38" i="2"/>
  <c r="C35" i="2"/>
  <c r="C32" i="2"/>
  <c r="C46" i="2"/>
  <c r="C43" i="2"/>
  <c r="C34" i="2"/>
  <c r="F47" i="2"/>
  <c r="F35" i="2"/>
  <c r="F33" i="2"/>
  <c r="C37" i="2"/>
  <c r="C48" i="2"/>
  <c r="C49" i="2"/>
  <c r="C36" i="2"/>
  <c r="C44" i="2"/>
  <c r="C58" i="2" l="1"/>
  <c r="C60" i="2" s="1"/>
  <c r="L44" i="2"/>
  <c r="E43" i="2"/>
  <c r="M44" i="2" s="1"/>
  <c r="L36" i="2"/>
  <c r="E35" i="2"/>
  <c r="M36" i="2" s="1"/>
  <c r="E38" i="2"/>
  <c r="M39" i="2" s="1"/>
  <c r="L39" i="2"/>
  <c r="L42" i="2"/>
  <c r="E41" i="2"/>
  <c r="M42" i="2" s="1"/>
  <c r="L48" i="2"/>
  <c r="E47" i="2"/>
  <c r="M48" i="2" s="1"/>
  <c r="E33" i="2"/>
  <c r="M34" i="2" s="1"/>
  <c r="L34" i="2"/>
  <c r="L40" i="2"/>
  <c r="E39" i="2"/>
  <c r="M40" i="2" s="1"/>
  <c r="L35" i="2"/>
  <c r="E34" i="2"/>
  <c r="M35" i="2" s="1"/>
  <c r="L43" i="2"/>
  <c r="E42" i="2"/>
  <c r="M43" i="2" s="1"/>
  <c r="L47" i="2"/>
  <c r="E46" i="2"/>
  <c r="M47" i="2" s="1"/>
  <c r="E45" i="2"/>
  <c r="M46" i="2" s="1"/>
  <c r="L37" i="2"/>
  <c r="E36" i="2"/>
  <c r="M37" i="2" s="1"/>
  <c r="E49" i="2"/>
  <c r="M50" i="2" s="1"/>
  <c r="L50" i="2"/>
  <c r="L49" i="2"/>
  <c r="E48" i="2"/>
  <c r="M49" i="2" s="1"/>
  <c r="E37" i="2"/>
  <c r="M38" i="2" s="1"/>
  <c r="L38" i="2"/>
  <c r="C52" i="2"/>
  <c r="C61" i="2" s="1"/>
  <c r="B62" i="2" s="1"/>
  <c r="E44" i="2"/>
  <c r="M45" i="2" s="1"/>
  <c r="L45" i="2"/>
  <c r="E32" i="2"/>
  <c r="M33" i="2" s="1"/>
  <c r="L33" i="2"/>
  <c r="E40" i="2"/>
  <c r="M41" i="2" s="1"/>
  <c r="D32" i="2" l="1"/>
  <c r="D45" i="2"/>
  <c r="D42" i="2"/>
  <c r="D41" i="2"/>
  <c r="D43" i="2"/>
  <c r="D33" i="2"/>
  <c r="D40" i="2"/>
  <c r="M57" i="2"/>
  <c r="L57" i="2"/>
  <c r="L58" i="2" s="1"/>
  <c r="D51" i="2"/>
  <c r="D47" i="2"/>
  <c r="D39" i="2"/>
  <c r="D50" i="2"/>
  <c r="D48" i="2"/>
  <c r="D36" i="2"/>
  <c r="D35" i="2"/>
  <c r="D38" i="2"/>
  <c r="D37" i="2"/>
  <c r="D49" i="2"/>
  <c r="D46" i="2"/>
  <c r="D34" i="2"/>
  <c r="D44" i="2"/>
  <c r="D5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<sst xmlns="http://schemas.openxmlformats.org/spreadsheetml/2006/main" count="319" uniqueCount="79">
  <si>
    <t>GRUPO 1</t>
  </si>
  <si>
    <t>fc'</t>
  </si>
  <si>
    <t>Defectuosos</t>
  </si>
  <si>
    <t>Correlativo</t>
  </si>
  <si>
    <t>7 días [MPa]</t>
  </si>
  <si>
    <t>28 días [MPa]</t>
  </si>
  <si>
    <t>Testigo</t>
  </si>
  <si>
    <t>D [mm]</t>
  </si>
  <si>
    <t>H original [mm]</t>
  </si>
  <si>
    <t>H refrentado [mm]</t>
  </si>
  <si>
    <t>H rectificado [mm]</t>
  </si>
  <si>
    <t>R [MPa]</t>
  </si>
  <si>
    <t>Edad [dias]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</si>
  <si>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</si>
  <si>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</si>
  <si>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</si>
  <si>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</si>
  <si>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</si>
  <si>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</si>
  <si>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</si>
  <si>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</si>
  <si>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</si>
  <si>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</si>
  <si>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</si>
  <si>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</si>
  <si>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</si>
  <si>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</si>
  <si>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</si>
  <si>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</si>
  <si>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</si>
  <si>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fc</t>
  </si>
  <si>
    <t>defectuoso</t>
  </si>
  <si>
    <t>Mpa</t>
  </si>
  <si>
    <t>%</t>
  </si>
  <si>
    <t>Desarrollo</t>
  </si>
  <si>
    <t>fi</t>
  </si>
  <si>
    <t>s</t>
  </si>
  <si>
    <t>Datos de Entrada</t>
  </si>
  <si>
    <t>Normas</t>
  </si>
  <si>
    <t>Ri</t>
  </si>
  <si>
    <t>f3</t>
  </si>
  <si>
    <t>Defectuoso</t>
  </si>
  <si>
    <t>k1</t>
  </si>
  <si>
    <t>k2</t>
  </si>
  <si>
    <t>Variable</t>
  </si>
  <si>
    <t>H5</t>
  </si>
  <si>
    <t>H10</t>
  </si>
  <si>
    <t>H15</t>
  </si>
  <si>
    <t>H20 o Sup</t>
  </si>
  <si>
    <t>K2 Tabla 3 NCh 1998</t>
  </si>
  <si>
    <t>K1 Tabla 3 NCh 1998</t>
  </si>
  <si>
    <t>Resistencia Mecanica</t>
  </si>
  <si>
    <t>Probeta</t>
  </si>
  <si>
    <t>Cumple fc - k2</t>
  </si>
  <si>
    <t>Cumple fm mayor a fc + st</t>
  </si>
  <si>
    <t>t</t>
  </si>
  <si>
    <t>Número de muestras</t>
  </si>
  <si>
    <t>Fraccion defectuosa</t>
  </si>
  <si>
    <t>Tabla 4 NCh 1998</t>
  </si>
  <si>
    <t>R</t>
  </si>
  <si>
    <t>d2</t>
  </si>
  <si>
    <t>s1</t>
  </si>
  <si>
    <t>Nivel Control</t>
  </si>
  <si>
    <t>V1</t>
  </si>
  <si>
    <t>Cumle f3 mayor a fc + k1</t>
  </si>
  <si>
    <t>Prom</t>
  </si>
  <si>
    <t>Numero de aprobados</t>
  </si>
  <si>
    <t>Total</t>
  </si>
  <si>
    <t>Nivel Control Testigos</t>
  </si>
  <si>
    <t>Tabla 1 NCh 1171</t>
  </si>
  <si>
    <t>Esbeltez</t>
  </si>
  <si>
    <t>K1</t>
  </si>
  <si>
    <t>Tabla 2 NCh 1171</t>
  </si>
  <si>
    <t>Resistencia Cilindro</t>
  </si>
  <si>
    <t>K2</t>
  </si>
  <si>
    <t>R cubo</t>
  </si>
  <si>
    <t>R cilindro</t>
  </si>
  <si>
    <t>Rpm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</si>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</sst>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Ruda"/>
    </font>
    <font>
      <b/>
      <sz val="15"/>
      <color rgb="FF000000"/>
      <name val="Ruda"/>
    </font>
    <font>
      <b/>
      <sz val="10"/>
      <color rgb="FF000000"/>
      <name val="Ruda"/>
    </font>
    <font>
      <sz val="11"/>
      <color rgb="FF000000"/>
      <name val="Ruda"/>
    </font>
    <font>
      <u/>
      <sz val="10"/>
      <color rgb="FF000000"/>
      <name val="Ruda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6" xfId="0" applyBorder="1"/>
    <xf numFmtId="0" fontId="0" fillId="4" borderId="6" xfId="0" applyFill="1" applyBorder="1"/>
    <xf numFmtId="2" fontId="0" fillId="0" borderId="6" xfId="0" applyNumberFormat="1" applyBorder="1"/>
    <xf numFmtId="0" fontId="0" fillId="4" borderId="7" xfId="0" applyFill="1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6" borderId="6" xfId="0" applyFill="1" applyBorder="1"/>
    <xf numFmtId="0" fontId="7" fillId="0" borderId="6" xfId="0" applyFont="1" applyBorder="1"/>
    <xf numFmtId="0" fontId="0" fillId="5" borderId="6" xfId="0" applyFill="1" applyBorder="1"/>
    <xf numFmtId="1" fontId="0" fillId="0" borderId="6" xfId="1" applyNumberFormat="1" applyFont="1" applyBorder="1"/>
    <xf numFmtId="164" fontId="0" fillId="0" borderId="6" xfId="1" applyNumberFormat="1" applyFont="1" applyBorder="1"/>
    <xf numFmtId="0" fontId="7" fillId="0" borderId="0" xfId="0" applyFont="1"/>
    <xf numFmtId="0" fontId="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EA0-F291-AB40-8238-A1650B046FB5}">
  <dimension ref="B2:AC71"/>
  <sheetViews>
    <sheetView tabSelected="1" topLeftCell="A10" zoomScale="61" workbookViewId="0">
      <selection activeCell="S48" sqref="S48"/>
    </sheetView>
  </sheetViews>
  <sheetFormatPr baseColWidth="10" defaultColWidth="12.3125" defaultRowHeight="15.75"/>
  <cols>
    <col min="2" max="2" width="12.1875" bestFit="1" customWidth="1"/>
    <col min="3" max="3" width="14.8125" bestFit="1" customWidth="1"/>
    <col min="4" max="4" width="17.4375" bestFit="1" customWidth="1"/>
    <col min="5" max="5" width="14.8125" bestFit="1" customWidth="1"/>
    <col min="6" max="6" width="5.1875" customWidth="1"/>
    <col min="7" max="7" width="14.8125" bestFit="1" customWidth="1"/>
    <col min="8" max="8" width="8.4375" customWidth="1"/>
    <col min="9" max="9" width="14.8125" bestFit="1" customWidth="1"/>
    <col min="10" max="10" width="17.9375" bestFit="1" customWidth="1"/>
    <col min="11" max="11" width="19" bestFit="1" customWidth="1"/>
    <col min="12" max="12" width="14.8125" bestFit="1" customWidth="1"/>
    <col min="13" max="13" width="23.6875" bestFit="1" customWidth="1"/>
    <col min="16" max="16" width="20.8125" bestFit="1" customWidth="1"/>
    <col min="17" max="17" width="9.0625" bestFit="1" customWidth="1"/>
    <col min="18" max="19" width="7.4375" bestFit="1" customWidth="1"/>
    <col min="20" max="20" width="6.0625" bestFit="1" customWidth="1"/>
    <col min="21" max="21" width="11.1875" bestFit="1" customWidth="1"/>
    <col min="22" max="22" width="19.9375" bestFit="1" customWidth="1"/>
    <col min="23" max="23" width="12.3125" bestFit="1" customWidth="1"/>
    <col min="24" max="24" width="9.0625" bestFit="1" customWidth="1"/>
    <col min="25" max="27" width="6.1875" bestFit="1" customWidth="1"/>
    <col min="28" max="28" width="11.1875" bestFit="1" customWidth="1"/>
    <col min="29" max="29" width="4.1875" bestFit="1" customWidth="1"/>
  </cols>
  <sheetData>
    <row r="2" spans="2:28">
      <c r="B2" s="31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P2" s="32" t="s">
        <v>38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4" spans="2:28">
      <c r="B4" s="15" t="s">
        <v>30</v>
      </c>
      <c r="C4" s="16">
        <v>55</v>
      </c>
      <c r="D4" s="14" t="s">
        <v>32</v>
      </c>
      <c r="P4" s="28" t="s">
        <v>50</v>
      </c>
      <c r="Q4" s="28"/>
      <c r="R4" s="28"/>
      <c r="S4" s="28"/>
      <c r="T4" s="28"/>
      <c r="U4" s="28"/>
      <c r="W4" s="28" t="s">
        <v>49</v>
      </c>
      <c r="X4" s="28"/>
      <c r="Y4" s="28"/>
      <c r="Z4" s="28"/>
      <c r="AA4" s="28"/>
      <c r="AB4" s="28"/>
    </row>
    <row r="5" spans="2:28">
      <c r="B5" s="15" t="s">
        <v>31</v>
      </c>
      <c r="C5" s="26">
        <v>20</v>
      </c>
      <c r="D5" s="14" t="s">
        <v>33</v>
      </c>
      <c r="P5" s="22" t="s">
        <v>41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W5" s="22" t="s">
        <v>41</v>
      </c>
      <c r="X5" s="22" t="s">
        <v>44</v>
      </c>
      <c r="Y5" s="22" t="s">
        <v>45</v>
      </c>
      <c r="Z5" s="22" t="s">
        <v>46</v>
      </c>
      <c r="AA5" s="22" t="s">
        <v>47</v>
      </c>
      <c r="AB5" s="22" t="s">
        <v>48</v>
      </c>
    </row>
    <row r="6" spans="2:28">
      <c r="P6" s="14">
        <v>5</v>
      </c>
      <c r="Q6" s="14" t="s">
        <v>42</v>
      </c>
      <c r="R6" s="14">
        <v>0.3</v>
      </c>
      <c r="S6" s="14">
        <v>0.5</v>
      </c>
      <c r="T6" s="14">
        <v>0.8</v>
      </c>
      <c r="U6" s="14">
        <v>1</v>
      </c>
      <c r="W6" s="14">
        <v>5</v>
      </c>
      <c r="X6" s="14" t="s">
        <v>43</v>
      </c>
      <c r="Y6" s="14">
        <v>0.6</v>
      </c>
      <c r="Z6" s="14">
        <v>1.2</v>
      </c>
      <c r="AA6" s="14">
        <v>1.9</v>
      </c>
      <c r="AB6" s="14">
        <v>2.5</v>
      </c>
    </row>
    <row r="7" spans="2:28">
      <c r="B7" s="15" t="str">
        <f>DATOS!F98</f>
        <v>Correlativo</v>
      </c>
      <c r="C7" s="15" t="str">
        <f>DATOS!G98</f>
        <v>7 días [MPa]</v>
      </c>
      <c r="D7" s="15" t="str">
        <f>DATOS!H98</f>
        <v>28 días [MPa]</v>
      </c>
      <c r="E7" s="15" t="str">
        <f>DATOS!I98</f>
        <v>28 días [MPa]</v>
      </c>
      <c r="G7" s="15" t="str">
        <f>DATOS!K98</f>
        <v>Testigo</v>
      </c>
      <c r="H7" s="17" t="str">
        <f>DATOS!L98</f>
        <v>D [mm]</v>
      </c>
      <c r="I7" s="15" t="str">
        <f>DATOS!M98</f>
        <v>H original [mm]</v>
      </c>
      <c r="J7" s="15" t="str">
        <f>DATOS!N98</f>
        <v>H refrentado [mm]</v>
      </c>
      <c r="K7" s="15" t="str">
        <f>DATOS!O98</f>
        <v>H rectificado [mm]</v>
      </c>
      <c r="L7" s="15" t="str">
        <f>DATOS!P98</f>
        <v>R [MPa]</v>
      </c>
      <c r="M7" s="15" t="str">
        <f>DATOS!Q98</f>
        <v>Edad [dias]</v>
      </c>
      <c r="P7" s="14">
        <v>10</v>
      </c>
      <c r="Q7" s="14" t="s">
        <v>42</v>
      </c>
      <c r="R7" s="14">
        <v>0</v>
      </c>
      <c r="S7" s="14">
        <v>0</v>
      </c>
      <c r="T7" s="14">
        <v>0</v>
      </c>
      <c r="U7" s="14">
        <v>0</v>
      </c>
      <c r="W7" s="14">
        <v>10</v>
      </c>
      <c r="X7" s="14" t="s">
        <v>43</v>
      </c>
      <c r="Y7" s="14">
        <v>0.9</v>
      </c>
      <c r="Z7" s="14">
        <v>1.7</v>
      </c>
      <c r="AA7" s="14">
        <v>2.6</v>
      </c>
      <c r="AB7" s="14">
        <v>3.5</v>
      </c>
    </row>
    <row r="8" spans="2:28">
      <c r="B8" s="14">
        <f>DATOS!F99</f>
        <v>1</v>
      </c>
      <c r="C8" s="14">
        <f>DATOS!G99</f>
        <v>41.45</v>
      </c>
      <c r="D8" s="14">
        <f>DATOS!H99</f>
        <v>52.8</v>
      </c>
      <c r="E8" s="14">
        <f>DATOS!I99</f>
        <v>54.6</v>
      </c>
      <c r="G8" s="14">
        <f>DATOS!K99</f>
        <v>1</v>
      </c>
      <c r="H8" s="18">
        <f>DATOS!L99</f>
        <v>150</v>
      </c>
      <c r="I8" s="14">
        <f>DATOS!M99</f>
        <v>187</v>
      </c>
      <c r="J8" s="14">
        <f>DATOS!N99</f>
        <v>192</v>
      </c>
      <c r="K8" s="14">
        <f>DATOS!O99</f>
        <v>182</v>
      </c>
      <c r="L8" s="14">
        <f>DATOS!P99</f>
        <v>52.2</v>
      </c>
      <c r="M8" s="14">
        <f>DATOS!Q99</f>
        <v>45</v>
      </c>
      <c r="P8" s="14">
        <v>20</v>
      </c>
      <c r="Q8" s="14" t="s">
        <v>42</v>
      </c>
      <c r="R8" s="14">
        <v>-0.4</v>
      </c>
      <c r="S8" s="14">
        <v>-0.7</v>
      </c>
      <c r="T8" s="14">
        <v>-1.1000000000000001</v>
      </c>
      <c r="U8" s="14">
        <v>-1.5</v>
      </c>
      <c r="W8" s="14">
        <v>20</v>
      </c>
      <c r="X8" s="14" t="s">
        <v>43</v>
      </c>
      <c r="Y8" s="14">
        <v>1.4</v>
      </c>
      <c r="Z8" s="14">
        <v>2.7</v>
      </c>
      <c r="AA8" s="14">
        <v>4.0999999999999996</v>
      </c>
      <c r="AB8" s="14">
        <v>5.5</v>
      </c>
    </row>
    <row r="9" spans="2:28">
      <c r="B9" s="14">
        <f>DATOS!F100</f>
        <v>2</v>
      </c>
      <c r="C9" s="14">
        <f>DATOS!G100</f>
        <v>40.200000000000003</v>
      </c>
      <c r="D9" s="14">
        <f>DATOS!H100</f>
        <v>57.11</v>
      </c>
      <c r="E9" s="14">
        <f>DATOS!I100</f>
        <v>56.6</v>
      </c>
      <c r="G9" s="14">
        <f>DATOS!K100</f>
        <v>2</v>
      </c>
      <c r="H9" s="18">
        <f>DATOS!L100</f>
        <v>150</v>
      </c>
      <c r="I9" s="14">
        <f>DATOS!M100</f>
        <v>190</v>
      </c>
      <c r="J9" s="14">
        <f>DATOS!N100</f>
        <v>195</v>
      </c>
      <c r="K9" s="14">
        <f>DATOS!O100</f>
        <v>185</v>
      </c>
      <c r="L9" s="14">
        <f>DATOS!P100</f>
        <v>53.5</v>
      </c>
      <c r="M9" s="14">
        <f>DATOS!Q100</f>
        <v>45</v>
      </c>
    </row>
    <row r="10" spans="2:28">
      <c r="B10" s="14">
        <f>DATOS!F101</f>
        <v>3</v>
      </c>
      <c r="C10" s="14">
        <f>DATOS!G101</f>
        <v>43.5</v>
      </c>
      <c r="D10" s="14">
        <f>DATOS!H101</f>
        <v>52.35</v>
      </c>
      <c r="E10" s="14">
        <f>DATOS!I101</f>
        <v>55.18</v>
      </c>
      <c r="G10" s="20">
        <f>DATOS!K101</f>
        <v>3</v>
      </c>
      <c r="H10" s="21">
        <f>DATOS!L101</f>
        <v>150</v>
      </c>
      <c r="I10" s="20">
        <f>DATOS!M101</f>
        <v>185</v>
      </c>
      <c r="J10" s="20">
        <f>DATOS!N101</f>
        <v>190</v>
      </c>
      <c r="K10" s="20">
        <f>DATOS!O101</f>
        <v>180</v>
      </c>
      <c r="L10" s="20">
        <f>DATOS!P101</f>
        <v>51.5</v>
      </c>
      <c r="M10" s="20">
        <f>DATOS!Q101</f>
        <v>45</v>
      </c>
      <c r="P10" s="28" t="s">
        <v>58</v>
      </c>
      <c r="Q10" s="28"/>
      <c r="R10" s="28"/>
      <c r="S10" s="28"/>
      <c r="V10" s="28" t="s">
        <v>69</v>
      </c>
      <c r="W10" s="28"/>
    </row>
    <row r="11" spans="2:28">
      <c r="B11" s="14">
        <f>DATOS!F102</f>
        <v>4</v>
      </c>
      <c r="C11" s="14">
        <f>DATOS!G102</f>
        <v>41</v>
      </c>
      <c r="D11" s="14">
        <f>DATOS!H102</f>
        <v>55.25</v>
      </c>
      <c r="E11" s="14">
        <f>DATOS!I102</f>
        <v>54.2</v>
      </c>
      <c r="G11" s="19"/>
      <c r="H11" s="19"/>
      <c r="I11" s="19"/>
      <c r="J11" s="19"/>
      <c r="K11" s="19"/>
      <c r="L11" s="19"/>
      <c r="M11" s="19"/>
      <c r="P11" s="22"/>
      <c r="Q11" s="32" t="s">
        <v>57</v>
      </c>
      <c r="R11" s="32"/>
      <c r="S11" s="32"/>
      <c r="V11" s="22" t="s">
        <v>70</v>
      </c>
      <c r="W11" s="22" t="s">
        <v>71</v>
      </c>
    </row>
    <row r="12" spans="2:28">
      <c r="B12" s="14">
        <f>DATOS!F103</f>
        <v>5</v>
      </c>
      <c r="C12" s="14">
        <f>DATOS!G103</f>
        <v>40</v>
      </c>
      <c r="D12" s="14">
        <f>DATOS!H103</f>
        <v>54.48</v>
      </c>
      <c r="E12" s="14">
        <f>DATOS!I103</f>
        <v>53.82</v>
      </c>
      <c r="P12" s="22" t="s">
        <v>56</v>
      </c>
      <c r="Q12" s="14">
        <v>5</v>
      </c>
      <c r="R12" s="14">
        <v>10</v>
      </c>
      <c r="S12" s="14">
        <v>20</v>
      </c>
      <c r="V12" s="14">
        <v>2</v>
      </c>
      <c r="W12" s="14">
        <v>1</v>
      </c>
    </row>
    <row r="13" spans="2:28">
      <c r="B13" s="14">
        <f>DATOS!F104</f>
        <v>6</v>
      </c>
      <c r="C13" s="14">
        <f>DATOS!G104</f>
        <v>41</v>
      </c>
      <c r="D13" s="14">
        <f>DATOS!H104</f>
        <v>55.3</v>
      </c>
      <c r="E13" s="14">
        <f>DATOS!I104</f>
        <v>52.08</v>
      </c>
      <c r="P13" s="14">
        <v>3</v>
      </c>
      <c r="Q13" s="14">
        <v>2.92</v>
      </c>
      <c r="R13" s="14">
        <v>1.8859999999999999</v>
      </c>
      <c r="S13" s="14">
        <v>1.0609999999999999</v>
      </c>
      <c r="V13" s="14">
        <v>1.75</v>
      </c>
      <c r="W13" s="14">
        <v>0.98</v>
      </c>
    </row>
    <row r="14" spans="2:28">
      <c r="B14" s="14">
        <f>DATOS!F105</f>
        <v>7</v>
      </c>
      <c r="C14" s="14">
        <f>DATOS!G105</f>
        <v>43.5</v>
      </c>
      <c r="D14" s="14">
        <f>DATOS!H105</f>
        <v>51</v>
      </c>
      <c r="E14" s="14">
        <f>DATOS!I105</f>
        <v>53.82</v>
      </c>
      <c r="P14" s="14">
        <v>4</v>
      </c>
      <c r="Q14" s="14">
        <v>2.3530000000000002</v>
      </c>
      <c r="R14" s="14">
        <v>1.6379999999999999</v>
      </c>
      <c r="S14" s="14">
        <v>0.97799999999999998</v>
      </c>
      <c r="V14" s="14">
        <v>1.5</v>
      </c>
      <c r="W14" s="14">
        <v>0.96</v>
      </c>
    </row>
    <row r="15" spans="2:28">
      <c r="B15" s="14">
        <f>DATOS!F106</f>
        <v>8</v>
      </c>
      <c r="C15" s="14">
        <f>DATOS!G106</f>
        <v>41</v>
      </c>
      <c r="D15" s="14">
        <f>DATOS!H106</f>
        <v>48.4</v>
      </c>
      <c r="E15" s="14">
        <f>DATOS!I106</f>
        <v>49.9</v>
      </c>
      <c r="P15" s="14">
        <v>5</v>
      </c>
      <c r="Q15" s="14">
        <v>2.1320000000000001</v>
      </c>
      <c r="R15" s="14">
        <v>1.5329999999999999</v>
      </c>
      <c r="S15" s="14">
        <v>0.94099999999999995</v>
      </c>
      <c r="V15" s="14">
        <v>1.25</v>
      </c>
      <c r="W15" s="14">
        <v>0.93</v>
      </c>
    </row>
    <row r="16" spans="2:28">
      <c r="B16" s="14">
        <f>DATOS!F107</f>
        <v>9</v>
      </c>
      <c r="C16" s="14">
        <f>DATOS!G107</f>
        <v>40</v>
      </c>
      <c r="D16" s="14">
        <f>DATOS!H107</f>
        <v>49.5</v>
      </c>
      <c r="E16" s="14">
        <f>DATOS!I107</f>
        <v>45.6</v>
      </c>
      <c r="P16" s="14">
        <v>6</v>
      </c>
      <c r="Q16" s="14">
        <v>2.0150000000000001</v>
      </c>
      <c r="R16" s="14">
        <v>1.476</v>
      </c>
      <c r="S16" s="14">
        <v>0.92</v>
      </c>
      <c r="V16" s="14">
        <v>1</v>
      </c>
      <c r="W16" s="14">
        <v>0.87</v>
      </c>
    </row>
    <row r="17" spans="2:29">
      <c r="B17" s="14">
        <f>DATOS!F108</f>
        <v>10</v>
      </c>
      <c r="C17" s="14">
        <f>DATOS!G108</f>
        <v>40.200000000000003</v>
      </c>
      <c r="D17" s="14">
        <f>DATOS!H108</f>
        <v>52.56</v>
      </c>
      <c r="E17" s="14">
        <f>DATOS!I108</f>
        <v>47.88</v>
      </c>
      <c r="P17" s="14">
        <v>7</v>
      </c>
      <c r="Q17" s="14">
        <v>1.9430000000000001</v>
      </c>
      <c r="R17" s="14">
        <v>1.44</v>
      </c>
      <c r="S17" s="14">
        <v>0.90600000000000003</v>
      </c>
    </row>
    <row r="18" spans="2:29">
      <c r="B18" s="14">
        <f>DATOS!F109</f>
        <v>11</v>
      </c>
      <c r="C18" s="14">
        <f>DATOS!G109</f>
        <v>43.5</v>
      </c>
      <c r="D18" s="14">
        <f>DATOS!H109</f>
        <v>57.11</v>
      </c>
      <c r="E18" s="14">
        <f>DATOS!I109</f>
        <v>56.6</v>
      </c>
      <c r="P18" s="14">
        <v>8</v>
      </c>
      <c r="Q18" s="14">
        <v>1.895</v>
      </c>
      <c r="R18" s="14">
        <v>1.415</v>
      </c>
      <c r="S18" s="14">
        <v>0.89600000000000002</v>
      </c>
      <c r="V18" s="28" t="s">
        <v>72</v>
      </c>
      <c r="W18" s="28"/>
      <c r="X18" s="28"/>
      <c r="Y18" s="28"/>
      <c r="Z18" s="28"/>
      <c r="AA18" s="28"/>
      <c r="AB18" s="28"/>
      <c r="AC18" s="28"/>
    </row>
    <row r="19" spans="2:29">
      <c r="B19" s="14">
        <f>DATOS!F110</f>
        <v>12</v>
      </c>
      <c r="C19" s="14">
        <f>DATOS!G110</f>
        <v>40</v>
      </c>
      <c r="D19" s="14">
        <f>DATOS!H110</f>
        <v>52.35</v>
      </c>
      <c r="E19" s="14">
        <f>DATOS!I110</f>
        <v>52.08</v>
      </c>
      <c r="P19" s="14">
        <v>9</v>
      </c>
      <c r="Q19" s="14">
        <v>1.86</v>
      </c>
      <c r="R19" s="14">
        <v>1.397</v>
      </c>
      <c r="S19" s="14">
        <v>0.88900000000000001</v>
      </c>
      <c r="V19" s="22" t="s">
        <v>73</v>
      </c>
      <c r="W19" s="14">
        <v>20</v>
      </c>
      <c r="X19" s="14">
        <v>25</v>
      </c>
      <c r="Y19" s="14">
        <v>30</v>
      </c>
      <c r="Z19" s="14">
        <v>35</v>
      </c>
      <c r="AA19" s="14">
        <v>40</v>
      </c>
      <c r="AB19" s="14">
        <v>45</v>
      </c>
      <c r="AC19" s="14">
        <v>50</v>
      </c>
    </row>
    <row r="20" spans="2:29">
      <c r="B20" s="14">
        <f>DATOS!F111</f>
        <v>13</v>
      </c>
      <c r="C20" s="14">
        <f>DATOS!G111</f>
        <v>41</v>
      </c>
      <c r="D20" s="14">
        <f>DATOS!H111</f>
        <v>55.25</v>
      </c>
      <c r="E20" s="14">
        <f>DATOS!I111</f>
        <v>53.82</v>
      </c>
      <c r="P20" s="14">
        <v>10</v>
      </c>
      <c r="Q20" s="14">
        <v>1.833</v>
      </c>
      <c r="R20" s="14">
        <v>1.383</v>
      </c>
      <c r="S20" s="14">
        <v>0.88300000000000001</v>
      </c>
      <c r="V20" s="22" t="s">
        <v>74</v>
      </c>
      <c r="W20" s="14">
        <v>1.25</v>
      </c>
      <c r="X20" s="14">
        <v>1.2</v>
      </c>
      <c r="Y20" s="14">
        <v>1.17</v>
      </c>
      <c r="Z20" s="14">
        <v>1.1399999999999999</v>
      </c>
      <c r="AA20" s="14">
        <v>1.1299999999999999</v>
      </c>
      <c r="AB20" s="14">
        <v>1.1100000000000001</v>
      </c>
      <c r="AC20" s="14">
        <v>1.1000000000000001</v>
      </c>
    </row>
    <row r="21" spans="2:29">
      <c r="B21" s="14">
        <f>DATOS!F112</f>
        <v>14</v>
      </c>
      <c r="C21" s="14">
        <f>DATOS!G112</f>
        <v>43.5</v>
      </c>
      <c r="D21" s="14">
        <f>DATOS!H112</f>
        <v>54.48</v>
      </c>
      <c r="E21" s="14">
        <f>DATOS!I112</f>
        <v>53.82</v>
      </c>
      <c r="P21" s="14">
        <v>11</v>
      </c>
      <c r="Q21" s="14">
        <v>1.8120000000000001</v>
      </c>
      <c r="R21" s="14">
        <v>1.3720000000000001</v>
      </c>
      <c r="S21" s="14">
        <v>0.879</v>
      </c>
    </row>
    <row r="22" spans="2:29">
      <c r="B22" s="14">
        <f>DATOS!F113</f>
        <v>15</v>
      </c>
      <c r="C22" s="14">
        <f>DATOS!G113</f>
        <v>41</v>
      </c>
      <c r="D22" s="14">
        <f>DATOS!H113</f>
        <v>55.3</v>
      </c>
      <c r="E22" s="14">
        <f>DATOS!I113</f>
        <v>57.79</v>
      </c>
      <c r="P22" s="14">
        <v>12</v>
      </c>
      <c r="Q22" s="14">
        <v>1.796</v>
      </c>
      <c r="R22" s="14">
        <v>1.363</v>
      </c>
      <c r="S22" s="14">
        <v>0.876</v>
      </c>
    </row>
    <row r="23" spans="2:29">
      <c r="B23" s="14">
        <f>DATOS!F114</f>
        <v>16</v>
      </c>
      <c r="C23" s="14">
        <f>DATOS!G114</f>
        <v>40</v>
      </c>
      <c r="D23" s="14">
        <f>DATOS!H114</f>
        <v>58.15</v>
      </c>
      <c r="E23" s="14">
        <f>DATOS!I114</f>
        <v>56.6</v>
      </c>
      <c r="P23" s="14">
        <v>13</v>
      </c>
      <c r="Q23" s="14">
        <v>1.782</v>
      </c>
      <c r="R23" s="14">
        <v>1.3560000000000001</v>
      </c>
      <c r="S23" s="14">
        <v>0.873</v>
      </c>
    </row>
    <row r="24" spans="2:29">
      <c r="B24" s="14">
        <f>DATOS!F115</f>
        <v>17</v>
      </c>
      <c r="C24" s="14">
        <f>DATOS!G115</f>
        <v>40.200000000000003</v>
      </c>
      <c r="D24" s="14">
        <f>DATOS!H115</f>
        <v>55.25</v>
      </c>
      <c r="E24" s="14">
        <f>DATOS!I115</f>
        <v>55.18</v>
      </c>
      <c r="P24" s="14">
        <v>14</v>
      </c>
      <c r="Q24" s="14">
        <v>1.7709999999999999</v>
      </c>
      <c r="R24" s="14">
        <v>1.35</v>
      </c>
      <c r="S24" s="14">
        <v>0.87</v>
      </c>
    </row>
    <row r="25" spans="2:29">
      <c r="B25" s="14">
        <f>DATOS!F116</f>
        <v>18</v>
      </c>
      <c r="C25" s="14">
        <f>DATOS!G116</f>
        <v>43.5</v>
      </c>
      <c r="D25" s="14">
        <f>DATOS!H116</f>
        <v>52.56</v>
      </c>
      <c r="E25" s="14">
        <f>DATOS!I116</f>
        <v>53.82</v>
      </c>
      <c r="P25" s="14">
        <v>15</v>
      </c>
      <c r="Q25" s="14">
        <v>1.7609999999999999</v>
      </c>
      <c r="R25" s="14">
        <v>1.345</v>
      </c>
      <c r="S25" s="14">
        <v>0.86799999999999999</v>
      </c>
    </row>
    <row r="26" spans="2:29">
      <c r="B26" s="14">
        <f>DATOS!F117</f>
        <v>19</v>
      </c>
      <c r="C26" s="14">
        <f>DATOS!G117</f>
        <v>41</v>
      </c>
      <c r="D26" s="14">
        <f>DATOS!H117</f>
        <v>48.4</v>
      </c>
      <c r="E26" s="14">
        <f>DATOS!I117</f>
        <v>45.68</v>
      </c>
      <c r="P26" s="14">
        <v>16</v>
      </c>
      <c r="Q26" s="14">
        <v>1.7529999999999999</v>
      </c>
      <c r="R26" s="14">
        <v>1.341</v>
      </c>
      <c r="S26" s="14">
        <v>0.86599999999999999</v>
      </c>
    </row>
    <row r="27" spans="2:29">
      <c r="B27" s="14">
        <f>DATOS!F118</f>
        <v>20</v>
      </c>
      <c r="C27" s="14">
        <f>DATOS!G118</f>
        <v>40</v>
      </c>
      <c r="D27" s="14">
        <f>DATOS!H118</f>
        <v>49.6</v>
      </c>
      <c r="E27" s="14">
        <f>DATOS!I118</f>
        <v>47.7</v>
      </c>
      <c r="P27" s="14">
        <v>17</v>
      </c>
      <c r="Q27" s="14">
        <v>1.746</v>
      </c>
      <c r="R27" s="14">
        <v>1.337</v>
      </c>
      <c r="S27" s="14">
        <v>0.86499999999999999</v>
      </c>
    </row>
    <row r="28" spans="2:29">
      <c r="P28" s="14">
        <v>18</v>
      </c>
      <c r="Q28" s="14">
        <v>1.74</v>
      </c>
      <c r="R28" s="14">
        <v>1.333</v>
      </c>
      <c r="S28" s="14">
        <v>0.86299999999999999</v>
      </c>
    </row>
    <row r="29" spans="2:29">
      <c r="B29" s="30" t="s">
        <v>34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P29" s="14">
        <v>19</v>
      </c>
      <c r="Q29" s="14">
        <v>1.734</v>
      </c>
      <c r="R29" s="14">
        <v>1.33</v>
      </c>
      <c r="S29" s="14">
        <v>0.86199999999999999</v>
      </c>
    </row>
    <row r="30" spans="2:29">
      <c r="P30" s="14">
        <v>20</v>
      </c>
      <c r="Q30" s="14">
        <v>1.7290000000000001</v>
      </c>
      <c r="R30" s="14">
        <v>1.3280000000000001</v>
      </c>
      <c r="S30" s="14">
        <v>0.86099999999999999</v>
      </c>
    </row>
    <row r="31" spans="2:29">
      <c r="B31" s="24" t="s">
        <v>3</v>
      </c>
      <c r="C31" s="24" t="s">
        <v>35</v>
      </c>
      <c r="D31" s="24" t="s">
        <v>36</v>
      </c>
      <c r="E31" s="24" t="s">
        <v>40</v>
      </c>
      <c r="F31" s="24" t="s">
        <v>39</v>
      </c>
      <c r="H31" s="24" t="s">
        <v>42</v>
      </c>
      <c r="I31" s="14" cm="1">
        <f t="array" ref="I31">IF($C$4&lt;=5,
   INDEX($R$5:$R$8,MATCH($C$5,$P$5:$P$8,0)),
   IF($C$4&gt;=20,
      INDEX($U$5:$U$8,MATCH($C$5,$P$5:$P$8,0)),
      INDEX($R$5:$U$8,MATCH($C$5,$P$5:$P$8,0),INT(($C$4-5)/5)+1)
      +($C$4-INDEX({5;10;15},INT(($C$4-5)/5)+1))
       *(INDEX($R$5:$U$8,MATCH($C$5,$P$5:$P$8,0),INT(($C$4-5)/5)+2)
        -INDEX($R$5:$U$8,MATCH($C$5,$P$5:$P$8,0),INT(($C$4-5)/5)+1))
       /(5)
   )
)</f>
        <v>-1.5</v>
      </c>
      <c r="K31" s="28" t="s">
        <v>51</v>
      </c>
      <c r="L31" s="28"/>
      <c r="M31" s="28"/>
      <c r="P31" s="14">
        <v>21</v>
      </c>
      <c r="Q31" s="14">
        <v>1.7250000000000001</v>
      </c>
      <c r="R31" s="14">
        <v>1.325</v>
      </c>
      <c r="S31" s="14">
        <v>0.86</v>
      </c>
    </row>
    <row r="32" spans="2:29">
      <c r="B32" s="14">
        <f>B8</f>
        <v>1</v>
      </c>
      <c r="C32" s="14">
        <f>AVERAGE(D8:E8)</f>
        <v>53.7</v>
      </c>
      <c r="D32" s="14">
        <f>($C$52-C32)^2</f>
        <v>0.36090056250000602</v>
      </c>
      <c r="E32" s="14">
        <f>AVERAGE(C32:C34)</f>
        <v>54.773333333333333</v>
      </c>
      <c r="F32" s="14">
        <f t="shared" ref="F32:F51" si="0">ABS(D8-E8)</f>
        <v>1.8000000000000043</v>
      </c>
      <c r="H32" s="24" t="s">
        <v>43</v>
      </c>
      <c r="I32" s="14" cm="1">
        <f t="array" ref="I32">IF($C$4&lt;=5,
   INDEX($Y$5:$Y$8,MATCH($C$5,$W$5:$W$8,0)),
   IF($C$4&gt;=20,
      INDEX($AB$5:$AB$8,MATCH($C$5,$W$5:$W$8,0)),
      INDEX($Y$5:$AB$8,MATCH($C$5,$W$5:$W$8,0),INT(($C$4-5)/5)+1)
      + ($C$4 - CHOOSE(INT(($C$4-5)/5)+1,5,10,15)) *
        ( INDEX($Y$5:$AB$8,MATCH($C$5,$W$5:$W$8,0),INT(($C$4-5)/5)+2)
         -INDEX($Y$5:$AB$8,MATCH($C$5,$W$5:$W$8,0),INT(($C$4-5)/5)+1) ) / 5
   )
)</f>
        <v>5.5</v>
      </c>
      <c r="K32" s="24" t="s">
        <v>52</v>
      </c>
      <c r="L32" s="24" t="s">
        <v>53</v>
      </c>
      <c r="M32" s="24" t="s">
        <v>64</v>
      </c>
      <c r="P32" s="14">
        <v>22</v>
      </c>
      <c r="Q32" s="14">
        <v>1.7210000000000001</v>
      </c>
      <c r="R32" s="14">
        <v>1.323</v>
      </c>
      <c r="S32" s="14">
        <v>0.85899999999999999</v>
      </c>
    </row>
    <row r="33" spans="2:19">
      <c r="B33" s="14">
        <f t="shared" ref="B33:B50" si="1">B9</f>
        <v>2</v>
      </c>
      <c r="C33" s="14">
        <f t="shared" ref="C33:C51" si="2">AVERAGE(D9:E9)</f>
        <v>56.855000000000004</v>
      </c>
      <c r="D33" s="14">
        <f t="shared" ref="D33:D51" si="3">($C$52-C33)^2</f>
        <v>14.105658062500046</v>
      </c>
      <c r="E33" s="14">
        <f t="shared" ref="E33:E49" si="4">AVERAGE(C33:C35)</f>
        <v>55.115000000000002</v>
      </c>
      <c r="F33" s="14">
        <f t="shared" si="0"/>
        <v>0.50999999999999801</v>
      </c>
      <c r="H33" s="24" t="s">
        <v>55</v>
      </c>
      <c r="I33" s="14">
        <f>INDEX($Q$12:$S$40,MATCH(MIN($B$27,30),$P$12:$P$40,0),MATCH($C$5,{5,10,20},0))</f>
        <v>0.86099999999999999</v>
      </c>
      <c r="K33" s="14">
        <f t="shared" ref="K33:K52" si="5">B32</f>
        <v>1</v>
      </c>
      <c r="L33" s="14">
        <f t="shared" ref="L33:L52" si="6">IF(C32 &gt;= $C$4 - $I$32,1,0)</f>
        <v>1</v>
      </c>
      <c r="M33" s="14">
        <f>IF(E32&gt;=$C$4+$I$31,1,0)</f>
        <v>1</v>
      </c>
      <c r="P33" s="14">
        <v>23</v>
      </c>
      <c r="Q33" s="14">
        <v>1.7170000000000001</v>
      </c>
      <c r="R33" s="14">
        <v>1.321</v>
      </c>
      <c r="S33" s="14">
        <v>0.85799999999999998</v>
      </c>
    </row>
    <row r="34" spans="2:19">
      <c r="B34" s="14">
        <f t="shared" si="1"/>
        <v>3</v>
      </c>
      <c r="C34" s="14">
        <f t="shared" si="2"/>
        <v>53.765000000000001</v>
      </c>
      <c r="D34" s="14">
        <f t="shared" si="3"/>
        <v>0.44322306250000365</v>
      </c>
      <c r="E34" s="14">
        <f t="shared" si="4"/>
        <v>54.213333333333338</v>
      </c>
      <c r="F34" s="14">
        <f t="shared" si="0"/>
        <v>2.8299999999999983</v>
      </c>
      <c r="K34" s="14">
        <f t="shared" si="5"/>
        <v>2</v>
      </c>
      <c r="L34" s="14">
        <f t="shared" si="6"/>
        <v>1</v>
      </c>
      <c r="M34" s="14">
        <f t="shared" ref="M34:M50" si="7">IF(E33&gt;=$C$4+$I$31,1,0)</f>
        <v>1</v>
      </c>
      <c r="P34" s="14">
        <v>24</v>
      </c>
      <c r="Q34" s="14">
        <v>1.714</v>
      </c>
      <c r="R34" s="14">
        <v>1.319</v>
      </c>
      <c r="S34" s="14">
        <v>0.85799999999999998</v>
      </c>
    </row>
    <row r="35" spans="2:19">
      <c r="B35" s="14">
        <f t="shared" si="1"/>
        <v>4</v>
      </c>
      <c r="C35" s="14">
        <f t="shared" si="2"/>
        <v>54.725000000000001</v>
      </c>
      <c r="D35" s="14">
        <f t="shared" si="3"/>
        <v>2.6430630625000116</v>
      </c>
      <c r="E35" s="14">
        <f t="shared" si="4"/>
        <v>54.188333333333333</v>
      </c>
      <c r="F35" s="14">
        <f t="shared" si="0"/>
        <v>1.0499999999999972</v>
      </c>
      <c r="K35" s="14">
        <f t="shared" si="5"/>
        <v>3</v>
      </c>
      <c r="L35" s="14">
        <f t="shared" si="6"/>
        <v>1</v>
      </c>
      <c r="M35" s="14">
        <f t="shared" si="7"/>
        <v>1</v>
      </c>
      <c r="P35" s="14">
        <v>25</v>
      </c>
      <c r="Q35" s="14">
        <v>1.7110000000000001</v>
      </c>
      <c r="R35" s="14">
        <v>1.3180000000000001</v>
      </c>
      <c r="S35" s="14">
        <v>0.85699999999999998</v>
      </c>
    </row>
    <row r="36" spans="2:19">
      <c r="B36" s="14">
        <f t="shared" si="1"/>
        <v>5</v>
      </c>
      <c r="C36" s="14">
        <f t="shared" si="2"/>
        <v>54.15</v>
      </c>
      <c r="D36" s="14">
        <f t="shared" si="3"/>
        <v>1.1040755625000016</v>
      </c>
      <c r="E36" s="14">
        <f t="shared" si="4"/>
        <v>53.416666666666664</v>
      </c>
      <c r="F36" s="14">
        <f t="shared" si="0"/>
        <v>0.65999999999999659</v>
      </c>
      <c r="K36" s="14">
        <f t="shared" si="5"/>
        <v>4</v>
      </c>
      <c r="L36" s="14">
        <f t="shared" si="6"/>
        <v>1</v>
      </c>
      <c r="M36" s="14">
        <f t="shared" si="7"/>
        <v>1</v>
      </c>
      <c r="P36" s="14">
        <v>26</v>
      </c>
      <c r="Q36" s="14">
        <v>1.708</v>
      </c>
      <c r="R36" s="14">
        <v>1.3160000000000001</v>
      </c>
      <c r="S36" s="14">
        <v>0.85599999999999998</v>
      </c>
    </row>
    <row r="37" spans="2:19">
      <c r="B37" s="14">
        <f t="shared" si="1"/>
        <v>6</v>
      </c>
      <c r="C37" s="14">
        <f t="shared" si="2"/>
        <v>53.69</v>
      </c>
      <c r="D37" s="14">
        <f t="shared" si="3"/>
        <v>0.34898556249999985</v>
      </c>
      <c r="E37" s="14">
        <f t="shared" si="4"/>
        <v>51.75</v>
      </c>
      <c r="F37" s="14">
        <f t="shared" si="0"/>
        <v>3.2199999999999989</v>
      </c>
      <c r="K37" s="14">
        <f t="shared" si="5"/>
        <v>5</v>
      </c>
      <c r="L37" s="14">
        <f t="shared" si="6"/>
        <v>1</v>
      </c>
      <c r="M37" s="14">
        <f t="shared" si="7"/>
        <v>0</v>
      </c>
      <c r="P37" s="14">
        <v>27</v>
      </c>
      <c r="Q37" s="14">
        <v>1.706</v>
      </c>
      <c r="R37" s="14">
        <v>1.3149999999999999</v>
      </c>
      <c r="S37" s="14">
        <v>0.85599999999999998</v>
      </c>
    </row>
    <row r="38" spans="2:19">
      <c r="B38" s="14">
        <f t="shared" si="1"/>
        <v>7</v>
      </c>
      <c r="C38" s="14">
        <f t="shared" si="2"/>
        <v>52.41</v>
      </c>
      <c r="D38" s="14">
        <f t="shared" si="3"/>
        <v>0.4750655625000017</v>
      </c>
      <c r="E38" s="14">
        <f t="shared" si="4"/>
        <v>49.70333333333334</v>
      </c>
      <c r="F38" s="14">
        <f t="shared" si="0"/>
        <v>2.8200000000000003</v>
      </c>
      <c r="K38" s="14">
        <f t="shared" si="5"/>
        <v>6</v>
      </c>
      <c r="L38" s="14">
        <f t="shared" si="6"/>
        <v>1</v>
      </c>
      <c r="M38" s="14">
        <f t="shared" si="7"/>
        <v>0</v>
      </c>
      <c r="P38" s="14">
        <v>28</v>
      </c>
      <c r="Q38" s="14">
        <v>1.7030000000000001</v>
      </c>
      <c r="R38" s="14">
        <v>1.3140000000000001</v>
      </c>
      <c r="S38" s="14">
        <v>0.85499999999999998</v>
      </c>
    </row>
    <row r="39" spans="2:19">
      <c r="B39" s="14">
        <f t="shared" si="1"/>
        <v>8</v>
      </c>
      <c r="C39" s="14">
        <f t="shared" si="2"/>
        <v>49.15</v>
      </c>
      <c r="D39" s="14">
        <f t="shared" si="3"/>
        <v>15.596575562499995</v>
      </c>
      <c r="E39" s="14">
        <f t="shared" si="4"/>
        <v>48.973333333333329</v>
      </c>
      <c r="F39" s="14">
        <f t="shared" si="0"/>
        <v>1.5</v>
      </c>
      <c r="K39" s="14">
        <f t="shared" si="5"/>
        <v>7</v>
      </c>
      <c r="L39" s="14">
        <f t="shared" si="6"/>
        <v>1</v>
      </c>
      <c r="M39" s="14">
        <f t="shared" si="7"/>
        <v>0</v>
      </c>
      <c r="P39" s="14">
        <v>29</v>
      </c>
      <c r="Q39" s="14">
        <v>1.7010000000000001</v>
      </c>
      <c r="R39" s="14">
        <v>1.3129999999999999</v>
      </c>
      <c r="S39" s="14">
        <v>0.85499999999999998</v>
      </c>
    </row>
    <row r="40" spans="2:19">
      <c r="B40" s="14">
        <f t="shared" si="1"/>
        <v>9</v>
      </c>
      <c r="C40" s="14">
        <f t="shared" si="2"/>
        <v>47.55</v>
      </c>
      <c r="D40" s="14">
        <f t="shared" si="3"/>
        <v>30.794175562500008</v>
      </c>
      <c r="E40" s="14">
        <f t="shared" si="4"/>
        <v>51.541666666666664</v>
      </c>
      <c r="F40" s="14">
        <f t="shared" si="0"/>
        <v>3.8999999999999986</v>
      </c>
      <c r="K40" s="14">
        <f t="shared" si="5"/>
        <v>8</v>
      </c>
      <c r="L40" s="14">
        <f t="shared" si="6"/>
        <v>0</v>
      </c>
      <c r="M40" s="14">
        <f t="shared" si="7"/>
        <v>0</v>
      </c>
      <c r="P40" s="14">
        <v>30</v>
      </c>
      <c r="Q40" s="14">
        <v>1.645</v>
      </c>
      <c r="R40" s="14">
        <v>1.282</v>
      </c>
      <c r="S40" s="14">
        <v>0.84199999999999997</v>
      </c>
    </row>
    <row r="41" spans="2:19">
      <c r="B41" s="14">
        <f t="shared" si="1"/>
        <v>10</v>
      </c>
      <c r="C41" s="14">
        <f t="shared" si="2"/>
        <v>50.22</v>
      </c>
      <c r="D41" s="14">
        <f t="shared" si="3"/>
        <v>8.2900805624999947</v>
      </c>
      <c r="E41" s="14">
        <f t="shared" si="4"/>
        <v>53.096666666666671</v>
      </c>
      <c r="F41" s="14">
        <f t="shared" si="0"/>
        <v>4.68</v>
      </c>
      <c r="K41" s="14">
        <f t="shared" si="5"/>
        <v>9</v>
      </c>
      <c r="L41" s="14">
        <f t="shared" si="6"/>
        <v>0</v>
      </c>
      <c r="M41" s="14">
        <f t="shared" si="7"/>
        <v>0</v>
      </c>
    </row>
    <row r="42" spans="2:19">
      <c r="B42" s="14">
        <f t="shared" si="1"/>
        <v>11</v>
      </c>
      <c r="C42" s="14">
        <f t="shared" si="2"/>
        <v>56.855000000000004</v>
      </c>
      <c r="D42" s="14">
        <f t="shared" si="3"/>
        <v>14.105658062500046</v>
      </c>
      <c r="E42" s="14">
        <f t="shared" si="4"/>
        <v>54.535000000000004</v>
      </c>
      <c r="F42" s="14">
        <f t="shared" si="0"/>
        <v>0.50999999999999801</v>
      </c>
      <c r="K42" s="14">
        <f t="shared" si="5"/>
        <v>10</v>
      </c>
      <c r="L42" s="14">
        <f t="shared" si="6"/>
        <v>1</v>
      </c>
      <c r="M42" s="14">
        <f t="shared" si="7"/>
        <v>0</v>
      </c>
    </row>
    <row r="43" spans="2:19">
      <c r="B43" s="14">
        <f t="shared" si="1"/>
        <v>12</v>
      </c>
      <c r="C43" s="14">
        <f t="shared" si="2"/>
        <v>52.215000000000003</v>
      </c>
      <c r="D43" s="14">
        <f t="shared" si="3"/>
        <v>0.78189806249999017</v>
      </c>
      <c r="E43" s="14">
        <f t="shared" si="4"/>
        <v>53.633333333333333</v>
      </c>
      <c r="F43" s="14">
        <f t="shared" si="0"/>
        <v>0.27000000000000313</v>
      </c>
      <c r="K43" s="14">
        <f t="shared" si="5"/>
        <v>11</v>
      </c>
      <c r="L43" s="14">
        <f t="shared" si="6"/>
        <v>1</v>
      </c>
      <c r="M43" s="14">
        <f t="shared" si="7"/>
        <v>1</v>
      </c>
    </row>
    <row r="44" spans="2:19">
      <c r="B44" s="14">
        <f t="shared" si="1"/>
        <v>13</v>
      </c>
      <c r="C44" s="14">
        <f t="shared" si="2"/>
        <v>54.534999999999997</v>
      </c>
      <c r="D44" s="14">
        <f t="shared" si="3"/>
        <v>2.0613780624999962</v>
      </c>
      <c r="E44" s="14">
        <f t="shared" si="4"/>
        <v>55.076666666666675</v>
      </c>
      <c r="F44" s="14">
        <f t="shared" si="0"/>
        <v>1.4299999999999997</v>
      </c>
      <c r="K44" s="14">
        <f t="shared" si="5"/>
        <v>12</v>
      </c>
      <c r="L44" s="14">
        <f t="shared" si="6"/>
        <v>1</v>
      </c>
      <c r="M44" s="14">
        <f t="shared" si="7"/>
        <v>1</v>
      </c>
    </row>
    <row r="45" spans="2:19">
      <c r="B45" s="14">
        <f t="shared" si="1"/>
        <v>14</v>
      </c>
      <c r="C45" s="14">
        <f t="shared" si="2"/>
        <v>54.15</v>
      </c>
      <c r="D45" s="14">
        <f t="shared" si="3"/>
        <v>1.1040755625000016</v>
      </c>
      <c r="E45" s="14">
        <f t="shared" si="4"/>
        <v>56.023333333333333</v>
      </c>
      <c r="F45" s="14">
        <f t="shared" si="0"/>
        <v>0.65999999999999659</v>
      </c>
      <c r="K45" s="14">
        <f t="shared" si="5"/>
        <v>13</v>
      </c>
      <c r="L45" s="14">
        <f t="shared" si="6"/>
        <v>1</v>
      </c>
      <c r="M45" s="14">
        <f t="shared" si="7"/>
        <v>1</v>
      </c>
    </row>
    <row r="46" spans="2:19">
      <c r="B46" s="14">
        <f t="shared" si="1"/>
        <v>15</v>
      </c>
      <c r="C46" s="14">
        <f t="shared" si="2"/>
        <v>56.545000000000002</v>
      </c>
      <c r="D46" s="14">
        <f t="shared" si="3"/>
        <v>11.873193062500027</v>
      </c>
      <c r="E46" s="14">
        <f t="shared" si="4"/>
        <v>56.37833333333333</v>
      </c>
      <c r="F46" s="14">
        <f t="shared" si="0"/>
        <v>2.490000000000002</v>
      </c>
      <c r="K46" s="14">
        <f t="shared" si="5"/>
        <v>14</v>
      </c>
      <c r="L46" s="14">
        <f t="shared" si="6"/>
        <v>1</v>
      </c>
      <c r="M46" s="14">
        <f t="shared" si="7"/>
        <v>1</v>
      </c>
    </row>
    <row r="47" spans="2:19">
      <c r="B47" s="14">
        <f>B23</f>
        <v>16</v>
      </c>
      <c r="C47" s="14">
        <f t="shared" si="2"/>
        <v>57.375</v>
      </c>
      <c r="D47" s="14">
        <f t="shared" si="3"/>
        <v>18.282038062500018</v>
      </c>
      <c r="E47" s="14">
        <f t="shared" si="4"/>
        <v>55.26</v>
      </c>
      <c r="F47" s="14">
        <f t="shared" si="0"/>
        <v>1.5499999999999972</v>
      </c>
      <c r="K47" s="14">
        <f t="shared" si="5"/>
        <v>15</v>
      </c>
      <c r="L47" s="14">
        <f t="shared" si="6"/>
        <v>1</v>
      </c>
      <c r="M47" s="14">
        <f t="shared" si="7"/>
        <v>1</v>
      </c>
    </row>
    <row r="48" spans="2:19">
      <c r="B48" s="14">
        <f t="shared" si="1"/>
        <v>17</v>
      </c>
      <c r="C48" s="14">
        <f t="shared" si="2"/>
        <v>55.215000000000003</v>
      </c>
      <c r="D48" s="14">
        <f t="shared" si="3"/>
        <v>4.4763980625000235</v>
      </c>
      <c r="E48" s="14">
        <f t="shared" si="4"/>
        <v>51.814999999999998</v>
      </c>
      <c r="F48" s="14">
        <f t="shared" si="0"/>
        <v>7.0000000000000284E-2</v>
      </c>
      <c r="K48" s="14">
        <f t="shared" si="5"/>
        <v>16</v>
      </c>
      <c r="L48" s="14">
        <f t="shared" si="6"/>
        <v>1</v>
      </c>
      <c r="M48" s="14">
        <f t="shared" si="7"/>
        <v>1</v>
      </c>
    </row>
    <row r="49" spans="2:13">
      <c r="B49" s="14">
        <f t="shared" si="1"/>
        <v>18</v>
      </c>
      <c r="C49" s="14">
        <f t="shared" si="2"/>
        <v>53.19</v>
      </c>
      <c r="D49" s="14">
        <f t="shared" si="3"/>
        <v>8.235562499999979E-3</v>
      </c>
      <c r="E49" s="14">
        <f t="shared" si="4"/>
        <v>49.626666666666665</v>
      </c>
      <c r="F49" s="14">
        <f t="shared" si="0"/>
        <v>1.259999999999998</v>
      </c>
      <c r="K49" s="14">
        <f t="shared" si="5"/>
        <v>17</v>
      </c>
      <c r="L49" s="14">
        <f t="shared" si="6"/>
        <v>1</v>
      </c>
      <c r="M49" s="14">
        <f>IF(E48&gt;=$C$4+$I$31,1,0)</f>
        <v>0</v>
      </c>
    </row>
    <row r="50" spans="2:13">
      <c r="B50" s="14">
        <f t="shared" si="1"/>
        <v>19</v>
      </c>
      <c r="C50" s="14">
        <f t="shared" si="2"/>
        <v>47.04</v>
      </c>
      <c r="D50" s="14">
        <f t="shared" si="3"/>
        <v>36.714510562499981</v>
      </c>
      <c r="F50" s="14">
        <f t="shared" si="0"/>
        <v>2.7199999999999989</v>
      </c>
      <c r="K50" s="14">
        <f t="shared" si="5"/>
        <v>18</v>
      </c>
      <c r="L50" s="14">
        <f t="shared" si="6"/>
        <v>1</v>
      </c>
      <c r="M50" s="14">
        <f t="shared" si="7"/>
        <v>0</v>
      </c>
    </row>
    <row r="51" spans="2:13">
      <c r="B51" s="14">
        <f>B27</f>
        <v>20</v>
      </c>
      <c r="C51" s="14">
        <f t="shared" si="2"/>
        <v>48.650000000000006</v>
      </c>
      <c r="D51" s="14">
        <f t="shared" si="3"/>
        <v>19.795825562499932</v>
      </c>
      <c r="F51" s="14">
        <f t="shared" si="0"/>
        <v>1.8999999999999986</v>
      </c>
      <c r="K51" s="14">
        <f t="shared" si="5"/>
        <v>19</v>
      </c>
      <c r="L51" s="14">
        <f t="shared" si="6"/>
        <v>0</v>
      </c>
      <c r="M51" s="14"/>
    </row>
    <row r="52" spans="2:13">
      <c r="B52" s="14" t="s">
        <v>65</v>
      </c>
      <c r="C52" s="23">
        <f>AVERAGE(C32:C51)</f>
        <v>53.099249999999998</v>
      </c>
      <c r="D52" s="23">
        <f>SQRT((SUM(D32:D51)/(B51-1)))</f>
        <v>3.1065720975648428</v>
      </c>
      <c r="K52" s="14">
        <f t="shared" si="5"/>
        <v>20</v>
      </c>
      <c r="L52" s="14">
        <f t="shared" si="6"/>
        <v>0</v>
      </c>
      <c r="M52" s="14"/>
    </row>
    <row r="54" spans="2:13">
      <c r="D54" s="27"/>
      <c r="E54" s="27"/>
      <c r="F54" s="27"/>
      <c r="K54" s="29" t="s">
        <v>54</v>
      </c>
      <c r="L54" s="29"/>
    </row>
    <row r="55" spans="2:13">
      <c r="K55" s="29">
        <v>0</v>
      </c>
      <c r="L55" s="29"/>
    </row>
    <row r="57" spans="2:13">
      <c r="B57" s="28" t="s">
        <v>62</v>
      </c>
      <c r="C57" s="28"/>
      <c r="K57" t="s">
        <v>66</v>
      </c>
      <c r="L57">
        <f>SUM(L33:L52)</f>
        <v>16</v>
      </c>
      <c r="M57">
        <f>SUM(M33:M52)</f>
        <v>10</v>
      </c>
    </row>
    <row r="58" spans="2:13">
      <c r="B58" s="24" t="s">
        <v>59</v>
      </c>
      <c r="C58" s="14">
        <f>AVERAGE(F32:F51)</f>
        <v>1.7914999999999992</v>
      </c>
      <c r="K58" t="s">
        <v>67</v>
      </c>
      <c r="L58">
        <f>SUM(L57:M57)</f>
        <v>26</v>
      </c>
    </row>
    <row r="59" spans="2:13">
      <c r="B59" s="24" t="s">
        <v>60</v>
      </c>
      <c r="C59" s="14">
        <v>1.1279999999999999</v>
      </c>
    </row>
    <row r="60" spans="2:13">
      <c r="B60" s="24" t="s">
        <v>61</v>
      </c>
      <c r="C60" s="14">
        <f>C58/C59</f>
        <v>1.5882092198581554</v>
      </c>
    </row>
    <row r="61" spans="2:13">
      <c r="B61" s="24" t="s">
        <v>63</v>
      </c>
      <c r="C61" s="25">
        <f>(C60/C52)*100</f>
        <v>2.9910200612214966</v>
      </c>
    </row>
    <row r="62" spans="2:13">
      <c r="B62" s="29" t="str">
        <f>IF(C61&lt;=3,"Excelente",IF(C61&lt;=4,"Muy bueno",IF(C61&lt;=5,"Bueno",IF(C61&lt;=6,"Aceptable","Deficiente"))))</f>
        <v>Excelente</v>
      </c>
      <c r="C62" s="29"/>
    </row>
    <row r="64" spans="2:13">
      <c r="B64" s="28" t="s">
        <v>68</v>
      </c>
      <c r="C64" s="28"/>
      <c r="D64" s="28"/>
      <c r="E64" s="28"/>
      <c r="F64" s="28"/>
      <c r="G64" s="28"/>
      <c r="H64" s="28"/>
    </row>
    <row r="65" spans="2:8">
      <c r="B65" s="24" t="s">
        <v>6</v>
      </c>
      <c r="C65" s="24" t="s">
        <v>70</v>
      </c>
      <c r="D65" s="24" t="s">
        <v>71</v>
      </c>
      <c r="E65" s="24" t="s">
        <v>76</v>
      </c>
      <c r="F65" s="24" t="s">
        <v>74</v>
      </c>
      <c r="G65" s="24" t="s">
        <v>75</v>
      </c>
      <c r="H65" s="24" t="s">
        <v>78</v>
      </c>
    </row>
    <row r="66" spans="2:8">
      <c r="B66" s="14">
        <f>G8</f>
        <v>1</v>
      </c>
      <c r="C66" s="14">
        <f>K8/H8</f>
        <v>1.2133333333333334</v>
      </c>
      <c r="D66" s="14">
        <f>MAX(MIN(SLOPE($W$11:$W$16,$V$11:$V$16)*C66+(AVERAGE($W$11:$W$16)-SLOPE($W$11:$W$16,$V$11:$V$16)*AVERAGE($V$11:$V$16)),MAX($W$11:$W$16)),MIN($W$11:$W$16))</f>
        <v>0.91245333333333345</v>
      </c>
      <c r="E66" s="14">
        <f>(L8)*D66</f>
        <v>47.630064000000012</v>
      </c>
      <c r="F66" s="14" cm="1">
        <f t="array" ref="F66">IF(
  L8&lt;MIN($V$19:$AC$19),
  INDEX($V$20:$AC$20,1,1),
  IF(
    L8&gt;MAX($V$19:$AC$19),
    INDEX($V$20:$AC$20,1,COLUMNS($V$20:$AC$20)),
    IFERROR(
      INDEX($V$20:$AC$20,1,MATCH(L8,$V$19:$AC$19,0)),
      INDEX($V$20:$AC$20,1,MATCH(L8,$V$19:$AC$19,1)) +
      (L8-INDEX($V$19:$AC$19,1,MATCH(L8,$V$19:$AC$19,1))) *
      ( INDEX($V$20:$AC$20,1,MATCH(L8,$V$19:$AC$19,1)+1)
       -INDEX($V$20:$AC$20,1,MATCH(L8,$V$19:$AC$19,1)) ) /
      ( INDEX($V$19:$AC$19,1,MATCH(L8,$V$19:$AC$19,1)+1)
       -INDEX($V$19:$AC$19,1,MATCH(L8,$V$19:$AC$19,1)) )
    )
  )
)</f>
        <v>1.1000000000000001</v>
      </c>
      <c r="G66" s="14">
        <f>E66*F66</f>
        <v>52.393070400000013</v>
      </c>
      <c r="H66" s="14">
        <f>IF(E66&gt;=0.75*$C$4,1,0)</f>
        <v>1</v>
      </c>
    </row>
    <row r="67" spans="2:8">
      <c r="B67" s="14">
        <f t="shared" ref="B67:B68" si="8">G9</f>
        <v>2</v>
      </c>
      <c r="C67" s="14">
        <f t="shared" ref="C67:C68" si="9">K9/H9</f>
        <v>1.2333333333333334</v>
      </c>
      <c r="D67" s="14">
        <f t="shared" ref="D67:D68" si="10">MAX(MIN(SLOPE($W$11:$W$16,$V$11:$V$16)*C67+(AVERAGE($W$11:$W$16)-SLOPE($W$11:$W$16,$V$11:$V$16)*AVERAGE($V$11:$V$16)),MAX($W$11:$W$16)),MIN($W$11:$W$16))</f>
        <v>0.91493333333333338</v>
      </c>
      <c r="E67" s="14">
        <f t="shared" ref="E67:E68" si="11">(L9)*D67</f>
        <v>48.948933333333336</v>
      </c>
      <c r="F67" s="14" cm="1">
        <f t="array" ref="F67">IF(
  L9&lt;MIN($V$19:$AC$19),
  INDEX($V$20:$AC$20,1,1),
  IF(
    L9&gt;MAX($V$19:$AC$19),
    INDEX($V$20:$AC$20,1,COLUMNS($V$20:$AC$20)),
    IFERROR(
      INDEX($V$20:$AC$20,1,MATCH(L9,$V$19:$AC$19,0)),
      INDEX($V$20:$AC$20,1,MATCH(L9,$V$19:$AC$19,1)) +
      (L9-INDEX($V$19:$AC$19,1,MATCH(L9,$V$19:$AC$19,1))) *
      ( INDEX($V$20:$AC$20,1,MATCH(L9,$V$19:$AC$19,1)+1)
       -INDEX($V$20:$AC$20,1,MATCH(L9,$V$19:$AC$19,1)) ) /
      ( INDEX($V$19:$AC$19,1,MATCH(L9,$V$19:$AC$19,1)+1)
       -INDEX($V$19:$AC$19,1,MATCH(L9,$V$19:$AC$19,1)) )
    )
  )
)</f>
        <v>1.1000000000000001</v>
      </c>
      <c r="G67" s="14">
        <f t="shared" ref="G67:G68" si="12">E67*F67</f>
        <v>53.843826666666672</v>
      </c>
      <c r="H67" s="14">
        <f t="shared" ref="H67:H68" si="13">IF(E67&gt;=0.75*$C$4,1,0)</f>
        <v>1</v>
      </c>
    </row>
    <row r="68" spans="2:8">
      <c r="B68" s="14">
        <f t="shared" si="8"/>
        <v>3</v>
      </c>
      <c r="C68" s="14">
        <f t="shared" si="9"/>
        <v>1.2</v>
      </c>
      <c r="D68" s="14">
        <f t="shared" si="10"/>
        <v>0.91080000000000005</v>
      </c>
      <c r="E68" s="14">
        <f t="shared" si="11"/>
        <v>46.906200000000005</v>
      </c>
      <c r="F68" s="14" cm="1">
        <f t="array" ref="F68">IF(
  L10&lt;MIN($V$19:$AC$19),
  INDEX($V$20:$AC$20,1,1),
  IF(
    L10&gt;MAX($V$19:$AC$19),
    INDEX($V$20:$AC$20,1,COLUMNS($V$20:$AC$20)),
    IFERROR(
      INDEX($V$20:$AC$20,1,MATCH(L10,$V$19:$AC$19,0)),
      INDEX($V$20:$AC$20,1,MATCH(L10,$V$19:$AC$19,1)) +
      (L10-INDEX($V$19:$AC$19,1,MATCH(L10,$V$19:$AC$19,1))) *
      ( INDEX($V$20:$AC$20,1,MATCH(L10,$V$19:$AC$19,1)+1)
       -INDEX($V$20:$AC$20,1,MATCH(L10,$V$19:$AC$19,1)) ) /
      ( INDEX($V$19:$AC$19,1,MATCH(L10,$V$19:$AC$19,1)+1)
       -INDEX($V$19:$AC$19,1,MATCH(L10,$V$19:$AC$19,1)) )
    )
  )
)</f>
        <v>1.1000000000000001</v>
      </c>
      <c r="G68" s="14">
        <f t="shared" si="12"/>
        <v>51.596820000000008</v>
      </c>
      <c r="H68" s="14">
        <f t="shared" si="13"/>
        <v>1</v>
      </c>
    </row>
    <row r="70" spans="2:8">
      <c r="B70" t="s">
        <v>77</v>
      </c>
      <c r="C70">
        <f>AVERAGE(E66:E68)</f>
        <v>47.828399111111118</v>
      </c>
    </row>
    <row r="71" spans="2:8">
      <c r="B71" t="s">
        <v>78</v>
      </c>
      <c r="C71">
        <f>IF(C70&gt;=0.85*C4,1,0)</f>
        <v>1</v>
      </c>
    </row>
  </sheetData>
  <mergeCells count="15">
    <mergeCell ref="B2:N2"/>
    <mergeCell ref="P2:AB2"/>
    <mergeCell ref="P4:U4"/>
    <mergeCell ref="W4:AB4"/>
    <mergeCell ref="K54:L54"/>
    <mergeCell ref="Q11:S11"/>
    <mergeCell ref="P10:S10"/>
    <mergeCell ref="V10:W10"/>
    <mergeCell ref="V18:AC18"/>
    <mergeCell ref="B64:H64"/>
    <mergeCell ref="B62:C62"/>
    <mergeCell ref="K31:M31"/>
    <mergeCell ref="B29:N29"/>
    <mergeCell ref="K55:L55"/>
    <mergeCell ref="B57:C57"/>
  </mergeCells>
  <conditionalFormatting sqref="C71">
    <cfRule type="colorScale" priority="2">
      <colorScale>
        <cfvo type="num" val="0"/>
        <cfvo type="num" val="1"/>
        <color rgb="FFFF0000"/>
        <color rgb="FF00B050"/>
      </colorScale>
    </cfRule>
  </conditionalFormatting>
  <conditionalFormatting sqref="H66:H68">
    <cfRule type="colorScale" priority="1">
      <colorScale>
        <cfvo type="num" val="0"/>
        <cfvo type="num" val="1"/>
        <color rgb="FFFF0000"/>
        <color rgb="FF00B050"/>
      </colorScale>
    </cfRule>
  </conditionalFormatting>
  <conditionalFormatting sqref="K55:L55">
    <cfRule type="colorScale" priority="4">
      <colorScale>
        <cfvo type="num" val="0"/>
        <cfvo type="num" val="1"/>
        <color rgb="FFFF0000"/>
        <color rgb="FF00B050"/>
      </colorScale>
    </cfRule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{E0B8F490-683F-2F44-9692-9265147F9892}</x14:id>
        </ext>
      </extLst>
    </cfRule>
    <cfRule type="colorScale" priority="6">
      <colorScale>
        <cfvo type="min"/>
        <cfvo type="max"/>
        <color rgb="FFFF0000"/>
        <color rgb="FF00B050"/>
      </colorScale>
    </cfRule>
    <cfRule type="colorScale" priority="7">
      <colorScale>
        <cfvo type="min"/>
        <cfvo type="max"/>
        <color rgb="FFFF0000"/>
        <color rgb="FF00B050"/>
      </colorScale>
    </cfRule>
    <cfRule type="colorScale" priority="9">
      <colorScale>
        <cfvo type="min"/>
        <cfvo type="max"/>
        <color rgb="FFFF0000"/>
        <color rgb="FF00B050"/>
      </colorScale>
    </cfRule>
  </conditionalFormatting>
  <conditionalFormatting sqref="L33:L52">
    <cfRule type="colorScale" priority="8">
      <colorScale>
        <cfvo type="min"/>
        <cfvo type="max"/>
        <color rgb="FFFF0000"/>
        <color rgb="FF00B050"/>
      </colorScale>
    </cfRule>
    <cfRule type="colorScale" priority="10">
      <colorScale>
        <cfvo type="min"/>
        <cfvo type="max"/>
        <color rgb="FFFF2600"/>
        <color theme="6" tint="0.39997558519241921"/>
      </colorScale>
    </cfRule>
  </conditionalFormatting>
  <conditionalFormatting sqref="M33:M52">
    <cfRule type="colorScale" priority="3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B8F490-683F-2F44-9692-9265147F98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K55:L55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A77D-5C2D-1348-8687-FC70E98F3FF7}">
  <dimension ref="A1:R863"/>
  <sheetViews>
    <sheetView topLeftCell="A52" zoomScale="44" workbookViewId="0">
      <selection activeCell="F98" sqref="F98:I98"/>
    </sheetView>
  </sheetViews>
  <sheetFormatPr baseColWidth="10" defaultRowHeight="15.75"/>
  <cols>
    <col min="2" max="2" width="13.8125" bestFit="1" customWidth="1"/>
    <col min="3" max="3" width="5.6875" bestFit="1" customWidth="1"/>
    <col min="4" max="4" width="11.3125" bestFit="1" customWidth="1"/>
    <col min="6" max="6" width="10.1875" bestFit="1" customWidth="1"/>
    <col min="8" max="9" width="11.8125" bestFit="1" customWidth="1"/>
    <col min="11" max="11" width="7.1875" bestFit="1" customWidth="1"/>
    <col min="12" max="12" width="6.8125" bestFit="1" customWidth="1"/>
    <col min="13" max="13" width="13.5" bestFit="1" customWidth="1"/>
    <col min="14" max="14" width="15.6875" bestFit="1" customWidth="1"/>
    <col min="15" max="15" width="16" bestFit="1" customWidth="1"/>
    <col min="16" max="16" width="7.3125" bestFit="1" customWidth="1"/>
    <col min="17" max="17" width="10.3125" bestFit="1" customWidth="1"/>
  </cols>
  <sheetData>
    <row r="1" spans="1:18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35" t="s">
        <v>0</v>
      </c>
      <c r="C2" s="3" t="s">
        <v>1</v>
      </c>
      <c r="D2" s="3" t="s">
        <v>2</v>
      </c>
      <c r="E2" s="1"/>
      <c r="F2" s="4" t="s">
        <v>3</v>
      </c>
      <c r="G2" s="3" t="s">
        <v>4</v>
      </c>
      <c r="H2" s="3" t="s">
        <v>5</v>
      </c>
      <c r="I2" s="3" t="s">
        <v>5</v>
      </c>
      <c r="J2" s="1"/>
      <c r="K2" s="4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1"/>
    </row>
    <row r="3" spans="1:18">
      <c r="A3" s="1"/>
      <c r="B3" s="36"/>
      <c r="C3" s="5">
        <v>65</v>
      </c>
      <c r="D3" s="5">
        <v>5</v>
      </c>
      <c r="E3" s="1"/>
      <c r="F3" s="6">
        <v>1</v>
      </c>
      <c r="G3" s="5">
        <v>53.83</v>
      </c>
      <c r="H3" s="5">
        <v>67.17</v>
      </c>
      <c r="I3" s="5">
        <v>64.400000000000006</v>
      </c>
      <c r="J3" s="1"/>
      <c r="K3" s="7">
        <v>1</v>
      </c>
      <c r="L3" s="8">
        <v>150</v>
      </c>
      <c r="M3" s="8">
        <v>192</v>
      </c>
      <c r="N3" s="8">
        <v>197</v>
      </c>
      <c r="O3" s="8">
        <v>187</v>
      </c>
      <c r="P3" s="8">
        <v>62</v>
      </c>
      <c r="Q3" s="8">
        <v>45</v>
      </c>
      <c r="R3" s="1"/>
    </row>
    <row r="4" spans="1:18">
      <c r="A4" s="1"/>
      <c r="B4" s="2"/>
      <c r="C4" s="1"/>
      <c r="D4" s="1"/>
      <c r="E4" s="1"/>
      <c r="F4" s="6">
        <v>2</v>
      </c>
      <c r="G4" s="5">
        <v>51.83</v>
      </c>
      <c r="H4" s="5">
        <v>65.84</v>
      </c>
      <c r="I4" s="5">
        <v>61.97</v>
      </c>
      <c r="J4" s="1"/>
      <c r="K4" s="7">
        <v>2</v>
      </c>
      <c r="L4" s="8">
        <v>150</v>
      </c>
      <c r="M4" s="8">
        <v>187</v>
      </c>
      <c r="N4" s="8">
        <v>192</v>
      </c>
      <c r="O4" s="8">
        <v>182</v>
      </c>
      <c r="P4" s="8">
        <v>63.5</v>
      </c>
      <c r="Q4" s="8">
        <v>45</v>
      </c>
      <c r="R4" s="1"/>
    </row>
    <row r="5" spans="1:18">
      <c r="A5" s="1"/>
      <c r="B5" s="2"/>
      <c r="C5" s="1"/>
      <c r="D5" s="1"/>
      <c r="E5" s="1"/>
      <c r="F5" s="6">
        <v>3</v>
      </c>
      <c r="G5" s="5">
        <v>53.92</v>
      </c>
      <c r="H5" s="5">
        <v>57.26</v>
      </c>
      <c r="I5" s="5">
        <v>55.83</v>
      </c>
      <c r="J5" s="1"/>
      <c r="K5" s="7">
        <v>3</v>
      </c>
      <c r="L5" s="8">
        <v>150</v>
      </c>
      <c r="M5" s="8">
        <v>186</v>
      </c>
      <c r="N5" s="8">
        <v>191</v>
      </c>
      <c r="O5" s="8">
        <v>181</v>
      </c>
      <c r="P5" s="8">
        <v>61.3</v>
      </c>
      <c r="Q5" s="8">
        <v>45</v>
      </c>
      <c r="R5" s="1"/>
    </row>
    <row r="6" spans="1:18">
      <c r="A6" s="1"/>
      <c r="B6" s="2"/>
      <c r="C6" s="1"/>
      <c r="D6" s="1"/>
      <c r="E6" s="1"/>
      <c r="F6" s="6">
        <v>4</v>
      </c>
      <c r="G6" s="5">
        <v>54.31</v>
      </c>
      <c r="H6" s="5">
        <v>64.19</v>
      </c>
      <c r="I6" s="5">
        <v>64.069999999999993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2"/>
      <c r="C7" s="1"/>
      <c r="D7" s="1"/>
      <c r="E7" s="1"/>
      <c r="F7" s="6">
        <v>5</v>
      </c>
      <c r="G7" s="5">
        <v>56.26</v>
      </c>
      <c r="H7" s="5">
        <v>59.99</v>
      </c>
      <c r="I7" s="5">
        <v>60.98</v>
      </c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2"/>
      <c r="C8" s="1"/>
      <c r="D8" s="1"/>
      <c r="E8" s="1"/>
      <c r="F8" s="6">
        <v>6</v>
      </c>
      <c r="G8" s="5">
        <v>48.71</v>
      </c>
      <c r="H8" s="5">
        <v>64.13</v>
      </c>
      <c r="I8" s="5">
        <v>68.66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2"/>
      <c r="C9" s="1"/>
      <c r="D9" s="1"/>
      <c r="E9" s="1"/>
      <c r="F9" s="6">
        <v>7</v>
      </c>
      <c r="G9" s="5">
        <v>53.92</v>
      </c>
      <c r="H9" s="5">
        <v>62.52</v>
      </c>
      <c r="I9" s="5">
        <v>64.73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2"/>
      <c r="C10" s="1"/>
      <c r="D10" s="1"/>
      <c r="E10" s="1"/>
      <c r="F10" s="6">
        <v>8</v>
      </c>
      <c r="G10" s="5">
        <v>54.31</v>
      </c>
      <c r="H10" s="5">
        <v>67.319999999999993</v>
      </c>
      <c r="I10" s="5">
        <v>69.97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2"/>
      <c r="C11" s="1"/>
      <c r="D11" s="1"/>
      <c r="E11" s="1"/>
      <c r="F11" s="6">
        <v>9</v>
      </c>
      <c r="G11" s="5">
        <v>56.26</v>
      </c>
      <c r="H11" s="5">
        <v>66.5</v>
      </c>
      <c r="I11" s="5">
        <v>67.099999999999994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2"/>
      <c r="C12" s="1"/>
      <c r="D12" s="1"/>
      <c r="E12" s="1"/>
      <c r="F12" s="6">
        <v>10</v>
      </c>
      <c r="G12" s="5">
        <v>50.2</v>
      </c>
      <c r="H12" s="5">
        <v>59.7</v>
      </c>
      <c r="I12" s="5">
        <v>61.9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2"/>
      <c r="C13" s="1"/>
      <c r="D13" s="1"/>
      <c r="E13" s="1"/>
      <c r="F13" s="6">
        <v>11</v>
      </c>
      <c r="G13" s="5">
        <v>53.92</v>
      </c>
      <c r="H13" s="5">
        <v>63.77</v>
      </c>
      <c r="I13" s="5">
        <v>63.65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2"/>
      <c r="C14" s="1"/>
      <c r="D14" s="1"/>
      <c r="E14" s="1"/>
      <c r="F14" s="6">
        <v>12</v>
      </c>
      <c r="G14" s="5">
        <v>54.31</v>
      </c>
      <c r="H14" s="5">
        <v>59.63</v>
      </c>
      <c r="I14" s="5">
        <v>60.61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2"/>
      <c r="C15" s="1"/>
      <c r="D15" s="1"/>
      <c r="E15" s="1"/>
      <c r="F15" s="6">
        <v>13</v>
      </c>
      <c r="G15" s="5">
        <v>51.8</v>
      </c>
      <c r="H15" s="5">
        <v>59.75</v>
      </c>
      <c r="I15" s="5">
        <v>60.13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2"/>
      <c r="C16" s="1"/>
      <c r="D16" s="1"/>
      <c r="E16" s="1"/>
      <c r="F16" s="6">
        <v>14</v>
      </c>
      <c r="G16" s="5">
        <v>51.83</v>
      </c>
      <c r="H16" s="5">
        <v>63.56</v>
      </c>
      <c r="I16" s="5">
        <v>65.81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2"/>
      <c r="C17" s="1"/>
      <c r="D17" s="1"/>
      <c r="E17" s="1"/>
      <c r="F17" s="6">
        <v>15</v>
      </c>
      <c r="G17" s="5">
        <v>53.92</v>
      </c>
      <c r="H17" s="5">
        <v>59.03</v>
      </c>
      <c r="I17" s="5">
        <v>61.39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2"/>
      <c r="C18" s="1"/>
      <c r="D18" s="1"/>
      <c r="E18" s="1"/>
      <c r="F18" s="6">
        <v>16</v>
      </c>
      <c r="G18" s="5">
        <v>54.31</v>
      </c>
      <c r="H18" s="5">
        <v>63.64</v>
      </c>
      <c r="I18" s="5">
        <v>59.91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2"/>
      <c r="C19" s="1"/>
      <c r="D19" s="1"/>
      <c r="E19" s="1"/>
      <c r="F19" s="6">
        <v>17</v>
      </c>
      <c r="G19" s="5">
        <v>56.26</v>
      </c>
      <c r="H19" s="5">
        <v>69.14</v>
      </c>
      <c r="I19" s="5">
        <v>67.37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2"/>
      <c r="C20" s="1"/>
      <c r="D20" s="1"/>
      <c r="E20" s="1"/>
      <c r="F20" s="6">
        <v>18</v>
      </c>
      <c r="G20" s="5">
        <v>51.83</v>
      </c>
      <c r="H20" s="5">
        <v>66.75</v>
      </c>
      <c r="I20" s="5">
        <v>66.61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2"/>
      <c r="C21" s="1"/>
      <c r="D21" s="1"/>
      <c r="E21" s="1"/>
      <c r="F21" s="6">
        <v>19</v>
      </c>
      <c r="G21" s="5">
        <v>53.92</v>
      </c>
      <c r="H21" s="5">
        <v>65.7</v>
      </c>
      <c r="I21" s="5">
        <v>65.400000000000006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2"/>
      <c r="C22" s="1"/>
      <c r="D22" s="1"/>
      <c r="E22" s="1"/>
      <c r="F22" s="6">
        <v>20</v>
      </c>
      <c r="G22" s="5">
        <v>54.31</v>
      </c>
      <c r="H22" s="5">
        <v>69.5</v>
      </c>
      <c r="I22" s="5">
        <v>67.75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33" t="s">
        <v>13</v>
      </c>
      <c r="C26" s="9" t="s">
        <v>1</v>
      </c>
      <c r="D26" s="9" t="s">
        <v>2</v>
      </c>
      <c r="E26" s="1"/>
      <c r="F26" s="10" t="s">
        <v>3</v>
      </c>
      <c r="G26" s="9" t="s">
        <v>4</v>
      </c>
      <c r="H26" s="9" t="s">
        <v>5</v>
      </c>
      <c r="I26" s="9" t="s">
        <v>5</v>
      </c>
      <c r="J26" s="1"/>
      <c r="K26" s="10" t="s">
        <v>6</v>
      </c>
      <c r="L26" s="9" t="s">
        <v>7</v>
      </c>
      <c r="M26" s="9" t="s">
        <v>8</v>
      </c>
      <c r="N26" s="9" t="s">
        <v>9</v>
      </c>
      <c r="O26" s="9" t="s">
        <v>10</v>
      </c>
      <c r="P26" s="9" t="s">
        <v>11</v>
      </c>
      <c r="Q26" s="9" t="s">
        <v>12</v>
      </c>
      <c r="R26" s="1"/>
    </row>
    <row r="27" spans="1:18">
      <c r="A27" s="1"/>
      <c r="B27" s="34"/>
      <c r="C27" s="11">
        <v>30</v>
      </c>
      <c r="D27" s="11">
        <v>10</v>
      </c>
      <c r="E27" s="1"/>
      <c r="F27" s="6">
        <v>1</v>
      </c>
      <c r="G27" s="5">
        <v>20.100000000000001</v>
      </c>
      <c r="H27" s="5">
        <v>29.9</v>
      </c>
      <c r="I27" s="5">
        <v>31.8</v>
      </c>
      <c r="J27" s="1"/>
      <c r="K27" s="7">
        <v>1</v>
      </c>
      <c r="L27" s="8">
        <v>150</v>
      </c>
      <c r="M27" s="8">
        <v>191</v>
      </c>
      <c r="N27" s="8">
        <v>196</v>
      </c>
      <c r="O27" s="8">
        <v>186</v>
      </c>
      <c r="P27" s="8">
        <v>28</v>
      </c>
      <c r="Q27" s="8">
        <v>80</v>
      </c>
      <c r="R27" s="1"/>
    </row>
    <row r="28" spans="1:18">
      <c r="A28" s="1"/>
      <c r="B28" s="2"/>
      <c r="C28" s="1"/>
      <c r="D28" s="1"/>
      <c r="E28" s="1"/>
      <c r="F28" s="6">
        <v>2</v>
      </c>
      <c r="G28" s="5">
        <v>16.600000000000001</v>
      </c>
      <c r="H28" s="5">
        <v>30.1</v>
      </c>
      <c r="I28" s="5">
        <v>32.200000000000003</v>
      </c>
      <c r="J28" s="1"/>
      <c r="K28" s="7">
        <v>2</v>
      </c>
      <c r="L28" s="8">
        <v>150</v>
      </c>
      <c r="M28" s="8">
        <v>189</v>
      </c>
      <c r="N28" s="8">
        <v>194</v>
      </c>
      <c r="O28" s="8">
        <v>184</v>
      </c>
      <c r="P28" s="8">
        <v>27.8</v>
      </c>
      <c r="Q28" s="8">
        <v>80</v>
      </c>
      <c r="R28" s="1"/>
    </row>
    <row r="29" spans="1:18">
      <c r="A29" s="1"/>
      <c r="B29" s="2"/>
      <c r="C29" s="1"/>
      <c r="D29" s="1"/>
      <c r="E29" s="1"/>
      <c r="F29" s="6">
        <v>3</v>
      </c>
      <c r="G29" s="5">
        <v>17.8</v>
      </c>
      <c r="H29" s="5">
        <v>30.5</v>
      </c>
      <c r="I29" s="5">
        <v>33.1</v>
      </c>
      <c r="J29" s="1"/>
      <c r="K29" s="7">
        <v>3</v>
      </c>
      <c r="L29" s="8">
        <v>150</v>
      </c>
      <c r="M29" s="8">
        <v>188</v>
      </c>
      <c r="N29" s="8">
        <v>193</v>
      </c>
      <c r="O29" s="8">
        <v>183</v>
      </c>
      <c r="P29" s="8">
        <v>29.2</v>
      </c>
      <c r="Q29" s="8">
        <v>80</v>
      </c>
      <c r="R29" s="1"/>
    </row>
    <row r="30" spans="1:18">
      <c r="A30" s="1"/>
      <c r="B30" s="2"/>
      <c r="C30" s="1"/>
      <c r="D30" s="1"/>
      <c r="E30" s="1"/>
      <c r="F30" s="6">
        <v>4</v>
      </c>
      <c r="G30" s="5">
        <v>20.399999999999999</v>
      </c>
      <c r="H30" s="5">
        <v>30.9</v>
      </c>
      <c r="I30" s="5">
        <v>32.4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2"/>
      <c r="C31" s="1"/>
      <c r="D31" s="1"/>
      <c r="E31" s="1"/>
      <c r="F31" s="6">
        <v>5</v>
      </c>
      <c r="G31" s="5">
        <v>20.2</v>
      </c>
      <c r="H31" s="5">
        <v>30.9</v>
      </c>
      <c r="I31" s="5">
        <v>32.299999999999997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2"/>
      <c r="C32" s="1"/>
      <c r="D32" s="1"/>
      <c r="E32" s="1"/>
      <c r="F32" s="6">
        <v>6</v>
      </c>
      <c r="G32" s="5">
        <v>17.399999999999999</v>
      </c>
      <c r="H32" s="5">
        <v>23.92</v>
      </c>
      <c r="I32" s="5">
        <v>24.85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2"/>
      <c r="C33" s="1"/>
      <c r="D33" s="1"/>
      <c r="E33" s="1"/>
      <c r="F33" s="6">
        <v>7</v>
      </c>
      <c r="G33" s="5">
        <v>20.3</v>
      </c>
      <c r="H33" s="5">
        <v>31</v>
      </c>
      <c r="I33" s="5">
        <v>32.4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2"/>
      <c r="C34" s="1"/>
      <c r="D34" s="1"/>
      <c r="E34" s="1"/>
      <c r="F34" s="6">
        <v>8</v>
      </c>
      <c r="G34" s="5">
        <v>18.7</v>
      </c>
      <c r="H34" s="5">
        <v>30.2</v>
      </c>
      <c r="I34" s="5">
        <v>33.4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2"/>
      <c r="C35" s="1"/>
      <c r="D35" s="1"/>
      <c r="E35" s="1"/>
      <c r="F35" s="6">
        <v>9</v>
      </c>
      <c r="G35" s="5">
        <v>20.7</v>
      </c>
      <c r="H35" s="5">
        <v>31.6</v>
      </c>
      <c r="I35" s="5">
        <v>31.1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2"/>
      <c r="C36" s="1"/>
      <c r="D36" s="1"/>
      <c r="E36" s="1"/>
      <c r="F36" s="6">
        <v>10</v>
      </c>
      <c r="G36" s="5">
        <v>16.670000000000002</v>
      </c>
      <c r="H36" s="5">
        <v>31.8</v>
      </c>
      <c r="I36" s="5">
        <v>31.8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2"/>
      <c r="C37" s="1"/>
      <c r="D37" s="1"/>
      <c r="E37" s="1"/>
      <c r="F37" s="6">
        <v>11</v>
      </c>
      <c r="G37" s="5">
        <v>15.4</v>
      </c>
      <c r="H37" s="5">
        <v>32.299999999999997</v>
      </c>
      <c r="I37" s="5">
        <v>33.5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2"/>
      <c r="C38" s="1"/>
      <c r="D38" s="1"/>
      <c r="E38" s="1"/>
      <c r="F38" s="6">
        <v>12</v>
      </c>
      <c r="G38" s="5">
        <v>18.7</v>
      </c>
      <c r="H38" s="5">
        <v>29.3</v>
      </c>
      <c r="I38" s="5">
        <v>32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2"/>
      <c r="C39" s="1"/>
      <c r="D39" s="1"/>
      <c r="E39" s="1"/>
      <c r="F39" s="6">
        <v>13</v>
      </c>
      <c r="G39" s="5">
        <v>18.5</v>
      </c>
      <c r="H39" s="5">
        <v>30.9</v>
      </c>
      <c r="I39" s="5">
        <v>32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2"/>
      <c r="C40" s="1"/>
      <c r="D40" s="1"/>
      <c r="E40" s="1"/>
      <c r="F40" s="6">
        <v>14</v>
      </c>
      <c r="G40" s="5">
        <v>19.399999999999999</v>
      </c>
      <c r="H40" s="5">
        <v>25.3</v>
      </c>
      <c r="I40" s="5">
        <v>27.3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2"/>
      <c r="C41" s="1"/>
      <c r="D41" s="1"/>
      <c r="E41" s="1"/>
      <c r="F41" s="6">
        <v>15</v>
      </c>
      <c r="G41" s="5">
        <v>20.7</v>
      </c>
      <c r="H41" s="5">
        <v>31.9</v>
      </c>
      <c r="I41" s="5">
        <v>31.4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2"/>
      <c r="C42" s="1"/>
      <c r="D42" s="1"/>
      <c r="E42" s="1"/>
      <c r="F42" s="6">
        <v>16</v>
      </c>
      <c r="G42" s="5">
        <v>18.7</v>
      </c>
      <c r="H42" s="5">
        <v>26.41</v>
      </c>
      <c r="I42" s="5">
        <v>26.1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2"/>
      <c r="C43" s="1"/>
      <c r="D43" s="1"/>
      <c r="E43" s="1"/>
      <c r="F43" s="6">
        <v>17</v>
      </c>
      <c r="G43" s="5">
        <v>19.8</v>
      </c>
      <c r="H43" s="5">
        <v>31.8</v>
      </c>
      <c r="I43" s="5">
        <v>33.1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2"/>
      <c r="C44" s="1"/>
      <c r="D44" s="1"/>
      <c r="E44" s="1"/>
      <c r="F44" s="6">
        <v>18</v>
      </c>
      <c r="G44" s="5">
        <v>18.3</v>
      </c>
      <c r="H44" s="5">
        <v>26.41</v>
      </c>
      <c r="I44" s="5">
        <v>26.1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2"/>
      <c r="C45" s="1"/>
      <c r="D45" s="1"/>
      <c r="E45" s="1"/>
      <c r="F45" s="6">
        <v>19</v>
      </c>
      <c r="G45" s="5">
        <v>20.5</v>
      </c>
      <c r="H45" s="5">
        <v>31.6</v>
      </c>
      <c r="I45" s="5">
        <v>32.4</v>
      </c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2"/>
      <c r="C46" s="1"/>
      <c r="D46" s="1"/>
      <c r="E46" s="1"/>
      <c r="F46" s="6">
        <v>20</v>
      </c>
      <c r="G46" s="5">
        <v>17.899999999999999</v>
      </c>
      <c r="H46" s="5">
        <v>30.8</v>
      </c>
      <c r="I46" s="5">
        <v>33.1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35" t="s">
        <v>14</v>
      </c>
      <c r="C50" s="3" t="s">
        <v>1</v>
      </c>
      <c r="D50" s="3" t="s">
        <v>2</v>
      </c>
      <c r="E50" s="1"/>
      <c r="F50" s="4" t="s">
        <v>3</v>
      </c>
      <c r="G50" s="3" t="s">
        <v>4</v>
      </c>
      <c r="H50" s="3" t="s">
        <v>5</v>
      </c>
      <c r="I50" s="3" t="s">
        <v>5</v>
      </c>
      <c r="J50" s="1"/>
      <c r="K50" s="4" t="s">
        <v>6</v>
      </c>
      <c r="L50" s="3" t="s">
        <v>7</v>
      </c>
      <c r="M50" s="3" t="s">
        <v>8</v>
      </c>
      <c r="N50" s="3" t="s">
        <v>9</v>
      </c>
      <c r="O50" s="3" t="s">
        <v>10</v>
      </c>
      <c r="P50" s="3" t="s">
        <v>11</v>
      </c>
      <c r="Q50" s="3" t="s">
        <v>12</v>
      </c>
      <c r="R50" s="1"/>
    </row>
    <row r="51" spans="1:18">
      <c r="A51" s="1"/>
      <c r="B51" s="36"/>
      <c r="C51" s="5">
        <v>40</v>
      </c>
      <c r="D51" s="5">
        <v>20</v>
      </c>
      <c r="E51" s="1"/>
      <c r="F51" s="6">
        <v>1</v>
      </c>
      <c r="G51" s="5">
        <v>30.2</v>
      </c>
      <c r="H51" s="5">
        <v>44.68</v>
      </c>
      <c r="I51" s="5">
        <v>42.9</v>
      </c>
      <c r="J51" s="1"/>
      <c r="K51" s="7">
        <v>1</v>
      </c>
      <c r="L51" s="8">
        <v>150</v>
      </c>
      <c r="M51" s="8">
        <v>189</v>
      </c>
      <c r="N51" s="8">
        <v>194</v>
      </c>
      <c r="O51" s="8">
        <v>184</v>
      </c>
      <c r="P51" s="8">
        <v>38.200000000000003</v>
      </c>
      <c r="Q51" s="8">
        <v>49</v>
      </c>
      <c r="R51" s="1"/>
    </row>
    <row r="52" spans="1:18">
      <c r="A52" s="1"/>
      <c r="B52" s="2"/>
      <c r="C52" s="1"/>
      <c r="D52" s="1"/>
      <c r="E52" s="1"/>
      <c r="F52" s="6">
        <v>2</v>
      </c>
      <c r="G52" s="5">
        <v>29.29</v>
      </c>
      <c r="H52" s="5">
        <v>41.45</v>
      </c>
      <c r="I52" s="5">
        <v>41.14</v>
      </c>
      <c r="J52" s="1"/>
      <c r="K52" s="7">
        <v>2</v>
      </c>
      <c r="L52" s="8">
        <v>150</v>
      </c>
      <c r="M52" s="8">
        <v>188</v>
      </c>
      <c r="N52" s="8">
        <v>193</v>
      </c>
      <c r="O52" s="8">
        <v>183</v>
      </c>
      <c r="P52" s="8">
        <v>37.700000000000003</v>
      </c>
      <c r="Q52" s="8">
        <v>49</v>
      </c>
      <c r="R52" s="1"/>
    </row>
    <row r="53" spans="1:18">
      <c r="A53" s="1"/>
      <c r="B53" s="2"/>
      <c r="C53" s="1"/>
      <c r="D53" s="1"/>
      <c r="E53" s="1"/>
      <c r="F53" s="6">
        <v>3</v>
      </c>
      <c r="G53" s="5">
        <v>31.69</v>
      </c>
      <c r="H53" s="5">
        <v>37.99</v>
      </c>
      <c r="I53" s="5">
        <v>40.1</v>
      </c>
      <c r="J53" s="1"/>
      <c r="K53" s="7">
        <v>3</v>
      </c>
      <c r="L53" s="8">
        <v>150</v>
      </c>
      <c r="M53" s="8">
        <v>191</v>
      </c>
      <c r="N53" s="8">
        <v>196</v>
      </c>
      <c r="O53" s="8">
        <v>186</v>
      </c>
      <c r="P53" s="8">
        <v>39.200000000000003</v>
      </c>
      <c r="Q53" s="8">
        <v>49</v>
      </c>
      <c r="R53" s="1"/>
    </row>
    <row r="54" spans="1:18">
      <c r="A54" s="1"/>
      <c r="B54" s="2"/>
      <c r="C54" s="1"/>
      <c r="D54" s="1"/>
      <c r="E54" s="1"/>
      <c r="F54" s="6">
        <v>4</v>
      </c>
      <c r="G54" s="5">
        <v>29.87</v>
      </c>
      <c r="H54" s="5">
        <v>42</v>
      </c>
      <c r="I54" s="5">
        <v>44.2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2"/>
      <c r="C55" s="1"/>
      <c r="D55" s="1"/>
      <c r="E55" s="1"/>
      <c r="F55" s="6">
        <v>5</v>
      </c>
      <c r="G55" s="5">
        <v>29.15</v>
      </c>
      <c r="H55" s="5">
        <v>39.54</v>
      </c>
      <c r="I55" s="5">
        <v>39.119999999999997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2"/>
      <c r="C56" s="1"/>
      <c r="D56" s="1"/>
      <c r="E56" s="1"/>
      <c r="F56" s="6">
        <v>6</v>
      </c>
      <c r="G56" s="5">
        <v>29.87</v>
      </c>
      <c r="H56" s="5">
        <v>40.14</v>
      </c>
      <c r="I56" s="5">
        <v>37.85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2"/>
      <c r="C57" s="1"/>
      <c r="D57" s="1"/>
      <c r="E57" s="1"/>
      <c r="F57" s="6">
        <v>7</v>
      </c>
      <c r="G57" s="5">
        <v>29.87</v>
      </c>
      <c r="H57" s="5">
        <v>40.1</v>
      </c>
      <c r="I57" s="5">
        <v>39.39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2"/>
      <c r="C58" s="1"/>
      <c r="D58" s="1"/>
      <c r="E58" s="1"/>
      <c r="F58" s="6">
        <v>8</v>
      </c>
      <c r="G58" s="5">
        <v>29.15</v>
      </c>
      <c r="H58" s="5">
        <v>43</v>
      </c>
      <c r="I58" s="5">
        <v>41.88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2"/>
      <c r="C59" s="1"/>
      <c r="D59" s="1"/>
      <c r="E59" s="1"/>
      <c r="F59" s="6">
        <v>9</v>
      </c>
      <c r="G59" s="5">
        <v>29.87</v>
      </c>
      <c r="H59" s="5">
        <v>40.14</v>
      </c>
      <c r="I59" s="5">
        <v>37.85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2"/>
      <c r="C60" s="1"/>
      <c r="D60" s="1"/>
      <c r="E60" s="1"/>
      <c r="F60" s="6">
        <v>10</v>
      </c>
      <c r="G60" s="5">
        <v>25.8</v>
      </c>
      <c r="H60" s="5">
        <v>31.71</v>
      </c>
      <c r="I60" s="5">
        <v>31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2"/>
      <c r="C61" s="1"/>
      <c r="D61" s="1"/>
      <c r="E61" s="1"/>
      <c r="F61" s="6">
        <v>11</v>
      </c>
      <c r="G61" s="5">
        <v>29.29</v>
      </c>
      <c r="H61" s="5">
        <v>40.1</v>
      </c>
      <c r="I61" s="5">
        <v>40.1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2"/>
      <c r="C62" s="1"/>
      <c r="D62" s="1"/>
      <c r="E62" s="1"/>
      <c r="F62" s="6">
        <v>12</v>
      </c>
      <c r="G62" s="5">
        <v>31.69</v>
      </c>
      <c r="H62" s="5">
        <v>41.45</v>
      </c>
      <c r="I62" s="5">
        <v>42.2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2"/>
      <c r="C63" s="1"/>
      <c r="D63" s="1"/>
      <c r="E63" s="1"/>
      <c r="F63" s="6">
        <v>13</v>
      </c>
      <c r="G63" s="5">
        <v>29.87</v>
      </c>
      <c r="H63" s="5">
        <v>30.9</v>
      </c>
      <c r="I63" s="5">
        <v>33.19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2"/>
      <c r="C64" s="1"/>
      <c r="D64" s="1"/>
      <c r="E64" s="1"/>
      <c r="F64" s="6">
        <v>14</v>
      </c>
      <c r="G64" s="5">
        <v>29.87</v>
      </c>
      <c r="H64" s="5">
        <v>40.1</v>
      </c>
      <c r="I64" s="5">
        <v>41.6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2"/>
      <c r="C65" s="1"/>
      <c r="D65" s="1"/>
      <c r="E65" s="1"/>
      <c r="F65" s="6">
        <v>15</v>
      </c>
      <c r="G65" s="5">
        <v>31.69</v>
      </c>
      <c r="H65" s="5">
        <v>41</v>
      </c>
      <c r="I65" s="5">
        <v>42.7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2"/>
      <c r="C66" s="1"/>
      <c r="D66" s="1"/>
      <c r="E66" s="1"/>
      <c r="F66" s="6">
        <v>16</v>
      </c>
      <c r="G66" s="5">
        <v>29.87</v>
      </c>
      <c r="H66" s="5">
        <v>43.02</v>
      </c>
      <c r="I66" s="5">
        <v>44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2"/>
      <c r="C67" s="1"/>
      <c r="D67" s="1"/>
      <c r="E67" s="1"/>
      <c r="F67" s="6">
        <v>17</v>
      </c>
      <c r="G67" s="5">
        <v>29.15</v>
      </c>
      <c r="H67" s="5">
        <v>42.21</v>
      </c>
      <c r="I67" s="5">
        <v>41.14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2"/>
      <c r="C68" s="1"/>
      <c r="D68" s="1"/>
      <c r="E68" s="1"/>
      <c r="F68" s="6">
        <v>18</v>
      </c>
      <c r="G68" s="5">
        <v>29.29</v>
      </c>
      <c r="H68" s="5">
        <v>41.98</v>
      </c>
      <c r="I68" s="5">
        <v>42.9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2"/>
      <c r="C69" s="1"/>
      <c r="D69" s="1"/>
      <c r="E69" s="1"/>
      <c r="F69" s="6">
        <v>19</v>
      </c>
      <c r="G69" s="5">
        <v>31.69</v>
      </c>
      <c r="H69" s="5">
        <v>38.15</v>
      </c>
      <c r="I69" s="5">
        <v>39.119999999999997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2"/>
      <c r="C70" s="1"/>
      <c r="D70" s="1"/>
      <c r="E70" s="1"/>
      <c r="F70" s="6">
        <v>20</v>
      </c>
      <c r="G70" s="5">
        <v>29.15</v>
      </c>
      <c r="H70" s="5">
        <v>31.7</v>
      </c>
      <c r="I70" s="5">
        <v>34.659999999999997</v>
      </c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33" t="s">
        <v>15</v>
      </c>
      <c r="C74" s="9" t="s">
        <v>1</v>
      </c>
      <c r="D74" s="9" t="s">
        <v>2</v>
      </c>
      <c r="E74" s="1"/>
      <c r="F74" s="10" t="s">
        <v>3</v>
      </c>
      <c r="G74" s="9" t="s">
        <v>4</v>
      </c>
      <c r="H74" s="9" t="s">
        <v>5</v>
      </c>
      <c r="I74" s="9" t="s">
        <v>5</v>
      </c>
      <c r="J74" s="1"/>
      <c r="K74" s="10" t="s">
        <v>6</v>
      </c>
      <c r="L74" s="9" t="s">
        <v>7</v>
      </c>
      <c r="M74" s="9" t="s">
        <v>8</v>
      </c>
      <c r="N74" s="9" t="s">
        <v>9</v>
      </c>
      <c r="O74" s="9" t="s">
        <v>10</v>
      </c>
      <c r="P74" s="9" t="s">
        <v>11</v>
      </c>
      <c r="Q74" s="9" t="s">
        <v>12</v>
      </c>
      <c r="R74" s="1"/>
    </row>
    <row r="75" spans="1:18">
      <c r="A75" s="1"/>
      <c r="B75" s="34"/>
      <c r="C75" s="11">
        <v>70</v>
      </c>
      <c r="D75" s="11">
        <v>5</v>
      </c>
      <c r="E75" s="1"/>
      <c r="F75" s="6">
        <v>1</v>
      </c>
      <c r="G75" s="5">
        <v>58.42</v>
      </c>
      <c r="H75" s="5">
        <v>74.099999999999994</v>
      </c>
      <c r="I75" s="5">
        <v>72.06</v>
      </c>
      <c r="J75" s="1"/>
      <c r="K75" s="7">
        <v>1</v>
      </c>
      <c r="L75" s="8">
        <v>150</v>
      </c>
      <c r="M75" s="8">
        <v>187</v>
      </c>
      <c r="N75" s="8">
        <v>192</v>
      </c>
      <c r="O75" s="8">
        <v>182</v>
      </c>
      <c r="P75" s="8">
        <v>68.8</v>
      </c>
      <c r="Q75" s="8">
        <v>100</v>
      </c>
      <c r="R75" s="1"/>
    </row>
    <row r="76" spans="1:18">
      <c r="A76" s="1"/>
      <c r="B76" s="2"/>
      <c r="C76" s="1"/>
      <c r="D76" s="1"/>
      <c r="E76" s="1"/>
      <c r="F76" s="6">
        <v>2</v>
      </c>
      <c r="G76" s="5">
        <v>47.83</v>
      </c>
      <c r="H76" s="5">
        <v>66.98</v>
      </c>
      <c r="I76" s="5">
        <v>68.53</v>
      </c>
      <c r="J76" s="1"/>
      <c r="K76" s="7">
        <v>2</v>
      </c>
      <c r="L76" s="8">
        <v>150</v>
      </c>
      <c r="M76" s="8">
        <v>189</v>
      </c>
      <c r="N76" s="8">
        <v>194</v>
      </c>
      <c r="O76" s="8">
        <v>184</v>
      </c>
      <c r="P76" s="8">
        <v>66.599999999999994</v>
      </c>
      <c r="Q76" s="8">
        <v>100</v>
      </c>
      <c r="R76" s="1"/>
    </row>
    <row r="77" spans="1:18">
      <c r="A77" s="1"/>
      <c r="B77" s="2"/>
      <c r="C77" s="1"/>
      <c r="D77" s="1"/>
      <c r="E77" s="1"/>
      <c r="F77" s="6">
        <v>3</v>
      </c>
      <c r="G77" s="5">
        <v>54.45</v>
      </c>
      <c r="H77" s="5">
        <v>77.260000000000005</v>
      </c>
      <c r="I77" s="5">
        <v>73.58</v>
      </c>
      <c r="J77" s="1"/>
      <c r="K77" s="7">
        <v>3</v>
      </c>
      <c r="L77" s="8">
        <v>150</v>
      </c>
      <c r="M77" s="8">
        <v>189</v>
      </c>
      <c r="N77" s="8">
        <v>194</v>
      </c>
      <c r="O77" s="8">
        <v>184</v>
      </c>
      <c r="P77" s="8">
        <v>67.400000000000006</v>
      </c>
      <c r="Q77" s="8">
        <v>100</v>
      </c>
      <c r="R77" s="1"/>
    </row>
    <row r="78" spans="1:18">
      <c r="A78" s="1"/>
      <c r="B78" s="2"/>
      <c r="C78" s="1"/>
      <c r="D78" s="1"/>
      <c r="E78" s="1"/>
      <c r="F78" s="6">
        <v>4</v>
      </c>
      <c r="G78" s="5">
        <v>47.3</v>
      </c>
      <c r="H78" s="5">
        <v>74.099999999999994</v>
      </c>
      <c r="I78" s="5">
        <v>72.06</v>
      </c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2"/>
      <c r="C79" s="1"/>
      <c r="D79" s="1"/>
      <c r="E79" s="1"/>
      <c r="F79" s="6">
        <v>5</v>
      </c>
      <c r="G79" s="5">
        <v>47.3</v>
      </c>
      <c r="H79" s="5">
        <v>74.099999999999994</v>
      </c>
      <c r="I79" s="5">
        <v>68.53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2"/>
      <c r="C80" s="1"/>
      <c r="D80" s="1"/>
      <c r="E80" s="1"/>
      <c r="F80" s="6">
        <v>6</v>
      </c>
      <c r="G80" s="5">
        <v>61.07</v>
      </c>
      <c r="H80" s="5">
        <v>66.98</v>
      </c>
      <c r="I80" s="5">
        <v>73.58</v>
      </c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2"/>
      <c r="C81" s="1"/>
      <c r="D81" s="1"/>
      <c r="E81" s="1"/>
      <c r="F81" s="6">
        <v>7</v>
      </c>
      <c r="G81" s="5">
        <v>58.42</v>
      </c>
      <c r="H81" s="5">
        <v>77.260000000000005</v>
      </c>
      <c r="I81" s="5">
        <v>72.06</v>
      </c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2"/>
      <c r="C82" s="1"/>
      <c r="D82" s="1"/>
      <c r="E82" s="1"/>
      <c r="F82" s="6">
        <v>8</v>
      </c>
      <c r="G82" s="5">
        <v>61.07</v>
      </c>
      <c r="H82" s="5">
        <v>74.099999999999994</v>
      </c>
      <c r="I82" s="5">
        <v>70.25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2"/>
      <c r="C83" s="1"/>
      <c r="D83" s="1"/>
      <c r="E83" s="1"/>
      <c r="F83" s="6">
        <v>9</v>
      </c>
      <c r="G83" s="5">
        <v>58.42</v>
      </c>
      <c r="H83" s="5">
        <v>70.41</v>
      </c>
      <c r="I83" s="5">
        <v>66.31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2"/>
      <c r="C84" s="1"/>
      <c r="D84" s="1"/>
      <c r="E84" s="1"/>
      <c r="F84" s="6">
        <v>10</v>
      </c>
      <c r="G84" s="5">
        <v>47.83</v>
      </c>
      <c r="H84" s="5">
        <v>74.099999999999994</v>
      </c>
      <c r="I84" s="5">
        <v>68.53</v>
      </c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2"/>
      <c r="C85" s="1"/>
      <c r="D85" s="1"/>
      <c r="E85" s="1"/>
      <c r="F85" s="6">
        <v>11</v>
      </c>
      <c r="G85" s="5">
        <v>54.45</v>
      </c>
      <c r="H85" s="5">
        <v>70.41</v>
      </c>
      <c r="I85" s="5">
        <v>66.31</v>
      </c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2"/>
      <c r="C86" s="1"/>
      <c r="D86" s="1"/>
      <c r="E86" s="1"/>
      <c r="F86" s="6">
        <v>12</v>
      </c>
      <c r="G86" s="5">
        <v>47.3</v>
      </c>
      <c r="H86" s="5">
        <v>62.71</v>
      </c>
      <c r="I86" s="5">
        <v>68.53</v>
      </c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2"/>
      <c r="C87" s="1"/>
      <c r="D87" s="1"/>
      <c r="E87" s="1"/>
      <c r="F87" s="6">
        <v>13</v>
      </c>
      <c r="G87" s="5">
        <v>47.3</v>
      </c>
      <c r="H87" s="5">
        <v>62.71</v>
      </c>
      <c r="I87" s="5">
        <v>68.53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2"/>
      <c r="C88" s="1"/>
      <c r="D88" s="1"/>
      <c r="E88" s="1"/>
      <c r="F88" s="6">
        <v>14</v>
      </c>
      <c r="G88" s="5">
        <v>61.07</v>
      </c>
      <c r="H88" s="5">
        <v>77.260000000000005</v>
      </c>
      <c r="I88" s="5">
        <v>73.58</v>
      </c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2"/>
      <c r="C89" s="1"/>
      <c r="D89" s="1"/>
      <c r="E89" s="1"/>
      <c r="F89" s="6">
        <v>15</v>
      </c>
      <c r="G89" s="5">
        <v>58.42</v>
      </c>
      <c r="H89" s="5">
        <v>74.099999999999994</v>
      </c>
      <c r="I89" s="5">
        <v>72.06</v>
      </c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2"/>
      <c r="C90" s="1"/>
      <c r="D90" s="1"/>
      <c r="E90" s="1"/>
      <c r="F90" s="6">
        <v>16</v>
      </c>
      <c r="G90" s="5">
        <v>47.83</v>
      </c>
      <c r="H90" s="5">
        <v>70.41</v>
      </c>
      <c r="I90" s="5">
        <v>70.25</v>
      </c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2"/>
      <c r="C91" s="1"/>
      <c r="D91" s="1"/>
      <c r="E91" s="1"/>
      <c r="F91" s="6">
        <v>17</v>
      </c>
      <c r="G91" s="5">
        <v>47.83</v>
      </c>
      <c r="H91" s="5">
        <v>66.98</v>
      </c>
      <c r="I91" s="5">
        <v>68.53</v>
      </c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2"/>
      <c r="C92" s="1"/>
      <c r="D92" s="1"/>
      <c r="E92" s="1"/>
      <c r="F92" s="6">
        <v>18</v>
      </c>
      <c r="G92" s="5">
        <v>54.45</v>
      </c>
      <c r="H92" s="5">
        <v>77.260000000000005</v>
      </c>
      <c r="I92" s="5">
        <v>73.58</v>
      </c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2"/>
      <c r="C93" s="1"/>
      <c r="D93" s="1"/>
      <c r="E93" s="1"/>
      <c r="F93" s="6">
        <v>19</v>
      </c>
      <c r="G93" s="5">
        <v>47.3</v>
      </c>
      <c r="H93" s="5">
        <v>74.099999999999994</v>
      </c>
      <c r="I93" s="5">
        <v>72.06</v>
      </c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2"/>
      <c r="C94" s="1"/>
      <c r="D94" s="1"/>
      <c r="E94" s="1"/>
      <c r="F94" s="6">
        <v>20</v>
      </c>
      <c r="G94" s="5">
        <v>47.3</v>
      </c>
      <c r="H94" s="5">
        <v>74.099999999999994</v>
      </c>
      <c r="I94" s="5">
        <v>72.06</v>
      </c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35" t="s">
        <v>16</v>
      </c>
      <c r="C98" s="3" t="s">
        <v>1</v>
      </c>
      <c r="D98" s="3" t="s">
        <v>2</v>
      </c>
      <c r="E98" s="1"/>
      <c r="F98" s="4" t="s">
        <v>3</v>
      </c>
      <c r="G98" s="3" t="s">
        <v>4</v>
      </c>
      <c r="H98" s="3" t="s">
        <v>5</v>
      </c>
      <c r="I98" s="3" t="s">
        <v>5</v>
      </c>
      <c r="J98" s="1"/>
      <c r="K98" s="4" t="s">
        <v>6</v>
      </c>
      <c r="L98" s="3" t="s">
        <v>7</v>
      </c>
      <c r="M98" s="3" t="s">
        <v>8</v>
      </c>
      <c r="N98" s="3" t="s">
        <v>9</v>
      </c>
      <c r="O98" s="3" t="s">
        <v>10</v>
      </c>
      <c r="P98" s="3" t="s">
        <v>11</v>
      </c>
      <c r="Q98" s="3" t="s">
        <v>12</v>
      </c>
      <c r="R98" s="1"/>
    </row>
    <row r="99" spans="1:18">
      <c r="A99" s="1"/>
      <c r="B99" s="36"/>
      <c r="C99" s="5">
        <v>55</v>
      </c>
      <c r="D99" s="5">
        <v>20</v>
      </c>
      <c r="E99" s="1"/>
      <c r="F99" s="6">
        <v>1</v>
      </c>
      <c r="G99" s="5">
        <v>41.45</v>
      </c>
      <c r="H99" s="5">
        <v>52.8</v>
      </c>
      <c r="I99" s="5">
        <v>54.6</v>
      </c>
      <c r="J99" s="1"/>
      <c r="K99" s="7">
        <v>1</v>
      </c>
      <c r="L99" s="8">
        <v>150</v>
      </c>
      <c r="M99" s="8">
        <v>187</v>
      </c>
      <c r="N99" s="8">
        <v>192</v>
      </c>
      <c r="O99" s="8">
        <v>182</v>
      </c>
      <c r="P99" s="8">
        <v>52.2</v>
      </c>
      <c r="Q99" s="8">
        <v>45</v>
      </c>
      <c r="R99" s="1"/>
    </row>
    <row r="100" spans="1:18">
      <c r="A100" s="1"/>
      <c r="B100" s="2"/>
      <c r="C100" s="1"/>
      <c r="D100" s="1"/>
      <c r="E100" s="1"/>
      <c r="F100" s="6">
        <v>2</v>
      </c>
      <c r="G100" s="5">
        <v>40.200000000000003</v>
      </c>
      <c r="H100" s="5">
        <v>57.11</v>
      </c>
      <c r="I100" s="5">
        <v>56.6</v>
      </c>
      <c r="J100" s="1"/>
      <c r="K100" s="7">
        <v>2</v>
      </c>
      <c r="L100" s="8">
        <v>150</v>
      </c>
      <c r="M100" s="8">
        <v>190</v>
      </c>
      <c r="N100" s="8">
        <v>195</v>
      </c>
      <c r="O100" s="8">
        <v>185</v>
      </c>
      <c r="P100" s="8">
        <v>53.5</v>
      </c>
      <c r="Q100" s="8">
        <v>45</v>
      </c>
      <c r="R100" s="1"/>
    </row>
    <row r="101" spans="1:18">
      <c r="A101" s="1"/>
      <c r="B101" s="2"/>
      <c r="C101" s="1"/>
      <c r="D101" s="1"/>
      <c r="E101" s="1"/>
      <c r="F101" s="6">
        <v>3</v>
      </c>
      <c r="G101" s="5">
        <v>43.5</v>
      </c>
      <c r="H101" s="5">
        <v>52.35</v>
      </c>
      <c r="I101" s="5">
        <v>55.18</v>
      </c>
      <c r="J101" s="1"/>
      <c r="K101" s="7">
        <v>3</v>
      </c>
      <c r="L101" s="8">
        <v>150</v>
      </c>
      <c r="M101" s="8">
        <v>185</v>
      </c>
      <c r="N101" s="8">
        <v>190</v>
      </c>
      <c r="O101" s="8">
        <v>180</v>
      </c>
      <c r="P101" s="8">
        <v>51.5</v>
      </c>
      <c r="Q101" s="8">
        <v>45</v>
      </c>
      <c r="R101" s="1"/>
    </row>
    <row r="102" spans="1:18">
      <c r="A102" s="1"/>
      <c r="B102" s="2"/>
      <c r="C102" s="1"/>
      <c r="D102" s="1"/>
      <c r="E102" s="1"/>
      <c r="F102" s="6">
        <v>4</v>
      </c>
      <c r="G102" s="5">
        <v>41</v>
      </c>
      <c r="H102" s="5">
        <v>55.25</v>
      </c>
      <c r="I102" s="5">
        <v>54.2</v>
      </c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2"/>
      <c r="C103" s="1"/>
      <c r="D103" s="1"/>
      <c r="E103" s="1"/>
      <c r="F103" s="6">
        <v>5</v>
      </c>
      <c r="G103" s="5">
        <v>40</v>
      </c>
      <c r="H103" s="5">
        <v>54.48</v>
      </c>
      <c r="I103" s="5">
        <v>53.82</v>
      </c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2"/>
      <c r="C104" s="1"/>
      <c r="D104" s="1"/>
      <c r="E104" s="1"/>
      <c r="F104" s="6">
        <v>6</v>
      </c>
      <c r="G104" s="5">
        <v>41</v>
      </c>
      <c r="H104" s="5">
        <v>55.3</v>
      </c>
      <c r="I104" s="5">
        <v>52.08</v>
      </c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2"/>
      <c r="C105" s="1"/>
      <c r="D105" s="1"/>
      <c r="E105" s="1"/>
      <c r="F105" s="6">
        <v>7</v>
      </c>
      <c r="G105" s="5">
        <v>43.5</v>
      </c>
      <c r="H105" s="5">
        <v>51</v>
      </c>
      <c r="I105" s="5">
        <v>53.82</v>
      </c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2"/>
      <c r="C106" s="1"/>
      <c r="D106" s="1"/>
      <c r="E106" s="1"/>
      <c r="F106" s="6">
        <v>8</v>
      </c>
      <c r="G106" s="5">
        <v>41</v>
      </c>
      <c r="H106" s="5">
        <v>48.4</v>
      </c>
      <c r="I106" s="5">
        <v>49.9</v>
      </c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2"/>
      <c r="C107" s="1"/>
      <c r="D107" s="1"/>
      <c r="E107" s="1"/>
      <c r="F107" s="6">
        <v>9</v>
      </c>
      <c r="G107" s="5">
        <v>40</v>
      </c>
      <c r="H107" s="5">
        <v>49.5</v>
      </c>
      <c r="I107" s="5">
        <v>45.6</v>
      </c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2"/>
      <c r="C108" s="1"/>
      <c r="D108" s="1"/>
      <c r="E108" s="1"/>
      <c r="F108" s="6">
        <v>10</v>
      </c>
      <c r="G108" s="5">
        <v>40.200000000000003</v>
      </c>
      <c r="H108" s="5">
        <v>52.56</v>
      </c>
      <c r="I108" s="5">
        <v>47.88</v>
      </c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2"/>
      <c r="C109" s="1"/>
      <c r="D109" s="1"/>
      <c r="E109" s="1"/>
      <c r="F109" s="6">
        <v>11</v>
      </c>
      <c r="G109" s="5">
        <v>43.5</v>
      </c>
      <c r="H109" s="5">
        <v>57.11</v>
      </c>
      <c r="I109" s="5">
        <v>56.6</v>
      </c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2"/>
      <c r="C110" s="1"/>
      <c r="D110" s="1"/>
      <c r="E110" s="1"/>
      <c r="F110" s="6">
        <v>12</v>
      </c>
      <c r="G110" s="5">
        <v>40</v>
      </c>
      <c r="H110" s="5">
        <v>52.35</v>
      </c>
      <c r="I110" s="5">
        <v>52.08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2"/>
      <c r="C111" s="1"/>
      <c r="D111" s="1"/>
      <c r="E111" s="1"/>
      <c r="F111" s="6">
        <v>13</v>
      </c>
      <c r="G111" s="5">
        <v>41</v>
      </c>
      <c r="H111" s="5">
        <v>55.25</v>
      </c>
      <c r="I111" s="5">
        <v>53.82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2"/>
      <c r="C112" s="1"/>
      <c r="D112" s="1"/>
      <c r="E112" s="1"/>
      <c r="F112" s="6">
        <v>14</v>
      </c>
      <c r="G112" s="5">
        <v>43.5</v>
      </c>
      <c r="H112" s="5">
        <v>54.48</v>
      </c>
      <c r="I112" s="5">
        <v>53.82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2"/>
      <c r="C113" s="1"/>
      <c r="D113" s="1"/>
      <c r="E113" s="1"/>
      <c r="F113" s="6">
        <v>15</v>
      </c>
      <c r="G113" s="5">
        <v>41</v>
      </c>
      <c r="H113" s="5">
        <v>55.3</v>
      </c>
      <c r="I113" s="5">
        <v>57.79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2"/>
      <c r="C114" s="1"/>
      <c r="D114" s="1"/>
      <c r="E114" s="1"/>
      <c r="F114" s="6">
        <v>16</v>
      </c>
      <c r="G114" s="5">
        <v>40</v>
      </c>
      <c r="H114" s="5">
        <v>58.15</v>
      </c>
      <c r="I114" s="5">
        <v>56.6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2"/>
      <c r="C115" s="1"/>
      <c r="D115" s="1"/>
      <c r="E115" s="1"/>
      <c r="F115" s="6">
        <v>17</v>
      </c>
      <c r="G115" s="5">
        <v>40.200000000000003</v>
      </c>
      <c r="H115" s="5">
        <v>55.25</v>
      </c>
      <c r="I115" s="5">
        <v>55.18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2"/>
      <c r="C116" s="1"/>
      <c r="D116" s="1"/>
      <c r="E116" s="1"/>
      <c r="F116" s="6">
        <v>18</v>
      </c>
      <c r="G116" s="5">
        <v>43.5</v>
      </c>
      <c r="H116" s="5">
        <v>52.56</v>
      </c>
      <c r="I116" s="5">
        <v>53.82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2"/>
      <c r="C117" s="1"/>
      <c r="D117" s="1"/>
      <c r="E117" s="1"/>
      <c r="F117" s="6">
        <v>19</v>
      </c>
      <c r="G117" s="5">
        <v>41</v>
      </c>
      <c r="H117" s="5">
        <v>48.4</v>
      </c>
      <c r="I117" s="5">
        <v>45.68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2"/>
      <c r="C118" s="1"/>
      <c r="D118" s="1"/>
      <c r="E118" s="1"/>
      <c r="F118" s="6">
        <v>20</v>
      </c>
      <c r="G118" s="5">
        <v>40</v>
      </c>
      <c r="H118" s="5">
        <v>49.6</v>
      </c>
      <c r="I118" s="5">
        <v>47.7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33" t="s">
        <v>17</v>
      </c>
      <c r="C122" s="9" t="s">
        <v>1</v>
      </c>
      <c r="D122" s="9" t="s">
        <v>2</v>
      </c>
      <c r="E122" s="1"/>
      <c r="F122" s="10" t="s">
        <v>3</v>
      </c>
      <c r="G122" s="9" t="s">
        <v>4</v>
      </c>
      <c r="H122" s="9" t="s">
        <v>5</v>
      </c>
      <c r="I122" s="9" t="s">
        <v>5</v>
      </c>
      <c r="J122" s="1"/>
      <c r="K122" s="10" t="s">
        <v>6</v>
      </c>
      <c r="L122" s="9" t="s">
        <v>7</v>
      </c>
      <c r="M122" s="9" t="s">
        <v>8</v>
      </c>
      <c r="N122" s="9" t="s">
        <v>9</v>
      </c>
      <c r="O122" s="9" t="s">
        <v>10</v>
      </c>
      <c r="P122" s="9" t="s">
        <v>11</v>
      </c>
      <c r="Q122" s="9" t="s">
        <v>12</v>
      </c>
      <c r="R122" s="1"/>
    </row>
    <row r="123" spans="1:18">
      <c r="A123" s="1"/>
      <c r="B123" s="34"/>
      <c r="C123" s="11">
        <v>30</v>
      </c>
      <c r="D123" s="11">
        <v>20</v>
      </c>
      <c r="E123" s="1"/>
      <c r="F123" s="6">
        <v>1</v>
      </c>
      <c r="G123" s="5">
        <v>19.399999999999999</v>
      </c>
      <c r="H123" s="5">
        <v>29.2</v>
      </c>
      <c r="I123" s="5">
        <v>31.1</v>
      </c>
      <c r="J123" s="1"/>
      <c r="K123" s="7">
        <v>1</v>
      </c>
      <c r="L123" s="8">
        <v>150</v>
      </c>
      <c r="M123" s="8">
        <v>191</v>
      </c>
      <c r="N123" s="8">
        <v>196</v>
      </c>
      <c r="O123" s="8">
        <v>186</v>
      </c>
      <c r="P123" s="8">
        <v>28</v>
      </c>
      <c r="Q123" s="8">
        <v>45</v>
      </c>
      <c r="R123" s="1"/>
    </row>
    <row r="124" spans="1:18">
      <c r="A124" s="1"/>
      <c r="B124" s="2"/>
      <c r="C124" s="1"/>
      <c r="D124" s="1"/>
      <c r="E124" s="1"/>
      <c r="F124" s="6">
        <v>2</v>
      </c>
      <c r="G124" s="5">
        <v>15.9</v>
      </c>
      <c r="H124" s="5">
        <v>29.4</v>
      </c>
      <c r="I124" s="5">
        <v>31.5</v>
      </c>
      <c r="J124" s="1"/>
      <c r="K124" s="7">
        <v>2</v>
      </c>
      <c r="L124" s="8">
        <v>150</v>
      </c>
      <c r="M124" s="8">
        <v>188</v>
      </c>
      <c r="N124" s="8">
        <v>193</v>
      </c>
      <c r="O124" s="8">
        <v>183</v>
      </c>
      <c r="P124" s="8">
        <v>27.8</v>
      </c>
      <c r="Q124" s="8">
        <v>45</v>
      </c>
      <c r="R124" s="1"/>
    </row>
    <row r="125" spans="1:18">
      <c r="A125" s="1"/>
      <c r="B125" s="2"/>
      <c r="C125" s="1"/>
      <c r="D125" s="1"/>
      <c r="E125" s="1"/>
      <c r="F125" s="6">
        <v>3</v>
      </c>
      <c r="G125" s="5">
        <v>17.100000000000001</v>
      </c>
      <c r="H125" s="5">
        <v>29.8</v>
      </c>
      <c r="I125" s="5">
        <v>32.4</v>
      </c>
      <c r="J125" s="1"/>
      <c r="K125" s="7">
        <v>3</v>
      </c>
      <c r="L125" s="8">
        <v>150</v>
      </c>
      <c r="M125" s="8">
        <v>188</v>
      </c>
      <c r="N125" s="8">
        <v>193</v>
      </c>
      <c r="O125" s="8">
        <v>183</v>
      </c>
      <c r="P125" s="8">
        <v>29.8</v>
      </c>
      <c r="Q125" s="8">
        <v>45</v>
      </c>
      <c r="R125" s="1"/>
    </row>
    <row r="126" spans="1:18">
      <c r="A126" s="1"/>
      <c r="B126" s="2"/>
      <c r="C126" s="1"/>
      <c r="D126" s="1"/>
      <c r="E126" s="1"/>
      <c r="F126" s="6">
        <v>4</v>
      </c>
      <c r="G126" s="5">
        <v>19.7</v>
      </c>
      <c r="H126" s="5">
        <v>30.2</v>
      </c>
      <c r="I126" s="5">
        <v>31.7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2"/>
      <c r="C127" s="1"/>
      <c r="D127" s="1"/>
      <c r="E127" s="1"/>
      <c r="F127" s="6">
        <v>5</v>
      </c>
      <c r="G127" s="5">
        <v>19.5</v>
      </c>
      <c r="H127" s="5">
        <v>30.2</v>
      </c>
      <c r="I127" s="5">
        <v>31.6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2"/>
      <c r="C128" s="1"/>
      <c r="D128" s="1"/>
      <c r="E128" s="1"/>
      <c r="F128" s="6">
        <v>6</v>
      </c>
      <c r="G128" s="5">
        <v>16.7</v>
      </c>
      <c r="H128" s="5">
        <v>23.22</v>
      </c>
      <c r="I128" s="5">
        <v>24.15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2"/>
      <c r="C129" s="1"/>
      <c r="D129" s="1"/>
      <c r="E129" s="1"/>
      <c r="F129" s="6">
        <v>7</v>
      </c>
      <c r="G129" s="5">
        <v>19.600000000000001</v>
      </c>
      <c r="H129" s="5">
        <v>30.3</v>
      </c>
      <c r="I129" s="5">
        <v>31.7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2"/>
      <c r="C130" s="1"/>
      <c r="D130" s="1"/>
      <c r="E130" s="1"/>
      <c r="F130" s="6">
        <v>8</v>
      </c>
      <c r="G130" s="5">
        <v>18</v>
      </c>
      <c r="H130" s="5">
        <v>29.5</v>
      </c>
      <c r="I130" s="5">
        <v>32.700000000000003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2"/>
      <c r="C131" s="1"/>
      <c r="D131" s="1"/>
      <c r="E131" s="1"/>
      <c r="F131" s="6">
        <v>9</v>
      </c>
      <c r="G131" s="5">
        <v>20</v>
      </c>
      <c r="H131" s="5">
        <v>30.9</v>
      </c>
      <c r="I131" s="5">
        <v>30.4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2"/>
      <c r="C132" s="1"/>
      <c r="D132" s="1"/>
      <c r="E132" s="1"/>
      <c r="F132" s="6">
        <v>10</v>
      </c>
      <c r="G132" s="5">
        <v>15.97</v>
      </c>
      <c r="H132" s="5">
        <v>31.1</v>
      </c>
      <c r="I132" s="5">
        <v>31.1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2"/>
      <c r="C133" s="1"/>
      <c r="D133" s="1"/>
      <c r="E133" s="1"/>
      <c r="F133" s="6">
        <v>11</v>
      </c>
      <c r="G133" s="5">
        <v>14.7</v>
      </c>
      <c r="H133" s="5">
        <v>31.6</v>
      </c>
      <c r="I133" s="5">
        <v>32.799999999999997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2"/>
      <c r="C134" s="1"/>
      <c r="D134" s="1"/>
      <c r="E134" s="1"/>
      <c r="F134" s="6">
        <v>12</v>
      </c>
      <c r="G134" s="5">
        <v>18</v>
      </c>
      <c r="H134" s="5">
        <v>28.6</v>
      </c>
      <c r="I134" s="5">
        <v>31.3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2"/>
      <c r="C135" s="1"/>
      <c r="D135" s="1"/>
      <c r="E135" s="1"/>
      <c r="F135" s="6">
        <v>13</v>
      </c>
      <c r="G135" s="5">
        <v>17.8</v>
      </c>
      <c r="H135" s="5">
        <v>30.2</v>
      </c>
      <c r="I135" s="5">
        <v>31.3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2"/>
      <c r="C136" s="1"/>
      <c r="D136" s="1"/>
      <c r="E136" s="1"/>
      <c r="F136" s="6">
        <v>14</v>
      </c>
      <c r="G136" s="5">
        <v>18.7</v>
      </c>
      <c r="H136" s="5">
        <v>24.6</v>
      </c>
      <c r="I136" s="5">
        <v>26.6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2"/>
      <c r="C137" s="1"/>
      <c r="D137" s="1"/>
      <c r="E137" s="1"/>
      <c r="F137" s="6">
        <v>15</v>
      </c>
      <c r="G137" s="5">
        <v>20</v>
      </c>
      <c r="H137" s="5">
        <v>31.2</v>
      </c>
      <c r="I137" s="5">
        <v>30.7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2"/>
      <c r="C138" s="1"/>
      <c r="D138" s="1"/>
      <c r="E138" s="1"/>
      <c r="F138" s="6">
        <v>16</v>
      </c>
      <c r="G138" s="5">
        <v>18</v>
      </c>
      <c r="H138" s="5">
        <v>25.71</v>
      </c>
      <c r="I138" s="5">
        <v>25.4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2"/>
      <c r="C139" s="1"/>
      <c r="D139" s="1"/>
      <c r="E139" s="1"/>
      <c r="F139" s="6">
        <v>17</v>
      </c>
      <c r="G139" s="5">
        <v>19.100000000000001</v>
      </c>
      <c r="H139" s="5">
        <v>31.1</v>
      </c>
      <c r="I139" s="5">
        <v>32.4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2"/>
      <c r="C140" s="1"/>
      <c r="D140" s="1"/>
      <c r="E140" s="1"/>
      <c r="F140" s="6">
        <v>18</v>
      </c>
      <c r="G140" s="5">
        <v>17.600000000000001</v>
      </c>
      <c r="H140" s="5">
        <v>25.71</v>
      </c>
      <c r="I140" s="5">
        <v>25.4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2"/>
      <c r="C141" s="1"/>
      <c r="D141" s="1"/>
      <c r="E141" s="1"/>
      <c r="F141" s="6">
        <v>19</v>
      </c>
      <c r="G141" s="5">
        <v>19.8</v>
      </c>
      <c r="H141" s="5">
        <v>30.9</v>
      </c>
      <c r="I141" s="5">
        <v>31.7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2"/>
      <c r="C142" s="1"/>
      <c r="D142" s="1"/>
      <c r="E142" s="1"/>
      <c r="F142" s="6">
        <v>20</v>
      </c>
      <c r="G142" s="5">
        <v>17.2</v>
      </c>
      <c r="H142" s="5">
        <v>30.1</v>
      </c>
      <c r="I142" s="5">
        <v>32.4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35" t="s">
        <v>18</v>
      </c>
      <c r="C146" s="3" t="s">
        <v>1</v>
      </c>
      <c r="D146" s="3" t="s">
        <v>2</v>
      </c>
      <c r="E146" s="1"/>
      <c r="F146" s="4" t="s">
        <v>3</v>
      </c>
      <c r="G146" s="3" t="s">
        <v>4</v>
      </c>
      <c r="H146" s="3" t="s">
        <v>5</v>
      </c>
      <c r="I146" s="3" t="s">
        <v>5</v>
      </c>
      <c r="J146" s="1"/>
      <c r="K146" s="4" t="s">
        <v>6</v>
      </c>
      <c r="L146" s="3" t="s">
        <v>7</v>
      </c>
      <c r="M146" s="3" t="s">
        <v>8</v>
      </c>
      <c r="N146" s="3" t="s">
        <v>9</v>
      </c>
      <c r="O146" s="3" t="s">
        <v>10</v>
      </c>
      <c r="P146" s="3" t="s">
        <v>11</v>
      </c>
      <c r="Q146" s="3" t="s">
        <v>12</v>
      </c>
      <c r="R146" s="1"/>
    </row>
    <row r="147" spans="1:18">
      <c r="A147" s="1"/>
      <c r="B147" s="36"/>
      <c r="C147" s="5">
        <v>35</v>
      </c>
      <c r="D147" s="5">
        <v>10</v>
      </c>
      <c r="E147" s="1"/>
      <c r="F147" s="6">
        <v>1</v>
      </c>
      <c r="G147" s="5">
        <v>29.31</v>
      </c>
      <c r="H147" s="5">
        <v>36.700000000000003</v>
      </c>
      <c r="I147" s="5">
        <v>35.5</v>
      </c>
      <c r="J147" s="1"/>
      <c r="K147" s="7">
        <v>1</v>
      </c>
      <c r="L147" s="8">
        <v>150</v>
      </c>
      <c r="M147" s="8">
        <v>191</v>
      </c>
      <c r="N147" s="8">
        <v>196</v>
      </c>
      <c r="O147" s="8">
        <v>186</v>
      </c>
      <c r="P147" s="8">
        <v>34.200000000000003</v>
      </c>
      <c r="Q147" s="8">
        <v>45</v>
      </c>
      <c r="R147" s="1"/>
    </row>
    <row r="148" spans="1:18">
      <c r="A148" s="1"/>
      <c r="B148" s="2"/>
      <c r="C148" s="1"/>
      <c r="D148" s="1"/>
      <c r="E148" s="1"/>
      <c r="F148" s="6">
        <v>2</v>
      </c>
      <c r="G148" s="5">
        <v>24.02</v>
      </c>
      <c r="H148" s="5">
        <v>34.9</v>
      </c>
      <c r="I148" s="5">
        <v>33.9</v>
      </c>
      <c r="J148" s="1"/>
      <c r="K148" s="7">
        <v>2</v>
      </c>
      <c r="L148" s="8">
        <v>150</v>
      </c>
      <c r="M148" s="8">
        <v>189</v>
      </c>
      <c r="N148" s="8">
        <v>194</v>
      </c>
      <c r="O148" s="8">
        <v>184</v>
      </c>
      <c r="P148" s="8">
        <v>33.700000000000003</v>
      </c>
      <c r="Q148" s="8">
        <v>45</v>
      </c>
      <c r="R148" s="1"/>
    </row>
    <row r="149" spans="1:18">
      <c r="A149" s="1"/>
      <c r="B149" s="2"/>
      <c r="C149" s="1"/>
      <c r="D149" s="1"/>
      <c r="E149" s="1"/>
      <c r="F149" s="6">
        <v>3</v>
      </c>
      <c r="G149" s="5">
        <v>27.33</v>
      </c>
      <c r="H149" s="5">
        <v>34.35</v>
      </c>
      <c r="I149" s="5">
        <v>34.6</v>
      </c>
      <c r="J149" s="1"/>
      <c r="K149" s="7">
        <v>3</v>
      </c>
      <c r="L149" s="8">
        <v>150</v>
      </c>
      <c r="M149" s="8">
        <v>188</v>
      </c>
      <c r="N149" s="8">
        <v>193</v>
      </c>
      <c r="O149" s="8">
        <v>183</v>
      </c>
      <c r="P149" s="8">
        <v>34.5</v>
      </c>
      <c r="Q149" s="8">
        <v>45</v>
      </c>
      <c r="R149" s="1"/>
    </row>
    <row r="150" spans="1:18">
      <c r="A150" s="1"/>
      <c r="B150" s="2"/>
      <c r="C150" s="1"/>
      <c r="D150" s="1"/>
      <c r="E150" s="1"/>
      <c r="F150" s="6">
        <v>4</v>
      </c>
      <c r="G150" s="5">
        <v>23.75</v>
      </c>
      <c r="H150" s="5">
        <v>32.630000000000003</v>
      </c>
      <c r="I150" s="5">
        <v>33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2"/>
      <c r="C151" s="1"/>
      <c r="D151" s="1"/>
      <c r="E151" s="1"/>
      <c r="F151" s="6">
        <v>5</v>
      </c>
      <c r="G151" s="5">
        <v>30.63</v>
      </c>
      <c r="H151" s="5">
        <v>36.11</v>
      </c>
      <c r="I151" s="5">
        <v>30.86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2"/>
      <c r="C152" s="1"/>
      <c r="D152" s="1"/>
      <c r="E152" s="1"/>
      <c r="F152" s="6">
        <v>6</v>
      </c>
      <c r="G152" s="5">
        <v>29.31</v>
      </c>
      <c r="H152" s="5">
        <v>31.29</v>
      </c>
      <c r="I152" s="5">
        <v>29.9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2"/>
      <c r="C153" s="1"/>
      <c r="D153" s="1"/>
      <c r="E153" s="1"/>
      <c r="F153" s="6">
        <v>7</v>
      </c>
      <c r="G153" s="5">
        <v>24.02</v>
      </c>
      <c r="H153" s="5">
        <v>32.630000000000003</v>
      </c>
      <c r="I153" s="5">
        <v>33.200000000000003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2"/>
      <c r="C154" s="1"/>
      <c r="D154" s="1"/>
      <c r="E154" s="1"/>
      <c r="F154" s="6">
        <v>8</v>
      </c>
      <c r="G154" s="5">
        <v>27.33</v>
      </c>
      <c r="H154" s="5">
        <v>34.35</v>
      </c>
      <c r="I154" s="5">
        <v>36.700000000000003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2"/>
      <c r="C155" s="1"/>
      <c r="D155" s="1"/>
      <c r="E155" s="1"/>
      <c r="F155" s="6">
        <v>9</v>
      </c>
      <c r="G155" s="5">
        <v>23.75</v>
      </c>
      <c r="H155" s="5">
        <v>38.58</v>
      </c>
      <c r="I155" s="5">
        <v>34.9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2"/>
      <c r="C156" s="1"/>
      <c r="D156" s="1"/>
      <c r="E156" s="1"/>
      <c r="F156" s="6">
        <v>10</v>
      </c>
      <c r="G156" s="5">
        <v>30.63</v>
      </c>
      <c r="H156" s="5">
        <v>31.29</v>
      </c>
      <c r="I156" s="5">
        <v>31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2"/>
      <c r="C157" s="1"/>
      <c r="D157" s="1"/>
      <c r="E157" s="1"/>
      <c r="F157" s="6">
        <v>11</v>
      </c>
      <c r="G157" s="5">
        <v>29.31</v>
      </c>
      <c r="H157" s="5">
        <v>32.630000000000003</v>
      </c>
      <c r="I157" s="5">
        <v>30.55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2"/>
      <c r="C158" s="1"/>
      <c r="D158" s="1"/>
      <c r="E158" s="1"/>
      <c r="F158" s="6">
        <v>12</v>
      </c>
      <c r="G158" s="5">
        <v>24.02</v>
      </c>
      <c r="H158" s="5">
        <v>34.35</v>
      </c>
      <c r="I158" s="5">
        <v>32.9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2"/>
      <c r="C159" s="1"/>
      <c r="D159" s="1"/>
      <c r="E159" s="1"/>
      <c r="F159" s="6">
        <v>13</v>
      </c>
      <c r="G159" s="5">
        <v>27.33</v>
      </c>
      <c r="H159" s="5">
        <v>38.58</v>
      </c>
      <c r="I159" s="5">
        <v>37.4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2"/>
      <c r="C160" s="1"/>
      <c r="D160" s="1"/>
      <c r="E160" s="1"/>
      <c r="F160" s="6">
        <v>14</v>
      </c>
      <c r="G160" s="5">
        <v>23.75</v>
      </c>
      <c r="H160" s="5">
        <v>36.11</v>
      </c>
      <c r="I160" s="5">
        <v>30.96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2"/>
      <c r="C161" s="1"/>
      <c r="D161" s="1"/>
      <c r="E161" s="1"/>
      <c r="F161" s="6">
        <v>15</v>
      </c>
      <c r="G161" s="5">
        <v>30.63</v>
      </c>
      <c r="H161" s="5">
        <v>31.29</v>
      </c>
      <c r="I161" s="5">
        <v>29.7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2"/>
      <c r="C162" s="1"/>
      <c r="D162" s="1"/>
      <c r="E162" s="1"/>
      <c r="F162" s="6">
        <v>16</v>
      </c>
      <c r="G162" s="5">
        <v>29.31</v>
      </c>
      <c r="H162" s="5">
        <v>32.630000000000003</v>
      </c>
      <c r="I162" s="5">
        <v>33.04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2"/>
      <c r="C163" s="1"/>
      <c r="D163" s="1"/>
      <c r="E163" s="1"/>
      <c r="F163" s="6">
        <v>17</v>
      </c>
      <c r="G163" s="5">
        <v>24.02</v>
      </c>
      <c r="H163" s="5">
        <v>36.11</v>
      </c>
      <c r="I163" s="5">
        <v>32.15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2"/>
      <c r="C164" s="1"/>
      <c r="D164" s="1"/>
      <c r="E164" s="1"/>
      <c r="F164" s="6">
        <v>18</v>
      </c>
      <c r="G164" s="5">
        <v>27.33</v>
      </c>
      <c r="H164" s="5">
        <v>31.29</v>
      </c>
      <c r="I164" s="5">
        <v>33.619999999999997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2"/>
      <c r="C165" s="1"/>
      <c r="D165" s="1"/>
      <c r="E165" s="1"/>
      <c r="F165" s="6">
        <v>19</v>
      </c>
      <c r="G165" s="5">
        <v>23.75</v>
      </c>
      <c r="H165" s="5">
        <v>32.630000000000003</v>
      </c>
      <c r="I165" s="5">
        <v>28.7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2"/>
      <c r="C166" s="1"/>
      <c r="D166" s="1"/>
      <c r="E166" s="1"/>
      <c r="F166" s="6">
        <v>20</v>
      </c>
      <c r="G166" s="5">
        <v>30.63</v>
      </c>
      <c r="H166" s="5">
        <v>36.11</v>
      </c>
      <c r="I166" s="5">
        <v>31.21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33" t="s">
        <v>19</v>
      </c>
      <c r="C170" s="9" t="s">
        <v>1</v>
      </c>
      <c r="D170" s="9" t="s">
        <v>2</v>
      </c>
      <c r="E170" s="1"/>
      <c r="F170" s="10" t="s">
        <v>3</v>
      </c>
      <c r="G170" s="9" t="s">
        <v>4</v>
      </c>
      <c r="H170" s="9" t="s">
        <v>5</v>
      </c>
      <c r="I170" s="9" t="s">
        <v>5</v>
      </c>
      <c r="J170" s="1"/>
      <c r="K170" s="10" t="s">
        <v>6</v>
      </c>
      <c r="L170" s="9" t="s">
        <v>7</v>
      </c>
      <c r="M170" s="9" t="s">
        <v>8</v>
      </c>
      <c r="N170" s="9" t="s">
        <v>9</v>
      </c>
      <c r="O170" s="9" t="s">
        <v>10</v>
      </c>
      <c r="P170" s="9" t="s">
        <v>11</v>
      </c>
      <c r="Q170" s="9" t="s">
        <v>12</v>
      </c>
      <c r="R170" s="1"/>
    </row>
    <row r="171" spans="1:18">
      <c r="A171" s="1"/>
      <c r="B171" s="34"/>
      <c r="C171" s="11">
        <v>40</v>
      </c>
      <c r="D171" s="11">
        <v>5</v>
      </c>
      <c r="E171" s="1"/>
      <c r="F171" s="6">
        <v>1</v>
      </c>
      <c r="G171" s="5">
        <v>31.4</v>
      </c>
      <c r="H171" s="5">
        <v>44.64</v>
      </c>
      <c r="I171" s="5">
        <v>42.3</v>
      </c>
      <c r="J171" s="1"/>
      <c r="K171" s="7">
        <v>1</v>
      </c>
      <c r="L171" s="8">
        <v>150</v>
      </c>
      <c r="M171" s="8">
        <v>190</v>
      </c>
      <c r="N171" s="8">
        <v>195</v>
      </c>
      <c r="O171" s="8">
        <v>185</v>
      </c>
      <c r="P171" s="8">
        <v>38.700000000000003</v>
      </c>
      <c r="Q171" s="8">
        <v>90</v>
      </c>
      <c r="R171" s="1"/>
    </row>
    <row r="172" spans="1:18">
      <c r="A172" s="1"/>
      <c r="B172" s="2"/>
      <c r="C172" s="1"/>
      <c r="D172" s="1"/>
      <c r="E172" s="1"/>
      <c r="F172" s="6">
        <v>2</v>
      </c>
      <c r="G172" s="5">
        <v>30.6</v>
      </c>
      <c r="H172" s="5">
        <v>39.299999999999997</v>
      </c>
      <c r="I172" s="5">
        <v>39.700000000000003</v>
      </c>
      <c r="J172" s="1"/>
      <c r="K172" s="7">
        <v>2</v>
      </c>
      <c r="L172" s="8">
        <v>150</v>
      </c>
      <c r="M172" s="8">
        <v>185</v>
      </c>
      <c r="N172" s="8">
        <v>190</v>
      </c>
      <c r="O172" s="8">
        <v>180</v>
      </c>
      <c r="P172" s="8">
        <v>39.299999999999997</v>
      </c>
      <c r="Q172" s="8">
        <v>90</v>
      </c>
      <c r="R172" s="1"/>
    </row>
    <row r="173" spans="1:18">
      <c r="A173" s="1"/>
      <c r="B173" s="2"/>
      <c r="C173" s="1"/>
      <c r="D173" s="1"/>
      <c r="E173" s="1"/>
      <c r="F173" s="6">
        <v>3</v>
      </c>
      <c r="G173" s="5">
        <v>30.6</v>
      </c>
      <c r="H173" s="5">
        <v>44.14</v>
      </c>
      <c r="I173" s="5">
        <v>42.06</v>
      </c>
      <c r="J173" s="1"/>
      <c r="K173" s="7">
        <v>3</v>
      </c>
      <c r="L173" s="8">
        <v>150</v>
      </c>
      <c r="M173" s="8">
        <v>185</v>
      </c>
      <c r="N173" s="8">
        <v>190</v>
      </c>
      <c r="O173" s="8">
        <v>180</v>
      </c>
      <c r="P173" s="8">
        <v>37.9</v>
      </c>
      <c r="Q173" s="8">
        <v>90</v>
      </c>
      <c r="R173" s="1"/>
    </row>
    <row r="174" spans="1:18">
      <c r="A174" s="1"/>
      <c r="B174" s="2"/>
      <c r="C174" s="1"/>
      <c r="D174" s="1"/>
      <c r="E174" s="1"/>
      <c r="F174" s="6">
        <v>4</v>
      </c>
      <c r="G174" s="5">
        <v>30.22</v>
      </c>
      <c r="H174" s="5">
        <v>41.32</v>
      </c>
      <c r="I174" s="5">
        <v>40.700000000000003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2"/>
      <c r="C175" s="1"/>
      <c r="D175" s="1"/>
      <c r="E175" s="1"/>
      <c r="F175" s="6">
        <v>5</v>
      </c>
      <c r="G175" s="5">
        <v>30.64</v>
      </c>
      <c r="H175" s="5">
        <v>35.799999999999997</v>
      </c>
      <c r="I175" s="5">
        <v>37.9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2"/>
      <c r="C176" s="1"/>
      <c r="D176" s="1"/>
      <c r="E176" s="1"/>
      <c r="F176" s="6">
        <v>6</v>
      </c>
      <c r="G176" s="5">
        <v>30.4</v>
      </c>
      <c r="H176" s="5">
        <v>37.340000000000003</v>
      </c>
      <c r="I176" s="5">
        <v>38.700000000000003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2"/>
      <c r="C177" s="1"/>
      <c r="D177" s="1"/>
      <c r="E177" s="1"/>
      <c r="F177" s="6">
        <v>7</v>
      </c>
      <c r="G177" s="5">
        <v>30.44</v>
      </c>
      <c r="H177" s="5">
        <v>39.299999999999997</v>
      </c>
      <c r="I177" s="5">
        <v>39.700000000000003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2"/>
      <c r="C178" s="1"/>
      <c r="D178" s="1"/>
      <c r="E178" s="1"/>
      <c r="F178" s="6">
        <v>8</v>
      </c>
      <c r="G178" s="5">
        <v>30</v>
      </c>
      <c r="H178" s="5">
        <v>44.14</v>
      </c>
      <c r="I178" s="5">
        <v>42.06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2"/>
      <c r="C179" s="1"/>
      <c r="D179" s="1"/>
      <c r="E179" s="1"/>
      <c r="F179" s="6">
        <v>9</v>
      </c>
      <c r="G179" s="5">
        <v>31.4</v>
      </c>
      <c r="H179" s="5">
        <v>41.32</v>
      </c>
      <c r="I179" s="5">
        <v>40.700000000000003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2"/>
      <c r="C180" s="1"/>
      <c r="D180" s="1"/>
      <c r="E180" s="1"/>
      <c r="F180" s="6">
        <v>10</v>
      </c>
      <c r="G180" s="5">
        <v>30.6</v>
      </c>
      <c r="H180" s="5">
        <v>35.799999999999997</v>
      </c>
      <c r="I180" s="5">
        <v>37.9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2"/>
      <c r="C181" s="1"/>
      <c r="D181" s="1"/>
      <c r="E181" s="1"/>
      <c r="F181" s="6">
        <v>11</v>
      </c>
      <c r="G181" s="5">
        <v>30.6</v>
      </c>
      <c r="H181" s="5">
        <v>37.340000000000003</v>
      </c>
      <c r="I181" s="5">
        <v>38.700000000000003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2"/>
      <c r="C182" s="1"/>
      <c r="D182" s="1"/>
      <c r="E182" s="1"/>
      <c r="F182" s="6">
        <v>12</v>
      </c>
      <c r="G182" s="5">
        <v>30.22</v>
      </c>
      <c r="H182" s="5">
        <v>41.32</v>
      </c>
      <c r="I182" s="5">
        <v>40.700000000000003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2"/>
      <c r="C183" s="1"/>
      <c r="D183" s="1"/>
      <c r="E183" s="1"/>
      <c r="F183" s="6">
        <v>13</v>
      </c>
      <c r="G183" s="5">
        <v>30.38</v>
      </c>
      <c r="H183" s="5">
        <v>35.799999999999997</v>
      </c>
      <c r="I183" s="5">
        <v>37.9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2"/>
      <c r="C184" s="1"/>
      <c r="D184" s="1"/>
      <c r="E184" s="1"/>
      <c r="F184" s="6">
        <v>14</v>
      </c>
      <c r="G184" s="5">
        <v>30.64</v>
      </c>
      <c r="H184" s="5">
        <v>37.340000000000003</v>
      </c>
      <c r="I184" s="5">
        <v>38.700000000000003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2"/>
      <c r="C185" s="1"/>
      <c r="D185" s="1"/>
      <c r="E185" s="1"/>
      <c r="F185" s="6">
        <v>15</v>
      </c>
      <c r="G185" s="5">
        <v>30.4</v>
      </c>
      <c r="H185" s="5">
        <v>39.299999999999997</v>
      </c>
      <c r="I185" s="5">
        <v>39.700000000000003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2"/>
      <c r="C186" s="1"/>
      <c r="D186" s="1"/>
      <c r="E186" s="1"/>
      <c r="F186" s="6">
        <v>16</v>
      </c>
      <c r="G186" s="5">
        <v>30.44</v>
      </c>
      <c r="H186" s="5">
        <v>44.14</v>
      </c>
      <c r="I186" s="5">
        <v>42.06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2"/>
      <c r="C187" s="1"/>
      <c r="D187" s="1"/>
      <c r="E187" s="1"/>
      <c r="F187" s="6">
        <v>17</v>
      </c>
      <c r="G187" s="5">
        <v>30</v>
      </c>
      <c r="H187" s="5">
        <v>41.32</v>
      </c>
      <c r="I187" s="5">
        <v>40.700000000000003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2"/>
      <c r="C188" s="1"/>
      <c r="D188" s="1"/>
      <c r="E188" s="1"/>
      <c r="F188" s="6">
        <v>18</v>
      </c>
      <c r="G188" s="5">
        <v>31.4</v>
      </c>
      <c r="H188" s="5">
        <v>44.14</v>
      </c>
      <c r="I188" s="5">
        <v>42.06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2"/>
      <c r="C189" s="1"/>
      <c r="D189" s="1"/>
      <c r="E189" s="1"/>
      <c r="F189" s="6">
        <v>19</v>
      </c>
      <c r="G189" s="5">
        <v>30.6</v>
      </c>
      <c r="H189" s="5">
        <v>41.32</v>
      </c>
      <c r="I189" s="5">
        <v>40.700000000000003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2"/>
      <c r="C190" s="1"/>
      <c r="D190" s="1"/>
      <c r="E190" s="1"/>
      <c r="F190" s="6">
        <v>20</v>
      </c>
      <c r="G190" s="5">
        <v>30.22</v>
      </c>
      <c r="H190" s="5">
        <v>35.799999999999997</v>
      </c>
      <c r="I190" s="5">
        <v>37.9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35" t="s">
        <v>20</v>
      </c>
      <c r="C194" s="3" t="s">
        <v>1</v>
      </c>
      <c r="D194" s="3" t="s">
        <v>2</v>
      </c>
      <c r="E194" s="1"/>
      <c r="F194" s="4" t="s">
        <v>3</v>
      </c>
      <c r="G194" s="3" t="s">
        <v>4</v>
      </c>
      <c r="H194" s="3" t="s">
        <v>5</v>
      </c>
      <c r="I194" s="3" t="s">
        <v>5</v>
      </c>
      <c r="J194" s="1"/>
      <c r="K194" s="4" t="s">
        <v>6</v>
      </c>
      <c r="L194" s="3" t="s">
        <v>7</v>
      </c>
      <c r="M194" s="3" t="s">
        <v>8</v>
      </c>
      <c r="N194" s="3" t="s">
        <v>9</v>
      </c>
      <c r="O194" s="3" t="s">
        <v>10</v>
      </c>
      <c r="P194" s="3" t="s">
        <v>11</v>
      </c>
      <c r="Q194" s="3" t="s">
        <v>12</v>
      </c>
      <c r="R194" s="1"/>
    </row>
    <row r="195" spans="1:18">
      <c r="A195" s="1"/>
      <c r="B195" s="36"/>
      <c r="C195" s="5">
        <v>65</v>
      </c>
      <c r="D195" s="5">
        <v>5</v>
      </c>
      <c r="E195" s="1"/>
      <c r="F195" s="6">
        <v>1</v>
      </c>
      <c r="G195" s="5">
        <v>54.63</v>
      </c>
      <c r="H195" s="5">
        <v>67.97</v>
      </c>
      <c r="I195" s="5">
        <v>65.2</v>
      </c>
      <c r="J195" s="1"/>
      <c r="K195" s="7">
        <v>1</v>
      </c>
      <c r="L195" s="8">
        <v>150</v>
      </c>
      <c r="M195" s="8">
        <v>187</v>
      </c>
      <c r="N195" s="8">
        <v>192</v>
      </c>
      <c r="O195" s="8">
        <v>182</v>
      </c>
      <c r="P195" s="8">
        <v>64</v>
      </c>
      <c r="Q195" s="8">
        <v>45</v>
      </c>
      <c r="R195" s="1"/>
    </row>
    <row r="196" spans="1:18">
      <c r="A196" s="1"/>
      <c r="B196" s="2"/>
      <c r="C196" s="1"/>
      <c r="D196" s="1"/>
      <c r="E196" s="1"/>
      <c r="F196" s="6">
        <v>2</v>
      </c>
      <c r="G196" s="5">
        <v>52.63</v>
      </c>
      <c r="H196" s="5">
        <v>66.64</v>
      </c>
      <c r="I196" s="5">
        <v>62.77</v>
      </c>
      <c r="J196" s="1"/>
      <c r="K196" s="7">
        <v>2</v>
      </c>
      <c r="L196" s="8">
        <v>150</v>
      </c>
      <c r="M196" s="8">
        <v>191</v>
      </c>
      <c r="N196" s="8">
        <v>196</v>
      </c>
      <c r="O196" s="8">
        <v>186</v>
      </c>
      <c r="P196" s="8">
        <v>63.5</v>
      </c>
      <c r="Q196" s="8">
        <v>45</v>
      </c>
      <c r="R196" s="1"/>
    </row>
    <row r="197" spans="1:18">
      <c r="A197" s="1"/>
      <c r="B197" s="2"/>
      <c r="C197" s="1"/>
      <c r="D197" s="1"/>
      <c r="E197" s="1"/>
      <c r="F197" s="6">
        <v>3</v>
      </c>
      <c r="G197" s="5">
        <v>54.72</v>
      </c>
      <c r="H197" s="5">
        <v>58.06</v>
      </c>
      <c r="I197" s="5">
        <v>56.63</v>
      </c>
      <c r="J197" s="1"/>
      <c r="K197" s="7">
        <v>3</v>
      </c>
      <c r="L197" s="8">
        <v>150</v>
      </c>
      <c r="M197" s="8">
        <v>190</v>
      </c>
      <c r="N197" s="8">
        <v>195</v>
      </c>
      <c r="O197" s="8">
        <v>185</v>
      </c>
      <c r="P197" s="8">
        <v>62</v>
      </c>
      <c r="Q197" s="8">
        <v>45</v>
      </c>
      <c r="R197" s="1"/>
    </row>
    <row r="198" spans="1:18">
      <c r="A198" s="1"/>
      <c r="B198" s="2"/>
      <c r="C198" s="1"/>
      <c r="D198" s="1"/>
      <c r="E198" s="1"/>
      <c r="F198" s="6">
        <v>4</v>
      </c>
      <c r="G198" s="5">
        <v>55.11</v>
      </c>
      <c r="H198" s="5">
        <v>64.989999999999995</v>
      </c>
      <c r="I198" s="5">
        <v>64.87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2"/>
      <c r="C199" s="1"/>
      <c r="D199" s="1"/>
      <c r="E199" s="1"/>
      <c r="F199" s="6">
        <v>5</v>
      </c>
      <c r="G199" s="5">
        <v>57.06</v>
      </c>
      <c r="H199" s="5">
        <v>60.79</v>
      </c>
      <c r="I199" s="5">
        <v>61.78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2"/>
      <c r="C200" s="1"/>
      <c r="D200" s="1"/>
      <c r="E200" s="1"/>
      <c r="F200" s="6">
        <v>6</v>
      </c>
      <c r="G200" s="5">
        <v>49.51</v>
      </c>
      <c r="H200" s="5">
        <v>64.930000000000007</v>
      </c>
      <c r="I200" s="5">
        <v>69.459999999999994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2"/>
      <c r="C201" s="1"/>
      <c r="D201" s="1"/>
      <c r="E201" s="1"/>
      <c r="F201" s="6">
        <v>7</v>
      </c>
      <c r="G201" s="5">
        <v>54.72</v>
      </c>
      <c r="H201" s="5">
        <v>63.32</v>
      </c>
      <c r="I201" s="5">
        <v>65.53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2"/>
      <c r="C202" s="1"/>
      <c r="D202" s="1"/>
      <c r="E202" s="1"/>
      <c r="F202" s="6">
        <v>8</v>
      </c>
      <c r="G202" s="5">
        <v>55.11</v>
      </c>
      <c r="H202" s="5">
        <v>68.12</v>
      </c>
      <c r="I202" s="5">
        <v>70.77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2"/>
      <c r="C203" s="1"/>
      <c r="D203" s="1"/>
      <c r="E203" s="1"/>
      <c r="F203" s="6">
        <v>9</v>
      </c>
      <c r="G203" s="5">
        <v>57.06</v>
      </c>
      <c r="H203" s="5">
        <v>67.3</v>
      </c>
      <c r="I203" s="5">
        <v>67.900000000000006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2"/>
      <c r="C204" s="1"/>
      <c r="D204" s="1"/>
      <c r="E204" s="1"/>
      <c r="F204" s="6">
        <v>10</v>
      </c>
      <c r="G204" s="5">
        <v>51</v>
      </c>
      <c r="H204" s="5">
        <v>60.5</v>
      </c>
      <c r="I204" s="5">
        <v>62.7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2"/>
      <c r="C205" s="1"/>
      <c r="D205" s="1"/>
      <c r="E205" s="1"/>
      <c r="F205" s="6">
        <v>11</v>
      </c>
      <c r="G205" s="5">
        <v>54.72</v>
      </c>
      <c r="H205" s="5">
        <v>64.569999999999993</v>
      </c>
      <c r="I205" s="5">
        <v>64.45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2"/>
      <c r="C206" s="1"/>
      <c r="D206" s="1"/>
      <c r="E206" s="1"/>
      <c r="F206" s="6">
        <v>12</v>
      </c>
      <c r="G206" s="5">
        <v>55.11</v>
      </c>
      <c r="H206" s="5">
        <v>60.43</v>
      </c>
      <c r="I206" s="5">
        <v>61.41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2"/>
      <c r="C207" s="1"/>
      <c r="D207" s="1"/>
      <c r="E207" s="1"/>
      <c r="F207" s="6">
        <v>13</v>
      </c>
      <c r="G207" s="5">
        <v>52.6</v>
      </c>
      <c r="H207" s="5">
        <v>60.55</v>
      </c>
      <c r="I207" s="5">
        <v>60.93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2"/>
      <c r="C208" s="1"/>
      <c r="D208" s="1"/>
      <c r="E208" s="1"/>
      <c r="F208" s="6">
        <v>14</v>
      </c>
      <c r="G208" s="5">
        <v>52.63</v>
      </c>
      <c r="H208" s="5">
        <v>64.36</v>
      </c>
      <c r="I208" s="5">
        <v>66.61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2"/>
      <c r="C209" s="1"/>
      <c r="D209" s="1"/>
      <c r="E209" s="1"/>
      <c r="F209" s="6">
        <v>15</v>
      </c>
      <c r="G209" s="5">
        <v>54.72</v>
      </c>
      <c r="H209" s="5">
        <v>59.83</v>
      </c>
      <c r="I209" s="5">
        <v>62.19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2"/>
      <c r="C210" s="1"/>
      <c r="D210" s="1"/>
      <c r="E210" s="1"/>
      <c r="F210" s="6">
        <v>16</v>
      </c>
      <c r="G210" s="5">
        <v>55.11</v>
      </c>
      <c r="H210" s="5">
        <v>64.44</v>
      </c>
      <c r="I210" s="5">
        <v>60.71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2"/>
      <c r="C211" s="1"/>
      <c r="D211" s="1"/>
      <c r="E211" s="1"/>
      <c r="F211" s="6">
        <v>17</v>
      </c>
      <c r="G211" s="5">
        <v>57.06</v>
      </c>
      <c r="H211" s="5">
        <v>69.94</v>
      </c>
      <c r="I211" s="5">
        <v>68.17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2"/>
      <c r="C212" s="1"/>
      <c r="D212" s="1"/>
      <c r="E212" s="1"/>
      <c r="F212" s="6">
        <v>18</v>
      </c>
      <c r="G212" s="5">
        <v>52.63</v>
      </c>
      <c r="H212" s="5">
        <v>67.55</v>
      </c>
      <c r="I212" s="5">
        <v>67.41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2"/>
      <c r="C213" s="1"/>
      <c r="D213" s="1"/>
      <c r="E213" s="1"/>
      <c r="F213" s="6">
        <v>19</v>
      </c>
      <c r="G213" s="5">
        <v>54.72</v>
      </c>
      <c r="H213" s="5">
        <v>66.5</v>
      </c>
      <c r="I213" s="5">
        <v>66.2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2"/>
      <c r="C214" s="1"/>
      <c r="D214" s="1"/>
      <c r="E214" s="1"/>
      <c r="F214" s="6">
        <v>20</v>
      </c>
      <c r="G214" s="5">
        <v>55.11</v>
      </c>
      <c r="H214" s="5">
        <v>70.3</v>
      </c>
      <c r="I214" s="5">
        <v>68.55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33" t="s">
        <v>21</v>
      </c>
      <c r="C218" s="9" t="s">
        <v>1</v>
      </c>
      <c r="D218" s="9" t="s">
        <v>2</v>
      </c>
      <c r="E218" s="1"/>
      <c r="F218" s="10" t="s">
        <v>3</v>
      </c>
      <c r="G218" s="9" t="s">
        <v>4</v>
      </c>
      <c r="H218" s="9" t="s">
        <v>5</v>
      </c>
      <c r="I218" s="9" t="s">
        <v>5</v>
      </c>
      <c r="J218" s="1"/>
      <c r="K218" s="10" t="s">
        <v>6</v>
      </c>
      <c r="L218" s="9" t="s">
        <v>7</v>
      </c>
      <c r="M218" s="9" t="s">
        <v>8</v>
      </c>
      <c r="N218" s="9" t="s">
        <v>9</v>
      </c>
      <c r="O218" s="9" t="s">
        <v>10</v>
      </c>
      <c r="P218" s="9" t="s">
        <v>11</v>
      </c>
      <c r="Q218" s="9" t="s">
        <v>12</v>
      </c>
      <c r="R218" s="1"/>
    </row>
    <row r="219" spans="1:18">
      <c r="A219" s="1"/>
      <c r="B219" s="34"/>
      <c r="C219" s="11">
        <v>60</v>
      </c>
      <c r="D219" s="11">
        <v>5</v>
      </c>
      <c r="E219" s="1"/>
      <c r="F219" s="6">
        <v>1</v>
      </c>
      <c r="G219" s="5">
        <v>38.9</v>
      </c>
      <c r="H219" s="5">
        <v>60.87</v>
      </c>
      <c r="I219" s="5">
        <v>58.1</v>
      </c>
      <c r="J219" s="1"/>
      <c r="K219" s="7">
        <v>1</v>
      </c>
      <c r="L219" s="8">
        <v>150</v>
      </c>
      <c r="M219" s="8">
        <v>192</v>
      </c>
      <c r="N219" s="8">
        <v>197</v>
      </c>
      <c r="O219" s="8">
        <v>187</v>
      </c>
      <c r="P219" s="8">
        <v>58.4</v>
      </c>
      <c r="Q219" s="8">
        <v>80</v>
      </c>
      <c r="R219" s="1"/>
    </row>
    <row r="220" spans="1:18">
      <c r="A220" s="1"/>
      <c r="B220" s="2"/>
      <c r="C220" s="1"/>
      <c r="D220" s="1"/>
      <c r="E220" s="1"/>
      <c r="F220" s="6">
        <v>2</v>
      </c>
      <c r="G220" s="5">
        <v>39.979999999999997</v>
      </c>
      <c r="H220" s="5">
        <v>59.54</v>
      </c>
      <c r="I220" s="5">
        <v>55.67</v>
      </c>
      <c r="J220" s="1"/>
      <c r="K220" s="7">
        <v>2</v>
      </c>
      <c r="L220" s="8">
        <v>150</v>
      </c>
      <c r="M220" s="8">
        <v>187</v>
      </c>
      <c r="N220" s="8">
        <v>192</v>
      </c>
      <c r="O220" s="8">
        <v>182</v>
      </c>
      <c r="P220" s="8">
        <v>57.9</v>
      </c>
      <c r="Q220" s="8">
        <v>80</v>
      </c>
      <c r="R220" s="1"/>
    </row>
    <row r="221" spans="1:18">
      <c r="A221" s="1"/>
      <c r="B221" s="2"/>
      <c r="C221" s="1"/>
      <c r="D221" s="1"/>
      <c r="E221" s="1"/>
      <c r="F221" s="6">
        <v>3</v>
      </c>
      <c r="G221" s="5">
        <v>41.24</v>
      </c>
      <c r="H221" s="5">
        <v>50.96</v>
      </c>
      <c r="I221" s="5">
        <v>49.53</v>
      </c>
      <c r="J221" s="1"/>
      <c r="K221" s="7">
        <v>3</v>
      </c>
      <c r="L221" s="8">
        <v>150</v>
      </c>
      <c r="M221" s="8">
        <v>186</v>
      </c>
      <c r="N221" s="8">
        <v>191</v>
      </c>
      <c r="O221" s="8">
        <v>181</v>
      </c>
      <c r="P221" s="8">
        <v>59.5</v>
      </c>
      <c r="Q221" s="8">
        <v>80</v>
      </c>
      <c r="R221" s="1"/>
    </row>
    <row r="222" spans="1:18">
      <c r="A222" s="1"/>
      <c r="B222" s="2"/>
      <c r="C222" s="1"/>
      <c r="D222" s="1"/>
      <c r="E222" s="1"/>
      <c r="F222" s="6">
        <v>4</v>
      </c>
      <c r="G222" s="5">
        <v>39.14</v>
      </c>
      <c r="H222" s="5">
        <v>57.89</v>
      </c>
      <c r="I222" s="5">
        <v>57.77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2"/>
      <c r="C223" s="1"/>
      <c r="D223" s="1"/>
      <c r="E223" s="1"/>
      <c r="F223" s="6">
        <v>5</v>
      </c>
      <c r="G223" s="5">
        <v>37.700000000000003</v>
      </c>
      <c r="H223" s="5">
        <v>53.69</v>
      </c>
      <c r="I223" s="5">
        <v>54.68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2"/>
      <c r="C224" s="1"/>
      <c r="D224" s="1"/>
      <c r="E224" s="1"/>
      <c r="F224" s="6">
        <v>6</v>
      </c>
      <c r="G224" s="5">
        <v>41.18</v>
      </c>
      <c r="H224" s="5">
        <v>57.83</v>
      </c>
      <c r="I224" s="5">
        <v>62.36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2"/>
      <c r="C225" s="1"/>
      <c r="D225" s="1"/>
      <c r="E225" s="1"/>
      <c r="F225" s="6">
        <v>7</v>
      </c>
      <c r="G225" s="5">
        <v>40.03</v>
      </c>
      <c r="H225" s="5">
        <v>56.22</v>
      </c>
      <c r="I225" s="5">
        <v>58.43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2"/>
      <c r="C226" s="1"/>
      <c r="D226" s="1"/>
      <c r="E226" s="1"/>
      <c r="F226" s="6">
        <v>8</v>
      </c>
      <c r="G226" s="5">
        <v>39.1</v>
      </c>
      <c r="H226" s="5">
        <v>61.02</v>
      </c>
      <c r="I226" s="5">
        <v>63.67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2"/>
      <c r="C227" s="1"/>
      <c r="D227" s="1"/>
      <c r="E227" s="1"/>
      <c r="F227" s="6">
        <v>9</v>
      </c>
      <c r="G227" s="5">
        <v>38.68</v>
      </c>
      <c r="H227" s="5">
        <v>54.42</v>
      </c>
      <c r="I227" s="5">
        <v>50.87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2"/>
      <c r="C228" s="1"/>
      <c r="D228" s="1"/>
      <c r="E228" s="1"/>
      <c r="F228" s="6">
        <v>10</v>
      </c>
      <c r="G228" s="5">
        <v>40.799999999999997</v>
      </c>
      <c r="H228" s="5">
        <v>49.1</v>
      </c>
      <c r="I228" s="5">
        <v>50.58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2"/>
      <c r="C229" s="1"/>
      <c r="D229" s="1"/>
      <c r="E229" s="1"/>
      <c r="F229" s="6">
        <v>11</v>
      </c>
      <c r="G229" s="5">
        <v>40.03</v>
      </c>
      <c r="H229" s="5">
        <v>57.47</v>
      </c>
      <c r="I229" s="5">
        <v>57.35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2"/>
      <c r="C230" s="1"/>
      <c r="D230" s="1"/>
      <c r="E230" s="1"/>
      <c r="F230" s="6">
        <v>12</v>
      </c>
      <c r="G230" s="5">
        <v>39.1</v>
      </c>
      <c r="H230" s="5">
        <v>53.33</v>
      </c>
      <c r="I230" s="5">
        <v>54.31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2"/>
      <c r="C231" s="1"/>
      <c r="D231" s="1"/>
      <c r="E231" s="1"/>
      <c r="F231" s="6">
        <v>13</v>
      </c>
      <c r="G231" s="5">
        <v>38.68</v>
      </c>
      <c r="H231" s="5">
        <v>40.479999999999997</v>
      </c>
      <c r="I231" s="5">
        <v>43.85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2"/>
      <c r="C232" s="1"/>
      <c r="D232" s="1"/>
      <c r="E232" s="1"/>
      <c r="F232" s="6">
        <v>14</v>
      </c>
      <c r="G232" s="5">
        <v>40.799999999999997</v>
      </c>
      <c r="H232" s="5">
        <v>57.26</v>
      </c>
      <c r="I232" s="5">
        <v>59.51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2"/>
      <c r="C233" s="1"/>
      <c r="D233" s="1"/>
      <c r="E233" s="1"/>
      <c r="F233" s="6">
        <v>15</v>
      </c>
      <c r="G233" s="5">
        <v>39.14</v>
      </c>
      <c r="H233" s="5">
        <v>52.73</v>
      </c>
      <c r="I233" s="5">
        <v>55.09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2"/>
      <c r="C234" s="1"/>
      <c r="D234" s="1"/>
      <c r="E234" s="1"/>
      <c r="F234" s="6">
        <v>16</v>
      </c>
      <c r="G234" s="5">
        <v>37.700000000000003</v>
      </c>
      <c r="H234" s="5">
        <v>57.34</v>
      </c>
      <c r="I234" s="5">
        <v>53.61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2"/>
      <c r="C235" s="1"/>
      <c r="D235" s="1"/>
      <c r="E235" s="1"/>
      <c r="F235" s="6">
        <v>17</v>
      </c>
      <c r="G235" s="5">
        <v>41.18</v>
      </c>
      <c r="H235" s="5">
        <v>62.84</v>
      </c>
      <c r="I235" s="5">
        <v>61.07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2"/>
      <c r="C236" s="1"/>
      <c r="D236" s="1"/>
      <c r="E236" s="1"/>
      <c r="F236" s="6">
        <v>18</v>
      </c>
      <c r="G236" s="5">
        <v>40.03</v>
      </c>
      <c r="H236" s="5">
        <v>60.45</v>
      </c>
      <c r="I236" s="5">
        <v>60.31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2"/>
      <c r="C237" s="1"/>
      <c r="D237" s="1"/>
      <c r="E237" s="1"/>
      <c r="F237" s="6">
        <v>19</v>
      </c>
      <c r="G237" s="5">
        <v>39.1</v>
      </c>
      <c r="H237" s="5">
        <v>48.58</v>
      </c>
      <c r="I237" s="5">
        <v>49.51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2"/>
      <c r="C238" s="1"/>
      <c r="D238" s="1"/>
      <c r="E238" s="1"/>
      <c r="F238" s="6">
        <v>20</v>
      </c>
      <c r="G238" s="5">
        <v>38.11</v>
      </c>
      <c r="H238" s="5">
        <v>42.28</v>
      </c>
      <c r="I238" s="5">
        <v>45.76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35" t="s">
        <v>22</v>
      </c>
      <c r="C242" s="3" t="s">
        <v>1</v>
      </c>
      <c r="D242" s="3" t="s">
        <v>2</v>
      </c>
      <c r="E242" s="1"/>
      <c r="F242" s="4" t="s">
        <v>3</v>
      </c>
      <c r="G242" s="3" t="s">
        <v>4</v>
      </c>
      <c r="H242" s="3" t="s">
        <v>5</v>
      </c>
      <c r="I242" s="3" t="s">
        <v>5</v>
      </c>
      <c r="J242" s="1"/>
      <c r="K242" s="4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  <c r="Q242" s="3" t="s">
        <v>12</v>
      </c>
      <c r="R242" s="1"/>
    </row>
    <row r="243" spans="1:18">
      <c r="A243" s="1"/>
      <c r="B243" s="36"/>
      <c r="C243" s="5">
        <v>50</v>
      </c>
      <c r="D243" s="5">
        <v>10</v>
      </c>
      <c r="E243" s="1"/>
      <c r="F243" s="6">
        <v>1</v>
      </c>
      <c r="G243" s="5">
        <v>41.95</v>
      </c>
      <c r="H243" s="5">
        <v>53.3</v>
      </c>
      <c r="I243" s="5">
        <v>55.1</v>
      </c>
      <c r="J243" s="1"/>
      <c r="K243" s="7">
        <v>1</v>
      </c>
      <c r="L243" s="8">
        <v>150</v>
      </c>
      <c r="M243" s="8">
        <v>189</v>
      </c>
      <c r="N243" s="8">
        <v>194</v>
      </c>
      <c r="O243" s="8">
        <v>184</v>
      </c>
      <c r="P243" s="8">
        <v>54</v>
      </c>
      <c r="Q243" s="8">
        <v>49</v>
      </c>
      <c r="R243" s="1"/>
    </row>
    <row r="244" spans="1:18">
      <c r="A244" s="1"/>
      <c r="B244" s="2"/>
      <c r="C244" s="1"/>
      <c r="D244" s="1"/>
      <c r="E244" s="1"/>
      <c r="F244" s="6">
        <v>2</v>
      </c>
      <c r="G244" s="5">
        <v>40.700000000000003</v>
      </c>
      <c r="H244" s="5">
        <v>57.61</v>
      </c>
      <c r="I244" s="5">
        <v>57.1</v>
      </c>
      <c r="J244" s="1"/>
      <c r="K244" s="7">
        <v>2</v>
      </c>
      <c r="L244" s="8">
        <v>150</v>
      </c>
      <c r="M244" s="8">
        <v>188</v>
      </c>
      <c r="N244" s="8">
        <v>193</v>
      </c>
      <c r="O244" s="8">
        <v>183</v>
      </c>
      <c r="P244" s="8">
        <v>53.5</v>
      </c>
      <c r="Q244" s="8">
        <v>49</v>
      </c>
      <c r="R244" s="1"/>
    </row>
    <row r="245" spans="1:18">
      <c r="A245" s="1"/>
      <c r="B245" s="2"/>
      <c r="C245" s="1"/>
      <c r="D245" s="1"/>
      <c r="E245" s="1"/>
      <c r="F245" s="6">
        <v>3</v>
      </c>
      <c r="G245" s="5">
        <v>44</v>
      </c>
      <c r="H245" s="5">
        <v>52.85</v>
      </c>
      <c r="I245" s="5">
        <v>55.68</v>
      </c>
      <c r="J245" s="1"/>
      <c r="K245" s="7">
        <v>3</v>
      </c>
      <c r="L245" s="8">
        <v>150</v>
      </c>
      <c r="M245" s="8">
        <v>191</v>
      </c>
      <c r="N245" s="8">
        <v>196</v>
      </c>
      <c r="O245" s="8">
        <v>186</v>
      </c>
      <c r="P245" s="8">
        <v>52.3</v>
      </c>
      <c r="Q245" s="8">
        <v>49</v>
      </c>
      <c r="R245" s="1"/>
    </row>
    <row r="246" spans="1:18">
      <c r="A246" s="1"/>
      <c r="B246" s="2"/>
      <c r="C246" s="1"/>
      <c r="D246" s="1"/>
      <c r="E246" s="1"/>
      <c r="F246" s="6">
        <v>4</v>
      </c>
      <c r="G246" s="5">
        <v>41.5</v>
      </c>
      <c r="H246" s="5">
        <v>55.75</v>
      </c>
      <c r="I246" s="5">
        <v>54.7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2"/>
      <c r="C247" s="1"/>
      <c r="D247" s="1"/>
      <c r="E247" s="1"/>
      <c r="F247" s="6">
        <v>5</v>
      </c>
      <c r="G247" s="5">
        <v>40.5</v>
      </c>
      <c r="H247" s="5">
        <v>54.98</v>
      </c>
      <c r="I247" s="5">
        <v>54.32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2"/>
      <c r="C248" s="1"/>
      <c r="D248" s="1"/>
      <c r="E248" s="1"/>
      <c r="F248" s="6">
        <v>6</v>
      </c>
      <c r="G248" s="5">
        <v>41.5</v>
      </c>
      <c r="H248" s="5">
        <v>55.8</v>
      </c>
      <c r="I248" s="5">
        <v>52.58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2"/>
      <c r="C249" s="1"/>
      <c r="D249" s="1"/>
      <c r="E249" s="1"/>
      <c r="F249" s="6">
        <v>7</v>
      </c>
      <c r="G249" s="5">
        <v>44</v>
      </c>
      <c r="H249" s="5">
        <v>51.5</v>
      </c>
      <c r="I249" s="5">
        <v>54.32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2"/>
      <c r="C250" s="1"/>
      <c r="D250" s="1"/>
      <c r="E250" s="1"/>
      <c r="F250" s="6">
        <v>8</v>
      </c>
      <c r="G250" s="5">
        <v>41.5</v>
      </c>
      <c r="H250" s="5">
        <v>48.9</v>
      </c>
      <c r="I250" s="5">
        <v>50.4</v>
      </c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2"/>
      <c r="C251" s="1"/>
      <c r="D251" s="1"/>
      <c r="E251" s="1"/>
      <c r="F251" s="6">
        <v>9</v>
      </c>
      <c r="G251" s="5">
        <v>40.5</v>
      </c>
      <c r="H251" s="5">
        <v>50</v>
      </c>
      <c r="I251" s="5">
        <v>46.1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2"/>
      <c r="C252" s="1"/>
      <c r="D252" s="1"/>
      <c r="E252" s="1"/>
      <c r="F252" s="6">
        <v>10</v>
      </c>
      <c r="G252" s="5">
        <v>40.700000000000003</v>
      </c>
      <c r="H252" s="5">
        <v>53.06</v>
      </c>
      <c r="I252" s="5">
        <v>48.38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2"/>
      <c r="C253" s="1"/>
      <c r="D253" s="1"/>
      <c r="E253" s="1"/>
      <c r="F253" s="6">
        <v>11</v>
      </c>
      <c r="G253" s="5">
        <v>44</v>
      </c>
      <c r="H253" s="5">
        <v>57.61</v>
      </c>
      <c r="I253" s="5">
        <v>57.1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2"/>
      <c r="C254" s="1"/>
      <c r="D254" s="1"/>
      <c r="E254" s="1"/>
      <c r="F254" s="6">
        <v>12</v>
      </c>
      <c r="G254" s="5">
        <v>40.5</v>
      </c>
      <c r="H254" s="5">
        <v>52.85</v>
      </c>
      <c r="I254" s="5">
        <v>52.58</v>
      </c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2"/>
      <c r="C255" s="1"/>
      <c r="D255" s="1"/>
      <c r="E255" s="1"/>
      <c r="F255" s="6">
        <v>13</v>
      </c>
      <c r="G255" s="5">
        <v>41.5</v>
      </c>
      <c r="H255" s="5">
        <v>55.75</v>
      </c>
      <c r="I255" s="5">
        <v>54.32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2"/>
      <c r="C256" s="1"/>
      <c r="D256" s="1"/>
      <c r="E256" s="1"/>
      <c r="F256" s="6">
        <v>14</v>
      </c>
      <c r="G256" s="5">
        <v>44</v>
      </c>
      <c r="H256" s="5">
        <v>54.98</v>
      </c>
      <c r="I256" s="5">
        <v>54.32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2"/>
      <c r="C257" s="1"/>
      <c r="D257" s="1"/>
      <c r="E257" s="1"/>
      <c r="F257" s="6">
        <v>15</v>
      </c>
      <c r="G257" s="5">
        <v>41.5</v>
      </c>
      <c r="H257" s="5">
        <v>55.8</v>
      </c>
      <c r="I257" s="5">
        <v>58.29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2"/>
      <c r="C258" s="1"/>
      <c r="D258" s="1"/>
      <c r="E258" s="1"/>
      <c r="F258" s="6">
        <v>16</v>
      </c>
      <c r="G258" s="5">
        <v>40.5</v>
      </c>
      <c r="H258" s="5">
        <v>58.65</v>
      </c>
      <c r="I258" s="5">
        <v>57.1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2"/>
      <c r="C259" s="1"/>
      <c r="D259" s="1"/>
      <c r="E259" s="1"/>
      <c r="F259" s="6">
        <v>17</v>
      </c>
      <c r="G259" s="5">
        <v>40.700000000000003</v>
      </c>
      <c r="H259" s="5">
        <v>55.75</v>
      </c>
      <c r="I259" s="5">
        <v>55.68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2"/>
      <c r="C260" s="1"/>
      <c r="D260" s="1"/>
      <c r="E260" s="1"/>
      <c r="F260" s="6">
        <v>18</v>
      </c>
      <c r="G260" s="5">
        <v>44</v>
      </c>
      <c r="H260" s="5">
        <v>53.06</v>
      </c>
      <c r="I260" s="5">
        <v>54.32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2"/>
      <c r="C261" s="1"/>
      <c r="D261" s="1"/>
      <c r="E261" s="1"/>
      <c r="F261" s="6">
        <v>19</v>
      </c>
      <c r="G261" s="5">
        <v>41.5</v>
      </c>
      <c r="H261" s="5">
        <v>48.9</v>
      </c>
      <c r="I261" s="5">
        <v>46.18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2"/>
      <c r="C262" s="1"/>
      <c r="D262" s="1"/>
      <c r="E262" s="1"/>
      <c r="F262" s="6">
        <v>20</v>
      </c>
      <c r="G262" s="5">
        <v>40.5</v>
      </c>
      <c r="H262" s="5">
        <v>50.1</v>
      </c>
      <c r="I262" s="5">
        <v>48.2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33" t="s">
        <v>23</v>
      </c>
      <c r="C266" s="9" t="s">
        <v>1</v>
      </c>
      <c r="D266" s="9" t="s">
        <v>2</v>
      </c>
      <c r="E266" s="1"/>
      <c r="F266" s="10" t="s">
        <v>3</v>
      </c>
      <c r="G266" s="9" t="s">
        <v>4</v>
      </c>
      <c r="H266" s="9" t="s">
        <v>5</v>
      </c>
      <c r="I266" s="9" t="s">
        <v>5</v>
      </c>
      <c r="J266" s="1"/>
      <c r="K266" s="10" t="s">
        <v>6</v>
      </c>
      <c r="L266" s="9" t="s">
        <v>7</v>
      </c>
      <c r="M266" s="9" t="s">
        <v>8</v>
      </c>
      <c r="N266" s="9" t="s">
        <v>9</v>
      </c>
      <c r="O266" s="9" t="s">
        <v>10</v>
      </c>
      <c r="P266" s="9" t="s">
        <v>11</v>
      </c>
      <c r="Q266" s="9" t="s">
        <v>12</v>
      </c>
      <c r="R266" s="1"/>
    </row>
    <row r="267" spans="1:18">
      <c r="A267" s="1"/>
      <c r="B267" s="34"/>
      <c r="C267" s="11">
        <v>30</v>
      </c>
      <c r="D267" s="11">
        <v>10</v>
      </c>
      <c r="E267" s="1"/>
      <c r="F267" s="6">
        <v>1</v>
      </c>
      <c r="G267" s="5">
        <v>20.100000000000001</v>
      </c>
      <c r="H267" s="5">
        <v>29.9</v>
      </c>
      <c r="I267" s="5">
        <v>31.8</v>
      </c>
      <c r="J267" s="1"/>
      <c r="K267" s="7">
        <v>1</v>
      </c>
      <c r="L267" s="8">
        <v>150</v>
      </c>
      <c r="M267" s="8">
        <v>191</v>
      </c>
      <c r="N267" s="8">
        <v>196</v>
      </c>
      <c r="O267" s="8">
        <v>186</v>
      </c>
      <c r="P267" s="8">
        <v>28</v>
      </c>
      <c r="Q267" s="8">
        <v>90</v>
      </c>
      <c r="R267" s="1"/>
    </row>
    <row r="268" spans="1:18">
      <c r="A268" s="1"/>
      <c r="B268" s="2"/>
      <c r="C268" s="1"/>
      <c r="D268" s="1"/>
      <c r="E268" s="1"/>
      <c r="F268" s="6">
        <v>2</v>
      </c>
      <c r="G268" s="5">
        <v>16.600000000000001</v>
      </c>
      <c r="H268" s="5">
        <v>30.1</v>
      </c>
      <c r="I268" s="5">
        <v>32.200000000000003</v>
      </c>
      <c r="J268" s="1"/>
      <c r="K268" s="7">
        <v>2</v>
      </c>
      <c r="L268" s="8">
        <v>150</v>
      </c>
      <c r="M268" s="8">
        <v>189</v>
      </c>
      <c r="N268" s="8">
        <v>194</v>
      </c>
      <c r="O268" s="8">
        <v>184</v>
      </c>
      <c r="P268" s="8">
        <v>27.8</v>
      </c>
      <c r="Q268" s="8">
        <v>90</v>
      </c>
      <c r="R268" s="1"/>
    </row>
    <row r="269" spans="1:18">
      <c r="A269" s="1"/>
      <c r="B269" s="2"/>
      <c r="C269" s="1"/>
      <c r="D269" s="1"/>
      <c r="E269" s="1"/>
      <c r="F269" s="6">
        <v>3</v>
      </c>
      <c r="G269" s="5">
        <v>17.8</v>
      </c>
      <c r="H269" s="5">
        <v>30.5</v>
      </c>
      <c r="I269" s="5">
        <v>33.1</v>
      </c>
      <c r="J269" s="1"/>
      <c r="K269" s="7">
        <v>3</v>
      </c>
      <c r="L269" s="8">
        <v>150</v>
      </c>
      <c r="M269" s="8">
        <v>188</v>
      </c>
      <c r="N269" s="8">
        <v>193</v>
      </c>
      <c r="O269" s="8">
        <v>183</v>
      </c>
      <c r="P269" s="8">
        <v>29.2</v>
      </c>
      <c r="Q269" s="8">
        <v>90</v>
      </c>
      <c r="R269" s="1"/>
    </row>
    <row r="270" spans="1:18">
      <c r="A270" s="1"/>
      <c r="B270" s="2"/>
      <c r="C270" s="1"/>
      <c r="D270" s="1"/>
      <c r="E270" s="1"/>
      <c r="F270" s="6">
        <v>4</v>
      </c>
      <c r="G270" s="5">
        <v>20.399999999999999</v>
      </c>
      <c r="H270" s="5">
        <v>30.9</v>
      </c>
      <c r="I270" s="5">
        <v>32.4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2"/>
      <c r="C271" s="1"/>
      <c r="D271" s="1"/>
      <c r="E271" s="1"/>
      <c r="F271" s="6">
        <v>5</v>
      </c>
      <c r="G271" s="5">
        <v>20.2</v>
      </c>
      <c r="H271" s="5">
        <v>30.9</v>
      </c>
      <c r="I271" s="5">
        <v>32.299999999999997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2"/>
      <c r="C272" s="1"/>
      <c r="D272" s="1"/>
      <c r="E272" s="1"/>
      <c r="F272" s="6">
        <v>6</v>
      </c>
      <c r="G272" s="5">
        <v>17.399999999999999</v>
      </c>
      <c r="H272" s="5">
        <v>23.92</v>
      </c>
      <c r="I272" s="5">
        <v>24.85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2"/>
      <c r="C273" s="1"/>
      <c r="D273" s="1"/>
      <c r="E273" s="1"/>
      <c r="F273" s="6">
        <v>7</v>
      </c>
      <c r="G273" s="5">
        <v>20.3</v>
      </c>
      <c r="H273" s="5">
        <v>31</v>
      </c>
      <c r="I273" s="5">
        <v>32.4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2"/>
      <c r="C274" s="1"/>
      <c r="D274" s="1"/>
      <c r="E274" s="1"/>
      <c r="F274" s="6">
        <v>8</v>
      </c>
      <c r="G274" s="5">
        <v>18.7</v>
      </c>
      <c r="H274" s="5">
        <v>30.2</v>
      </c>
      <c r="I274" s="5">
        <v>33.4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2"/>
      <c r="C275" s="1"/>
      <c r="D275" s="1"/>
      <c r="E275" s="1"/>
      <c r="F275" s="6">
        <v>9</v>
      </c>
      <c r="G275" s="5">
        <v>20.7</v>
      </c>
      <c r="H275" s="5">
        <v>31.6</v>
      </c>
      <c r="I275" s="5">
        <v>31.1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2"/>
      <c r="C276" s="1"/>
      <c r="D276" s="1"/>
      <c r="E276" s="1"/>
      <c r="F276" s="6">
        <v>10</v>
      </c>
      <c r="G276" s="5">
        <v>16.670000000000002</v>
      </c>
      <c r="H276" s="5">
        <v>31.8</v>
      </c>
      <c r="I276" s="5">
        <v>31.8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2"/>
      <c r="C277" s="1"/>
      <c r="D277" s="1"/>
      <c r="E277" s="1"/>
      <c r="F277" s="6">
        <v>11</v>
      </c>
      <c r="G277" s="5">
        <v>15.4</v>
      </c>
      <c r="H277" s="5">
        <v>32.299999999999997</v>
      </c>
      <c r="I277" s="5">
        <v>33.5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2"/>
      <c r="C278" s="1"/>
      <c r="D278" s="1"/>
      <c r="E278" s="1"/>
      <c r="F278" s="6">
        <v>12</v>
      </c>
      <c r="G278" s="5">
        <v>18.7</v>
      </c>
      <c r="H278" s="5">
        <v>29.3</v>
      </c>
      <c r="I278" s="5">
        <v>32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2"/>
      <c r="C279" s="1"/>
      <c r="D279" s="1"/>
      <c r="E279" s="1"/>
      <c r="F279" s="6">
        <v>13</v>
      </c>
      <c r="G279" s="5">
        <v>18.5</v>
      </c>
      <c r="H279" s="5">
        <v>30.9</v>
      </c>
      <c r="I279" s="5">
        <v>32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2"/>
      <c r="C280" s="1"/>
      <c r="D280" s="1"/>
      <c r="E280" s="1"/>
      <c r="F280" s="6">
        <v>14</v>
      </c>
      <c r="G280" s="5">
        <v>19.399999999999999</v>
      </c>
      <c r="H280" s="5">
        <v>25.3</v>
      </c>
      <c r="I280" s="5">
        <v>27.3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2"/>
      <c r="C281" s="1"/>
      <c r="D281" s="1"/>
      <c r="E281" s="1"/>
      <c r="F281" s="6">
        <v>15</v>
      </c>
      <c r="G281" s="5">
        <v>20.7</v>
      </c>
      <c r="H281" s="5">
        <v>31.9</v>
      </c>
      <c r="I281" s="5">
        <v>31.4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2"/>
      <c r="C282" s="1"/>
      <c r="D282" s="1"/>
      <c r="E282" s="1"/>
      <c r="F282" s="6">
        <v>16</v>
      </c>
      <c r="G282" s="5">
        <v>18.7</v>
      </c>
      <c r="H282" s="5">
        <v>26.41</v>
      </c>
      <c r="I282" s="5">
        <v>26.1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2"/>
      <c r="C283" s="1"/>
      <c r="D283" s="1"/>
      <c r="E283" s="1"/>
      <c r="F283" s="6">
        <v>17</v>
      </c>
      <c r="G283" s="5">
        <v>19.8</v>
      </c>
      <c r="H283" s="5">
        <v>31.8</v>
      </c>
      <c r="I283" s="5">
        <v>33.1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2"/>
      <c r="C284" s="1"/>
      <c r="D284" s="1"/>
      <c r="E284" s="1"/>
      <c r="F284" s="6">
        <v>18</v>
      </c>
      <c r="G284" s="5">
        <v>18.3</v>
      </c>
      <c r="H284" s="5">
        <v>26.41</v>
      </c>
      <c r="I284" s="5">
        <v>26.1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2"/>
      <c r="C285" s="1"/>
      <c r="D285" s="1"/>
      <c r="E285" s="1"/>
      <c r="F285" s="6">
        <v>19</v>
      </c>
      <c r="G285" s="5">
        <v>20.5</v>
      </c>
      <c r="H285" s="5">
        <v>31.6</v>
      </c>
      <c r="I285" s="5">
        <v>32.4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2"/>
      <c r="C286" s="1"/>
      <c r="D286" s="1"/>
      <c r="E286" s="1"/>
      <c r="F286" s="6">
        <v>20</v>
      </c>
      <c r="G286" s="5">
        <v>17.899999999999999</v>
      </c>
      <c r="H286" s="5">
        <v>30.8</v>
      </c>
      <c r="I286" s="5">
        <v>33.1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35" t="s">
        <v>24</v>
      </c>
      <c r="C290" s="3" t="s">
        <v>1</v>
      </c>
      <c r="D290" s="3" t="s">
        <v>2</v>
      </c>
      <c r="E290" s="1"/>
      <c r="F290" s="4" t="s">
        <v>3</v>
      </c>
      <c r="G290" s="3" t="s">
        <v>4</v>
      </c>
      <c r="H290" s="3" t="s">
        <v>5</v>
      </c>
      <c r="I290" s="3" t="s">
        <v>5</v>
      </c>
      <c r="J290" s="1"/>
      <c r="K290" s="4" t="s">
        <v>6</v>
      </c>
      <c r="L290" s="3" t="s">
        <v>7</v>
      </c>
      <c r="M290" s="3" t="s">
        <v>8</v>
      </c>
      <c r="N290" s="3" t="s">
        <v>9</v>
      </c>
      <c r="O290" s="3" t="s">
        <v>10</v>
      </c>
      <c r="P290" s="3" t="s">
        <v>11</v>
      </c>
      <c r="Q290" s="3" t="s">
        <v>12</v>
      </c>
      <c r="R290" s="1"/>
    </row>
    <row r="291" spans="1:18">
      <c r="A291" s="1"/>
      <c r="B291" s="36"/>
      <c r="C291" s="5">
        <v>65</v>
      </c>
      <c r="D291" s="5">
        <v>20</v>
      </c>
      <c r="E291" s="1"/>
      <c r="F291" s="6">
        <v>1</v>
      </c>
      <c r="G291" s="5">
        <v>45.2</v>
      </c>
      <c r="H291" s="5">
        <v>67.17</v>
      </c>
      <c r="I291" s="5">
        <v>64.400000000000006</v>
      </c>
      <c r="J291" s="1"/>
      <c r="K291" s="7">
        <v>1</v>
      </c>
      <c r="L291" s="8">
        <v>150</v>
      </c>
      <c r="M291" s="8">
        <v>187</v>
      </c>
      <c r="N291" s="8">
        <v>192</v>
      </c>
      <c r="O291" s="8">
        <v>182</v>
      </c>
      <c r="P291" s="8">
        <v>58</v>
      </c>
      <c r="Q291" s="8">
        <v>80</v>
      </c>
      <c r="R291" s="1"/>
    </row>
    <row r="292" spans="1:18">
      <c r="A292" s="1"/>
      <c r="B292" s="2"/>
      <c r="C292" s="1"/>
      <c r="D292" s="1"/>
      <c r="E292" s="1"/>
      <c r="F292" s="6">
        <v>2</v>
      </c>
      <c r="G292" s="5">
        <v>46.28</v>
      </c>
      <c r="H292" s="5">
        <v>65.84</v>
      </c>
      <c r="I292" s="5">
        <v>61.97</v>
      </c>
      <c r="J292" s="1"/>
      <c r="K292" s="7">
        <v>2</v>
      </c>
      <c r="L292" s="8">
        <v>150</v>
      </c>
      <c r="M292" s="8">
        <v>191</v>
      </c>
      <c r="N292" s="8">
        <v>196</v>
      </c>
      <c r="O292" s="8">
        <v>186</v>
      </c>
      <c r="P292" s="8">
        <v>56.9</v>
      </c>
      <c r="Q292" s="8">
        <v>80</v>
      </c>
      <c r="R292" s="1"/>
    </row>
    <row r="293" spans="1:18">
      <c r="A293" s="1"/>
      <c r="B293" s="2"/>
      <c r="C293" s="1"/>
      <c r="D293" s="1"/>
      <c r="E293" s="1"/>
      <c r="F293" s="6">
        <v>3</v>
      </c>
      <c r="G293" s="5">
        <v>47.54</v>
      </c>
      <c r="H293" s="5">
        <v>57.26</v>
      </c>
      <c r="I293" s="5">
        <v>55.83</v>
      </c>
      <c r="J293" s="1"/>
      <c r="K293" s="7">
        <v>3</v>
      </c>
      <c r="L293" s="8">
        <v>150</v>
      </c>
      <c r="M293" s="8">
        <v>190</v>
      </c>
      <c r="N293" s="8">
        <v>195</v>
      </c>
      <c r="O293" s="8">
        <v>185</v>
      </c>
      <c r="P293" s="8">
        <v>59.5</v>
      </c>
      <c r="Q293" s="8">
        <v>80</v>
      </c>
      <c r="R293" s="1"/>
    </row>
    <row r="294" spans="1:18">
      <c r="A294" s="1"/>
      <c r="B294" s="2"/>
      <c r="C294" s="1"/>
      <c r="D294" s="1"/>
      <c r="E294" s="1"/>
      <c r="F294" s="6">
        <v>4</v>
      </c>
      <c r="G294" s="5">
        <v>45.44</v>
      </c>
      <c r="H294" s="5">
        <v>64.19</v>
      </c>
      <c r="I294" s="5">
        <v>64.069999999999993</v>
      </c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2"/>
      <c r="C295" s="1"/>
      <c r="D295" s="1"/>
      <c r="E295" s="1"/>
      <c r="F295" s="6">
        <v>5</v>
      </c>
      <c r="G295" s="5">
        <v>44</v>
      </c>
      <c r="H295" s="5">
        <v>59.99</v>
      </c>
      <c r="I295" s="5">
        <v>60.98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2"/>
      <c r="C296" s="1"/>
      <c r="D296" s="1"/>
      <c r="E296" s="1"/>
      <c r="F296" s="6">
        <v>6</v>
      </c>
      <c r="G296" s="5">
        <v>47.48</v>
      </c>
      <c r="H296" s="5">
        <v>64.13</v>
      </c>
      <c r="I296" s="5">
        <v>68.66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2"/>
      <c r="C297" s="1"/>
      <c r="D297" s="1"/>
      <c r="E297" s="1"/>
      <c r="F297" s="6">
        <v>7</v>
      </c>
      <c r="G297" s="5">
        <v>46.33</v>
      </c>
      <c r="H297" s="5">
        <v>62.52</v>
      </c>
      <c r="I297" s="5">
        <v>64.73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2"/>
      <c r="C298" s="1"/>
      <c r="D298" s="1"/>
      <c r="E298" s="1"/>
      <c r="F298" s="6">
        <v>8</v>
      </c>
      <c r="G298" s="5">
        <v>45.4</v>
      </c>
      <c r="H298" s="5">
        <v>67.319999999999993</v>
      </c>
      <c r="I298" s="5">
        <v>69.97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2"/>
      <c r="C299" s="1"/>
      <c r="D299" s="1"/>
      <c r="E299" s="1"/>
      <c r="F299" s="6">
        <v>9</v>
      </c>
      <c r="G299" s="5">
        <v>44.98</v>
      </c>
      <c r="H299" s="5">
        <v>60.72</v>
      </c>
      <c r="I299" s="5">
        <v>57.17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2"/>
      <c r="C300" s="1"/>
      <c r="D300" s="1"/>
      <c r="E300" s="1"/>
      <c r="F300" s="6">
        <v>10</v>
      </c>
      <c r="G300" s="5">
        <v>47.1</v>
      </c>
      <c r="H300" s="5">
        <v>55.4</v>
      </c>
      <c r="I300" s="5">
        <v>56.88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2"/>
      <c r="C301" s="1"/>
      <c r="D301" s="1"/>
      <c r="E301" s="1"/>
      <c r="F301" s="6">
        <v>11</v>
      </c>
      <c r="G301" s="5">
        <v>46.33</v>
      </c>
      <c r="H301" s="5">
        <v>63.77</v>
      </c>
      <c r="I301" s="5">
        <v>63.65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2"/>
      <c r="C302" s="1"/>
      <c r="D302" s="1"/>
      <c r="E302" s="1"/>
      <c r="F302" s="6">
        <v>12</v>
      </c>
      <c r="G302" s="5">
        <v>45.4</v>
      </c>
      <c r="H302" s="5">
        <v>59.63</v>
      </c>
      <c r="I302" s="5">
        <v>60.61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2"/>
      <c r="C303" s="1"/>
      <c r="D303" s="1"/>
      <c r="E303" s="1"/>
      <c r="F303" s="6">
        <v>13</v>
      </c>
      <c r="G303" s="5">
        <v>44.98</v>
      </c>
      <c r="H303" s="5">
        <v>46.78</v>
      </c>
      <c r="I303" s="5">
        <v>50.15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2"/>
      <c r="C304" s="1"/>
      <c r="D304" s="1"/>
      <c r="E304" s="1"/>
      <c r="F304" s="6">
        <v>14</v>
      </c>
      <c r="G304" s="5">
        <v>47.1</v>
      </c>
      <c r="H304" s="5">
        <v>63.56</v>
      </c>
      <c r="I304" s="5">
        <v>65.81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2"/>
      <c r="C305" s="1"/>
      <c r="D305" s="1"/>
      <c r="E305" s="1"/>
      <c r="F305" s="6">
        <v>15</v>
      </c>
      <c r="G305" s="5">
        <v>45.44</v>
      </c>
      <c r="H305" s="5">
        <v>59.03</v>
      </c>
      <c r="I305" s="5">
        <v>61.39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2"/>
      <c r="C306" s="1"/>
      <c r="D306" s="1"/>
      <c r="E306" s="1"/>
      <c r="F306" s="6">
        <v>16</v>
      </c>
      <c r="G306" s="5">
        <v>44</v>
      </c>
      <c r="H306" s="5">
        <v>63.64</v>
      </c>
      <c r="I306" s="5">
        <v>59.91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2"/>
      <c r="C307" s="1"/>
      <c r="D307" s="1"/>
      <c r="E307" s="1"/>
      <c r="F307" s="6">
        <v>17</v>
      </c>
      <c r="G307" s="5">
        <v>47.48</v>
      </c>
      <c r="H307" s="5">
        <v>69.14</v>
      </c>
      <c r="I307" s="5">
        <v>67.37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2"/>
      <c r="C308" s="1"/>
      <c r="D308" s="1"/>
      <c r="E308" s="1"/>
      <c r="F308" s="6">
        <v>18</v>
      </c>
      <c r="G308" s="5">
        <v>46.33</v>
      </c>
      <c r="H308" s="5">
        <v>66.75</v>
      </c>
      <c r="I308" s="5">
        <v>66.61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2"/>
      <c r="C309" s="1"/>
      <c r="D309" s="1"/>
      <c r="E309" s="1"/>
      <c r="F309" s="6">
        <v>19</v>
      </c>
      <c r="G309" s="5">
        <v>45.4</v>
      </c>
      <c r="H309" s="5">
        <v>54.88</v>
      </c>
      <c r="I309" s="5">
        <v>55.81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2"/>
      <c r="C310" s="1"/>
      <c r="D310" s="1"/>
      <c r="E310" s="1"/>
      <c r="F310" s="6">
        <v>20</v>
      </c>
      <c r="G310" s="5">
        <v>44.41</v>
      </c>
      <c r="H310" s="5">
        <v>48.58</v>
      </c>
      <c r="I310" s="5">
        <v>52.06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33" t="s">
        <v>25</v>
      </c>
      <c r="C314" s="9" t="s">
        <v>1</v>
      </c>
      <c r="D314" s="9" t="s">
        <v>2</v>
      </c>
      <c r="E314" s="1"/>
      <c r="F314" s="10" t="s">
        <v>3</v>
      </c>
      <c r="G314" s="9" t="s">
        <v>4</v>
      </c>
      <c r="H314" s="9" t="s">
        <v>5</v>
      </c>
      <c r="I314" s="9" t="s">
        <v>5</v>
      </c>
      <c r="J314" s="1"/>
      <c r="K314" s="10" t="s">
        <v>6</v>
      </c>
      <c r="L314" s="9" t="s">
        <v>7</v>
      </c>
      <c r="M314" s="9" t="s">
        <v>8</v>
      </c>
      <c r="N314" s="9" t="s">
        <v>9</v>
      </c>
      <c r="O314" s="9" t="s">
        <v>10</v>
      </c>
      <c r="P314" s="9" t="s">
        <v>11</v>
      </c>
      <c r="Q314" s="9" t="s">
        <v>12</v>
      </c>
      <c r="R314" s="1"/>
    </row>
    <row r="315" spans="1:18">
      <c r="A315" s="1"/>
      <c r="B315" s="34"/>
      <c r="C315" s="11">
        <v>40</v>
      </c>
      <c r="D315" s="11">
        <v>20</v>
      </c>
      <c r="E315" s="1"/>
      <c r="F315" s="6">
        <v>1</v>
      </c>
      <c r="G315" s="5">
        <v>30.2</v>
      </c>
      <c r="H315" s="5">
        <v>44.68</v>
      </c>
      <c r="I315" s="5">
        <v>42.9</v>
      </c>
      <c r="J315" s="1"/>
      <c r="K315" s="7">
        <v>1</v>
      </c>
      <c r="L315" s="8">
        <v>150</v>
      </c>
      <c r="M315" s="8">
        <v>189</v>
      </c>
      <c r="N315" s="8">
        <v>194</v>
      </c>
      <c r="O315" s="8">
        <v>184</v>
      </c>
      <c r="P315" s="8">
        <v>38.200000000000003</v>
      </c>
      <c r="Q315" s="8">
        <v>49</v>
      </c>
      <c r="R315" s="1"/>
    </row>
    <row r="316" spans="1:18">
      <c r="A316" s="1"/>
      <c r="B316" s="2"/>
      <c r="C316" s="1"/>
      <c r="D316" s="1"/>
      <c r="E316" s="1"/>
      <c r="F316" s="6">
        <v>2</v>
      </c>
      <c r="G316" s="5">
        <v>29.29</v>
      </c>
      <c r="H316" s="5">
        <v>41.45</v>
      </c>
      <c r="I316" s="5">
        <v>41.14</v>
      </c>
      <c r="J316" s="1"/>
      <c r="K316" s="7">
        <v>2</v>
      </c>
      <c r="L316" s="8">
        <v>150</v>
      </c>
      <c r="M316" s="8">
        <v>188</v>
      </c>
      <c r="N316" s="8">
        <v>193</v>
      </c>
      <c r="O316" s="8">
        <v>183</v>
      </c>
      <c r="P316" s="8">
        <v>37.700000000000003</v>
      </c>
      <c r="Q316" s="8">
        <v>49</v>
      </c>
      <c r="R316" s="1"/>
    </row>
    <row r="317" spans="1:18">
      <c r="A317" s="1"/>
      <c r="B317" s="2"/>
      <c r="C317" s="1"/>
      <c r="D317" s="1"/>
      <c r="E317" s="1"/>
      <c r="F317" s="6">
        <v>3</v>
      </c>
      <c r="G317" s="5">
        <v>31.69</v>
      </c>
      <c r="H317" s="5">
        <v>37.99</v>
      </c>
      <c r="I317" s="5">
        <v>40.1</v>
      </c>
      <c r="J317" s="1"/>
      <c r="K317" s="7">
        <v>3</v>
      </c>
      <c r="L317" s="8">
        <v>150</v>
      </c>
      <c r="M317" s="8">
        <v>191</v>
      </c>
      <c r="N317" s="8">
        <v>196</v>
      </c>
      <c r="O317" s="8">
        <v>186</v>
      </c>
      <c r="P317" s="8">
        <v>39.200000000000003</v>
      </c>
      <c r="Q317" s="8">
        <v>49</v>
      </c>
      <c r="R317" s="1"/>
    </row>
    <row r="318" spans="1:18">
      <c r="A318" s="1"/>
      <c r="B318" s="2"/>
      <c r="C318" s="1"/>
      <c r="D318" s="1"/>
      <c r="E318" s="1"/>
      <c r="F318" s="6">
        <v>4</v>
      </c>
      <c r="G318" s="5">
        <v>29.87</v>
      </c>
      <c r="H318" s="5">
        <v>42</v>
      </c>
      <c r="I318" s="5">
        <v>44.2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2"/>
      <c r="C319" s="1"/>
      <c r="D319" s="1"/>
      <c r="E319" s="1"/>
      <c r="F319" s="6">
        <v>5</v>
      </c>
      <c r="G319" s="5">
        <v>29.15</v>
      </c>
      <c r="H319" s="5">
        <v>39.54</v>
      </c>
      <c r="I319" s="5">
        <v>39.119999999999997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2"/>
      <c r="C320" s="1"/>
      <c r="D320" s="1"/>
      <c r="E320" s="1"/>
      <c r="F320" s="6">
        <v>6</v>
      </c>
      <c r="G320" s="5">
        <v>29.87</v>
      </c>
      <c r="H320" s="5">
        <v>40.14</v>
      </c>
      <c r="I320" s="5">
        <v>37.85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2"/>
      <c r="C321" s="1"/>
      <c r="D321" s="1"/>
      <c r="E321" s="1"/>
      <c r="F321" s="6">
        <v>7</v>
      </c>
      <c r="G321" s="5">
        <v>29.87</v>
      </c>
      <c r="H321" s="5">
        <v>40.1</v>
      </c>
      <c r="I321" s="5">
        <v>39.39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2"/>
      <c r="C322" s="1"/>
      <c r="D322" s="1"/>
      <c r="E322" s="1"/>
      <c r="F322" s="6">
        <v>8</v>
      </c>
      <c r="G322" s="5">
        <v>29.15</v>
      </c>
      <c r="H322" s="5">
        <v>43</v>
      </c>
      <c r="I322" s="5">
        <v>41.88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2"/>
      <c r="C323" s="1"/>
      <c r="D323" s="1"/>
      <c r="E323" s="1"/>
      <c r="F323" s="6">
        <v>9</v>
      </c>
      <c r="G323" s="5">
        <v>29.87</v>
      </c>
      <c r="H323" s="5">
        <v>40.14</v>
      </c>
      <c r="I323" s="5">
        <v>37.85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2"/>
      <c r="C324" s="1"/>
      <c r="D324" s="1"/>
      <c r="E324" s="1"/>
      <c r="F324" s="6">
        <v>10</v>
      </c>
      <c r="G324" s="5">
        <v>45529</v>
      </c>
      <c r="H324" s="5">
        <v>31.71</v>
      </c>
      <c r="I324" s="5">
        <v>31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2"/>
      <c r="C325" s="1"/>
      <c r="D325" s="1"/>
      <c r="E325" s="1"/>
      <c r="F325" s="6">
        <v>11</v>
      </c>
      <c r="G325" s="5">
        <v>29.29</v>
      </c>
      <c r="H325" s="5">
        <v>40.1</v>
      </c>
      <c r="I325" s="5">
        <v>40.1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2"/>
      <c r="C326" s="1"/>
      <c r="D326" s="1"/>
      <c r="E326" s="1"/>
      <c r="F326" s="6">
        <v>12</v>
      </c>
      <c r="G326" s="5">
        <v>31.69</v>
      </c>
      <c r="H326" s="5">
        <v>41.45</v>
      </c>
      <c r="I326" s="5">
        <v>42.2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2"/>
      <c r="C327" s="1"/>
      <c r="D327" s="1"/>
      <c r="E327" s="1"/>
      <c r="F327" s="6">
        <v>13</v>
      </c>
      <c r="G327" s="5">
        <v>29.87</v>
      </c>
      <c r="H327" s="5">
        <v>45565</v>
      </c>
      <c r="I327" s="5">
        <v>33.19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2"/>
      <c r="C328" s="1"/>
      <c r="D328" s="1"/>
      <c r="E328" s="1"/>
      <c r="F328" s="6">
        <v>14</v>
      </c>
      <c r="G328" s="5">
        <v>29.87</v>
      </c>
      <c r="H328" s="5">
        <v>40.1</v>
      </c>
      <c r="I328" s="5">
        <v>41.6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2"/>
      <c r="C329" s="1"/>
      <c r="D329" s="1"/>
      <c r="E329" s="1"/>
      <c r="F329" s="6">
        <v>15</v>
      </c>
      <c r="G329" s="5">
        <v>31.69</v>
      </c>
      <c r="H329" s="5">
        <v>41</v>
      </c>
      <c r="I329" s="5">
        <v>42.7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2"/>
      <c r="C330" s="1"/>
      <c r="D330" s="1"/>
      <c r="E330" s="1"/>
      <c r="F330" s="6">
        <v>16</v>
      </c>
      <c r="G330" s="5">
        <v>29.87</v>
      </c>
      <c r="H330" s="5">
        <v>43.02</v>
      </c>
      <c r="I330" s="5">
        <v>44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2"/>
      <c r="C331" s="1"/>
      <c r="D331" s="1"/>
      <c r="E331" s="1"/>
      <c r="F331" s="6">
        <v>17</v>
      </c>
      <c r="G331" s="5">
        <v>29.15</v>
      </c>
      <c r="H331" s="5">
        <v>42.21</v>
      </c>
      <c r="I331" s="5">
        <v>41.14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2"/>
      <c r="C332" s="1"/>
      <c r="D332" s="1"/>
      <c r="E332" s="1"/>
      <c r="F332" s="6">
        <v>18</v>
      </c>
      <c r="G332" s="5">
        <v>29.29</v>
      </c>
      <c r="H332" s="5">
        <v>41.98</v>
      </c>
      <c r="I332" s="5">
        <v>42.9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2"/>
      <c r="C333" s="1"/>
      <c r="D333" s="1"/>
      <c r="E333" s="1"/>
      <c r="F333" s="6">
        <v>19</v>
      </c>
      <c r="G333" s="5">
        <v>31.69</v>
      </c>
      <c r="H333" s="5">
        <v>38.15</v>
      </c>
      <c r="I333" s="5">
        <v>39.119999999999997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2"/>
      <c r="C334" s="1"/>
      <c r="D334" s="1"/>
      <c r="E334" s="1"/>
      <c r="F334" s="6">
        <v>20</v>
      </c>
      <c r="G334" s="5">
        <v>29.15</v>
      </c>
      <c r="H334" s="5">
        <v>45504</v>
      </c>
      <c r="I334" s="5">
        <v>34.659999999999997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35" t="s">
        <v>26</v>
      </c>
      <c r="C338" s="3" t="s">
        <v>1</v>
      </c>
      <c r="D338" s="3" t="s">
        <v>2</v>
      </c>
      <c r="E338" s="1"/>
      <c r="F338" s="4" t="s">
        <v>3</v>
      </c>
      <c r="G338" s="3" t="s">
        <v>4</v>
      </c>
      <c r="H338" s="3" t="s">
        <v>5</v>
      </c>
      <c r="I338" s="3" t="s">
        <v>5</v>
      </c>
      <c r="J338" s="1"/>
      <c r="K338" s="4" t="s">
        <v>6</v>
      </c>
      <c r="L338" s="3" t="s">
        <v>7</v>
      </c>
      <c r="M338" s="3" t="s">
        <v>8</v>
      </c>
      <c r="N338" s="3" t="s">
        <v>9</v>
      </c>
      <c r="O338" s="3" t="s">
        <v>10</v>
      </c>
      <c r="P338" s="3" t="s">
        <v>11</v>
      </c>
      <c r="Q338" s="3" t="s">
        <v>12</v>
      </c>
      <c r="R338" s="1"/>
    </row>
    <row r="339" spans="1:18">
      <c r="A339" s="1"/>
      <c r="B339" s="36"/>
      <c r="C339" s="5">
        <v>70</v>
      </c>
      <c r="D339" s="5">
        <v>5</v>
      </c>
      <c r="E339" s="1"/>
      <c r="F339" s="6">
        <v>1</v>
      </c>
      <c r="G339" s="5">
        <v>58.42</v>
      </c>
      <c r="H339" s="5">
        <v>74.099999999999994</v>
      </c>
      <c r="I339" s="5">
        <v>72.06</v>
      </c>
      <c r="J339" s="1"/>
      <c r="K339" s="7">
        <v>1</v>
      </c>
      <c r="L339" s="8">
        <v>150</v>
      </c>
      <c r="M339" s="8">
        <v>187</v>
      </c>
      <c r="N339" s="8">
        <v>192</v>
      </c>
      <c r="O339" s="8">
        <v>182</v>
      </c>
      <c r="P339" s="8">
        <v>68.8</v>
      </c>
      <c r="Q339" s="8">
        <v>100</v>
      </c>
      <c r="R339" s="1"/>
    </row>
    <row r="340" spans="1:18">
      <c r="A340" s="1"/>
      <c r="B340" s="2"/>
      <c r="C340" s="1"/>
      <c r="D340" s="1"/>
      <c r="E340" s="1"/>
      <c r="F340" s="6">
        <v>2</v>
      </c>
      <c r="G340" s="5">
        <v>47.83</v>
      </c>
      <c r="H340" s="5">
        <v>66.98</v>
      </c>
      <c r="I340" s="5">
        <v>68.53</v>
      </c>
      <c r="J340" s="1"/>
      <c r="K340" s="7">
        <v>2</v>
      </c>
      <c r="L340" s="8">
        <v>150</v>
      </c>
      <c r="M340" s="8">
        <v>189</v>
      </c>
      <c r="N340" s="8">
        <v>194</v>
      </c>
      <c r="O340" s="8">
        <v>184</v>
      </c>
      <c r="P340" s="8">
        <v>66.599999999999994</v>
      </c>
      <c r="Q340" s="8">
        <v>100</v>
      </c>
      <c r="R340" s="1"/>
    </row>
    <row r="341" spans="1:18">
      <c r="A341" s="1"/>
      <c r="B341" s="2"/>
      <c r="C341" s="1"/>
      <c r="D341" s="1"/>
      <c r="E341" s="1"/>
      <c r="F341" s="6">
        <v>3</v>
      </c>
      <c r="G341" s="5">
        <v>54.45</v>
      </c>
      <c r="H341" s="5">
        <v>77.260000000000005</v>
      </c>
      <c r="I341" s="5">
        <v>73.58</v>
      </c>
      <c r="J341" s="1"/>
      <c r="K341" s="7">
        <v>3</v>
      </c>
      <c r="L341" s="8">
        <v>150</v>
      </c>
      <c r="M341" s="8">
        <v>189</v>
      </c>
      <c r="N341" s="8">
        <v>194</v>
      </c>
      <c r="O341" s="8">
        <v>184</v>
      </c>
      <c r="P341" s="8">
        <v>67.400000000000006</v>
      </c>
      <c r="Q341" s="8">
        <v>100</v>
      </c>
      <c r="R341" s="1"/>
    </row>
    <row r="342" spans="1:18">
      <c r="A342" s="1"/>
      <c r="B342" s="2"/>
      <c r="C342" s="1"/>
      <c r="D342" s="1"/>
      <c r="E342" s="1"/>
      <c r="F342" s="6">
        <v>4</v>
      </c>
      <c r="G342" s="5">
        <v>47.3</v>
      </c>
      <c r="H342" s="5">
        <v>74.099999999999994</v>
      </c>
      <c r="I342" s="5">
        <v>72.06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2"/>
      <c r="C343" s="1"/>
      <c r="D343" s="1"/>
      <c r="E343" s="1"/>
      <c r="F343" s="6">
        <v>5</v>
      </c>
      <c r="G343" s="5">
        <v>47.3</v>
      </c>
      <c r="H343" s="5">
        <v>74.099999999999994</v>
      </c>
      <c r="I343" s="5">
        <v>68.53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2"/>
      <c r="C344" s="1"/>
      <c r="D344" s="1"/>
      <c r="E344" s="1"/>
      <c r="F344" s="6">
        <v>6</v>
      </c>
      <c r="G344" s="5">
        <v>61.07</v>
      </c>
      <c r="H344" s="5">
        <v>66.98</v>
      </c>
      <c r="I344" s="5">
        <v>73.58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2"/>
      <c r="C345" s="1"/>
      <c r="D345" s="1"/>
      <c r="E345" s="1"/>
      <c r="F345" s="6">
        <v>7</v>
      </c>
      <c r="G345" s="5">
        <v>58.42</v>
      </c>
      <c r="H345" s="5">
        <v>77.260000000000005</v>
      </c>
      <c r="I345" s="5">
        <v>72.06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2"/>
      <c r="C346" s="1"/>
      <c r="D346" s="1"/>
      <c r="E346" s="1"/>
      <c r="F346" s="6">
        <v>8</v>
      </c>
      <c r="G346" s="5">
        <v>61.07</v>
      </c>
      <c r="H346" s="5">
        <v>74.099999999999994</v>
      </c>
      <c r="I346" s="5">
        <v>70.25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2"/>
      <c r="C347" s="1"/>
      <c r="D347" s="1"/>
      <c r="E347" s="1"/>
      <c r="F347" s="6">
        <v>9</v>
      </c>
      <c r="G347" s="5">
        <v>58.42</v>
      </c>
      <c r="H347" s="5">
        <v>70.41</v>
      </c>
      <c r="I347" s="5">
        <v>66.31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2"/>
      <c r="C348" s="1"/>
      <c r="D348" s="1"/>
      <c r="E348" s="1"/>
      <c r="F348" s="6">
        <v>10</v>
      </c>
      <c r="G348" s="5">
        <v>47.83</v>
      </c>
      <c r="H348" s="5">
        <v>74.099999999999994</v>
      </c>
      <c r="I348" s="5">
        <v>68.53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2"/>
      <c r="C349" s="1"/>
      <c r="D349" s="1"/>
      <c r="E349" s="1"/>
      <c r="F349" s="6">
        <v>11</v>
      </c>
      <c r="G349" s="5">
        <v>54.45</v>
      </c>
      <c r="H349" s="5">
        <v>70.41</v>
      </c>
      <c r="I349" s="5">
        <v>66.31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2"/>
      <c r="C350" s="1"/>
      <c r="D350" s="1"/>
      <c r="E350" s="1"/>
      <c r="F350" s="6">
        <v>12</v>
      </c>
      <c r="G350" s="5">
        <v>47.3</v>
      </c>
      <c r="H350" s="5">
        <v>62.71</v>
      </c>
      <c r="I350" s="5">
        <v>68.53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2"/>
      <c r="C351" s="1"/>
      <c r="D351" s="1"/>
      <c r="E351" s="1"/>
      <c r="F351" s="6">
        <v>13</v>
      </c>
      <c r="G351" s="5">
        <v>47.3</v>
      </c>
      <c r="H351" s="5">
        <v>62.71</v>
      </c>
      <c r="I351" s="5">
        <v>68.53</v>
      </c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2"/>
      <c r="C352" s="1"/>
      <c r="D352" s="1"/>
      <c r="E352" s="1"/>
      <c r="F352" s="6">
        <v>14</v>
      </c>
      <c r="G352" s="5">
        <v>61.07</v>
      </c>
      <c r="H352" s="5">
        <v>77.260000000000005</v>
      </c>
      <c r="I352" s="5">
        <v>73.58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2"/>
      <c r="C353" s="1"/>
      <c r="D353" s="1"/>
      <c r="E353" s="1"/>
      <c r="F353" s="6">
        <v>15</v>
      </c>
      <c r="G353" s="5">
        <v>58.42</v>
      </c>
      <c r="H353" s="5">
        <v>74.099999999999994</v>
      </c>
      <c r="I353" s="5">
        <v>72.06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2"/>
      <c r="C354" s="1"/>
      <c r="D354" s="1"/>
      <c r="E354" s="1"/>
      <c r="F354" s="6">
        <v>16</v>
      </c>
      <c r="G354" s="5">
        <v>47.83</v>
      </c>
      <c r="H354" s="5">
        <v>70.41</v>
      </c>
      <c r="I354" s="5">
        <v>70.25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2"/>
      <c r="C355" s="1"/>
      <c r="D355" s="1"/>
      <c r="E355" s="1"/>
      <c r="F355" s="6">
        <v>17</v>
      </c>
      <c r="G355" s="5">
        <v>47.83</v>
      </c>
      <c r="H355" s="5">
        <v>66.98</v>
      </c>
      <c r="I355" s="5">
        <v>68.53</v>
      </c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2"/>
      <c r="C356" s="1"/>
      <c r="D356" s="1"/>
      <c r="E356" s="1"/>
      <c r="F356" s="6">
        <v>18</v>
      </c>
      <c r="G356" s="5">
        <v>54.45</v>
      </c>
      <c r="H356" s="5">
        <v>77.260000000000005</v>
      </c>
      <c r="I356" s="5">
        <v>73.58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2"/>
      <c r="C357" s="1"/>
      <c r="D357" s="1"/>
      <c r="E357" s="1"/>
      <c r="F357" s="6">
        <v>19</v>
      </c>
      <c r="G357" s="5">
        <v>47.3</v>
      </c>
      <c r="H357" s="5">
        <v>74.099999999999994</v>
      </c>
      <c r="I357" s="5">
        <v>72.06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2"/>
      <c r="C358" s="1"/>
      <c r="D358" s="1"/>
      <c r="E358" s="1"/>
      <c r="F358" s="6">
        <v>20</v>
      </c>
      <c r="G358" s="5">
        <v>47.3</v>
      </c>
      <c r="H358" s="5">
        <v>74.099999999999994</v>
      </c>
      <c r="I358" s="5">
        <v>72.06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33" t="s">
        <v>27</v>
      </c>
      <c r="C362" s="9" t="s">
        <v>1</v>
      </c>
      <c r="D362" s="9" t="s">
        <v>2</v>
      </c>
      <c r="E362" s="1"/>
      <c r="F362" s="10" t="s">
        <v>3</v>
      </c>
      <c r="G362" s="9" t="s">
        <v>4</v>
      </c>
      <c r="H362" s="9" t="s">
        <v>5</v>
      </c>
      <c r="I362" s="9" t="s">
        <v>5</v>
      </c>
      <c r="J362" s="1"/>
      <c r="K362" s="10" t="s">
        <v>6</v>
      </c>
      <c r="L362" s="9" t="s">
        <v>7</v>
      </c>
      <c r="M362" s="9" t="s">
        <v>8</v>
      </c>
      <c r="N362" s="9" t="s">
        <v>9</v>
      </c>
      <c r="O362" s="9" t="s">
        <v>10</v>
      </c>
      <c r="P362" s="9" t="s">
        <v>11</v>
      </c>
      <c r="Q362" s="9" t="s">
        <v>12</v>
      </c>
      <c r="R362" s="1"/>
    </row>
    <row r="363" spans="1:18">
      <c r="A363" s="1"/>
      <c r="B363" s="34"/>
      <c r="C363" s="11">
        <v>55</v>
      </c>
      <c r="D363" s="11">
        <v>20</v>
      </c>
      <c r="E363" s="1"/>
      <c r="F363" s="6">
        <v>1</v>
      </c>
      <c r="G363" s="5">
        <v>41.45</v>
      </c>
      <c r="H363" s="5">
        <v>52.8</v>
      </c>
      <c r="I363" s="5">
        <v>54.6</v>
      </c>
      <c r="J363" s="1"/>
      <c r="K363" s="7">
        <v>1</v>
      </c>
      <c r="L363" s="8">
        <v>150</v>
      </c>
      <c r="M363" s="8">
        <v>187</v>
      </c>
      <c r="N363" s="8">
        <v>192</v>
      </c>
      <c r="O363" s="8">
        <v>182</v>
      </c>
      <c r="P363" s="8">
        <v>52.2</v>
      </c>
      <c r="Q363" s="8">
        <v>45</v>
      </c>
      <c r="R363" s="1"/>
    </row>
    <row r="364" spans="1:18">
      <c r="A364" s="1"/>
      <c r="B364" s="2"/>
      <c r="C364" s="1"/>
      <c r="D364" s="1"/>
      <c r="E364" s="1"/>
      <c r="F364" s="6">
        <v>2</v>
      </c>
      <c r="G364" s="5">
        <v>40.200000000000003</v>
      </c>
      <c r="H364" s="5">
        <v>57.11</v>
      </c>
      <c r="I364" s="5">
        <v>56.6</v>
      </c>
      <c r="J364" s="1"/>
      <c r="K364" s="7">
        <v>2</v>
      </c>
      <c r="L364" s="8">
        <v>150</v>
      </c>
      <c r="M364" s="8">
        <v>190</v>
      </c>
      <c r="N364" s="8">
        <v>195</v>
      </c>
      <c r="O364" s="8">
        <v>185</v>
      </c>
      <c r="P364" s="8">
        <v>53.5</v>
      </c>
      <c r="Q364" s="8">
        <v>45</v>
      </c>
      <c r="R364" s="1"/>
    </row>
    <row r="365" spans="1:18">
      <c r="A365" s="1"/>
      <c r="B365" s="2"/>
      <c r="C365" s="1"/>
      <c r="D365" s="1"/>
      <c r="E365" s="1"/>
      <c r="F365" s="6">
        <v>3</v>
      </c>
      <c r="G365" s="5">
        <v>43.5</v>
      </c>
      <c r="H365" s="5">
        <v>52.35</v>
      </c>
      <c r="I365" s="5">
        <v>55.18</v>
      </c>
      <c r="J365" s="1"/>
      <c r="K365" s="7">
        <v>3</v>
      </c>
      <c r="L365" s="8">
        <v>150</v>
      </c>
      <c r="M365" s="8">
        <v>185</v>
      </c>
      <c r="N365" s="8">
        <v>190</v>
      </c>
      <c r="O365" s="8">
        <v>180</v>
      </c>
      <c r="P365" s="8">
        <v>51.5</v>
      </c>
      <c r="Q365" s="8">
        <v>45</v>
      </c>
      <c r="R365" s="1"/>
    </row>
    <row r="366" spans="1:18">
      <c r="A366" s="1"/>
      <c r="B366" s="2"/>
      <c r="C366" s="1"/>
      <c r="D366" s="1"/>
      <c r="E366" s="1"/>
      <c r="F366" s="6">
        <v>4</v>
      </c>
      <c r="G366" s="5">
        <v>41</v>
      </c>
      <c r="H366" s="5">
        <v>55.25</v>
      </c>
      <c r="I366" s="5">
        <v>54.2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2"/>
      <c r="C367" s="1"/>
      <c r="D367" s="1"/>
      <c r="E367" s="1"/>
      <c r="F367" s="6">
        <v>5</v>
      </c>
      <c r="G367" s="5">
        <v>40</v>
      </c>
      <c r="H367" s="5">
        <v>54.48</v>
      </c>
      <c r="I367" s="5">
        <v>53.82</v>
      </c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2"/>
      <c r="C368" s="1"/>
      <c r="D368" s="1"/>
      <c r="E368" s="1"/>
      <c r="F368" s="6">
        <v>6</v>
      </c>
      <c r="G368" s="5">
        <v>41</v>
      </c>
      <c r="H368" s="5">
        <v>55.3</v>
      </c>
      <c r="I368" s="5">
        <v>52.08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2"/>
      <c r="C369" s="1"/>
      <c r="D369" s="1"/>
      <c r="E369" s="1"/>
      <c r="F369" s="6">
        <v>7</v>
      </c>
      <c r="G369" s="5">
        <v>43.5</v>
      </c>
      <c r="H369" s="5">
        <v>51</v>
      </c>
      <c r="I369" s="5">
        <v>53.82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2"/>
      <c r="C370" s="1"/>
      <c r="D370" s="1"/>
      <c r="E370" s="1"/>
      <c r="F370" s="6">
        <v>8</v>
      </c>
      <c r="G370" s="5">
        <v>41</v>
      </c>
      <c r="H370" s="5">
        <v>48.4</v>
      </c>
      <c r="I370" s="5">
        <v>49.9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2"/>
      <c r="C371" s="1"/>
      <c r="D371" s="1"/>
      <c r="E371" s="1"/>
      <c r="F371" s="6">
        <v>9</v>
      </c>
      <c r="G371" s="5">
        <v>40</v>
      </c>
      <c r="H371" s="5">
        <v>49.5</v>
      </c>
      <c r="I371" s="5">
        <v>45.6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2"/>
      <c r="C372" s="1"/>
      <c r="D372" s="1"/>
      <c r="E372" s="1"/>
      <c r="F372" s="6">
        <v>10</v>
      </c>
      <c r="G372" s="5">
        <v>40.200000000000003</v>
      </c>
      <c r="H372" s="5">
        <v>52.56</v>
      </c>
      <c r="I372" s="5">
        <v>47.88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2"/>
      <c r="C373" s="1"/>
      <c r="D373" s="1"/>
      <c r="E373" s="1"/>
      <c r="F373" s="6">
        <v>11</v>
      </c>
      <c r="G373" s="5">
        <v>43.5</v>
      </c>
      <c r="H373" s="5">
        <v>57.11</v>
      </c>
      <c r="I373" s="5">
        <v>56.6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2"/>
      <c r="C374" s="1"/>
      <c r="D374" s="1"/>
      <c r="E374" s="1"/>
      <c r="F374" s="6">
        <v>12</v>
      </c>
      <c r="G374" s="5">
        <v>40</v>
      </c>
      <c r="H374" s="5">
        <v>52.35</v>
      </c>
      <c r="I374" s="5">
        <v>52.08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2"/>
      <c r="C375" s="1"/>
      <c r="D375" s="1"/>
      <c r="E375" s="1"/>
      <c r="F375" s="6">
        <v>13</v>
      </c>
      <c r="G375" s="5">
        <v>41</v>
      </c>
      <c r="H375" s="5">
        <v>55.25</v>
      </c>
      <c r="I375" s="5">
        <v>53.82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2"/>
      <c r="C376" s="1"/>
      <c r="D376" s="1"/>
      <c r="E376" s="1"/>
      <c r="F376" s="6">
        <v>14</v>
      </c>
      <c r="G376" s="5">
        <v>43.5</v>
      </c>
      <c r="H376" s="5">
        <v>54.48</v>
      </c>
      <c r="I376" s="5">
        <v>53.82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2"/>
      <c r="C377" s="1"/>
      <c r="D377" s="1"/>
      <c r="E377" s="1"/>
      <c r="F377" s="6">
        <v>15</v>
      </c>
      <c r="G377" s="5">
        <v>41</v>
      </c>
      <c r="H377" s="5">
        <v>55.3</v>
      </c>
      <c r="I377" s="5">
        <v>57.79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2"/>
      <c r="C378" s="1"/>
      <c r="D378" s="1"/>
      <c r="E378" s="1"/>
      <c r="F378" s="6">
        <v>16</v>
      </c>
      <c r="G378" s="5">
        <v>40</v>
      </c>
      <c r="H378" s="5">
        <v>58.15</v>
      </c>
      <c r="I378" s="5">
        <v>56.6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2"/>
      <c r="C379" s="1"/>
      <c r="D379" s="1"/>
      <c r="E379" s="1"/>
      <c r="F379" s="6">
        <v>17</v>
      </c>
      <c r="G379" s="5">
        <v>40.200000000000003</v>
      </c>
      <c r="H379" s="5">
        <v>55.25</v>
      </c>
      <c r="I379" s="5">
        <v>55.18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2"/>
      <c r="C380" s="1"/>
      <c r="D380" s="1"/>
      <c r="E380" s="1"/>
      <c r="F380" s="6">
        <v>18</v>
      </c>
      <c r="G380" s="5">
        <v>43.5</v>
      </c>
      <c r="H380" s="5">
        <v>52.56</v>
      </c>
      <c r="I380" s="5">
        <v>53.82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2"/>
      <c r="C381" s="1"/>
      <c r="D381" s="1"/>
      <c r="E381" s="1"/>
      <c r="F381" s="6">
        <v>19</v>
      </c>
      <c r="G381" s="5">
        <v>41</v>
      </c>
      <c r="H381" s="5">
        <v>48.4</v>
      </c>
      <c r="I381" s="5">
        <v>45.68</v>
      </c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2"/>
      <c r="C382" s="1"/>
      <c r="D382" s="1"/>
      <c r="E382" s="1"/>
      <c r="F382" s="6">
        <v>20</v>
      </c>
      <c r="G382" s="5">
        <v>40</v>
      </c>
      <c r="H382" s="5">
        <v>49.6</v>
      </c>
      <c r="I382" s="5">
        <v>47.7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35" t="s">
        <v>28</v>
      </c>
      <c r="C386" s="3" t="s">
        <v>1</v>
      </c>
      <c r="D386" s="3" t="s">
        <v>2</v>
      </c>
      <c r="E386" s="1"/>
      <c r="F386" s="4" t="s">
        <v>3</v>
      </c>
      <c r="G386" s="3" t="s">
        <v>4</v>
      </c>
      <c r="H386" s="3" t="s">
        <v>5</v>
      </c>
      <c r="I386" s="3" t="s">
        <v>5</v>
      </c>
      <c r="J386" s="1"/>
      <c r="K386" s="4" t="s">
        <v>6</v>
      </c>
      <c r="L386" s="3" t="s">
        <v>7</v>
      </c>
      <c r="M386" s="3" t="s">
        <v>8</v>
      </c>
      <c r="N386" s="3" t="s">
        <v>9</v>
      </c>
      <c r="O386" s="3" t="s">
        <v>10</v>
      </c>
      <c r="P386" s="3" t="s">
        <v>11</v>
      </c>
      <c r="Q386" s="3" t="s">
        <v>12</v>
      </c>
      <c r="R386" s="1"/>
    </row>
    <row r="387" spans="1:18">
      <c r="A387" s="1"/>
      <c r="B387" s="36"/>
      <c r="C387" s="5">
        <v>30</v>
      </c>
      <c r="D387" s="5">
        <v>20</v>
      </c>
      <c r="E387" s="1"/>
      <c r="F387" s="6">
        <v>1</v>
      </c>
      <c r="G387" s="5">
        <v>19.399999999999999</v>
      </c>
      <c r="H387" s="5">
        <v>29.2</v>
      </c>
      <c r="I387" s="5">
        <v>31.1</v>
      </c>
      <c r="J387" s="1"/>
      <c r="K387" s="7">
        <v>1</v>
      </c>
      <c r="L387" s="8">
        <v>150</v>
      </c>
      <c r="M387" s="8">
        <v>191</v>
      </c>
      <c r="N387" s="8">
        <v>196</v>
      </c>
      <c r="O387" s="8">
        <v>186</v>
      </c>
      <c r="P387" s="8">
        <v>28</v>
      </c>
      <c r="Q387" s="8">
        <v>45</v>
      </c>
      <c r="R387" s="1"/>
    </row>
    <row r="388" spans="1:18">
      <c r="A388" s="1"/>
      <c r="B388" s="2"/>
      <c r="C388" s="1"/>
      <c r="D388" s="1"/>
      <c r="E388" s="1"/>
      <c r="F388" s="6">
        <v>2</v>
      </c>
      <c r="G388" s="5">
        <v>15.9</v>
      </c>
      <c r="H388" s="5">
        <v>29.4</v>
      </c>
      <c r="I388" s="5">
        <v>31.5</v>
      </c>
      <c r="J388" s="1"/>
      <c r="K388" s="7">
        <v>2</v>
      </c>
      <c r="L388" s="8">
        <v>150</v>
      </c>
      <c r="M388" s="8">
        <v>188</v>
      </c>
      <c r="N388" s="8">
        <v>193</v>
      </c>
      <c r="O388" s="8">
        <v>183</v>
      </c>
      <c r="P388" s="8">
        <v>27.8</v>
      </c>
      <c r="Q388" s="8">
        <v>45</v>
      </c>
      <c r="R388" s="1"/>
    </row>
    <row r="389" spans="1:18">
      <c r="A389" s="1"/>
      <c r="B389" s="2"/>
      <c r="C389" s="1"/>
      <c r="D389" s="1"/>
      <c r="E389" s="1"/>
      <c r="F389" s="6">
        <v>3</v>
      </c>
      <c r="G389" s="5">
        <v>17.100000000000001</v>
      </c>
      <c r="H389" s="5">
        <v>30.2</v>
      </c>
      <c r="I389" s="5">
        <v>32.4</v>
      </c>
      <c r="J389" s="1"/>
      <c r="K389" s="7">
        <v>3</v>
      </c>
      <c r="L389" s="8">
        <v>150</v>
      </c>
      <c r="M389" s="8">
        <v>188</v>
      </c>
      <c r="N389" s="8">
        <v>193</v>
      </c>
      <c r="O389" s="8">
        <v>183</v>
      </c>
      <c r="P389" s="8">
        <v>29.8</v>
      </c>
      <c r="Q389" s="8">
        <v>45</v>
      </c>
      <c r="R389" s="1"/>
    </row>
    <row r="390" spans="1:18">
      <c r="A390" s="1"/>
      <c r="B390" s="2"/>
      <c r="C390" s="1"/>
      <c r="D390" s="1"/>
      <c r="E390" s="1"/>
      <c r="F390" s="6">
        <v>4</v>
      </c>
      <c r="G390" s="5">
        <v>19.7</v>
      </c>
      <c r="H390" s="5">
        <v>30.2</v>
      </c>
      <c r="I390" s="5">
        <v>31.7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2"/>
      <c r="C391" s="1"/>
      <c r="D391" s="1"/>
      <c r="E391" s="1"/>
      <c r="F391" s="6">
        <v>5</v>
      </c>
      <c r="G391" s="5">
        <v>19.5</v>
      </c>
      <c r="H391" s="5">
        <v>30.2</v>
      </c>
      <c r="I391" s="5">
        <v>31.6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2"/>
      <c r="C392" s="1"/>
      <c r="D392" s="1"/>
      <c r="E392" s="1"/>
      <c r="F392" s="6">
        <v>6</v>
      </c>
      <c r="G392" s="5">
        <v>16.7</v>
      </c>
      <c r="H392" s="5">
        <v>23.22</v>
      </c>
      <c r="I392" s="5">
        <v>24.15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2"/>
      <c r="C393" s="1"/>
      <c r="D393" s="1"/>
      <c r="E393" s="1"/>
      <c r="F393" s="6">
        <v>7</v>
      </c>
      <c r="G393" s="5">
        <v>19.600000000000001</v>
      </c>
      <c r="H393" s="5">
        <v>30.3</v>
      </c>
      <c r="I393" s="5">
        <v>31.7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2"/>
      <c r="C394" s="1"/>
      <c r="D394" s="1"/>
      <c r="E394" s="1"/>
      <c r="F394" s="6">
        <v>8</v>
      </c>
      <c r="G394" s="5">
        <v>18</v>
      </c>
      <c r="H394" s="5">
        <v>29.5</v>
      </c>
      <c r="I394" s="5">
        <v>32.700000000000003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2"/>
      <c r="C395" s="1"/>
      <c r="D395" s="1"/>
      <c r="E395" s="1"/>
      <c r="F395" s="6">
        <v>9</v>
      </c>
      <c r="G395" s="5">
        <v>20</v>
      </c>
      <c r="H395" s="5">
        <v>30.9</v>
      </c>
      <c r="I395" s="5">
        <v>30.4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2"/>
      <c r="C396" s="1"/>
      <c r="D396" s="1"/>
      <c r="E396" s="1"/>
      <c r="F396" s="6">
        <v>10</v>
      </c>
      <c r="G396" s="5">
        <v>15.97</v>
      </c>
      <c r="H396" s="5">
        <v>31.1</v>
      </c>
      <c r="I396" s="5">
        <v>31.1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2"/>
      <c r="C397" s="1"/>
      <c r="D397" s="1"/>
      <c r="E397" s="1"/>
      <c r="F397" s="6">
        <v>11</v>
      </c>
      <c r="G397" s="5">
        <v>14.7</v>
      </c>
      <c r="H397" s="5">
        <v>31.6</v>
      </c>
      <c r="I397" s="5">
        <v>32.799999999999997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2"/>
      <c r="C398" s="1"/>
      <c r="D398" s="1"/>
      <c r="E398" s="1"/>
      <c r="F398" s="6">
        <v>12</v>
      </c>
      <c r="G398" s="5">
        <v>18</v>
      </c>
      <c r="H398" s="5">
        <v>28.6</v>
      </c>
      <c r="I398" s="5">
        <v>31.3</v>
      </c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2"/>
      <c r="C399" s="1"/>
      <c r="D399" s="1"/>
      <c r="E399" s="1"/>
      <c r="F399" s="6">
        <v>13</v>
      </c>
      <c r="G399" s="5">
        <v>17.8</v>
      </c>
      <c r="H399" s="5">
        <v>30.2</v>
      </c>
      <c r="I399" s="5">
        <v>31.3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2"/>
      <c r="C400" s="1"/>
      <c r="D400" s="1"/>
      <c r="E400" s="1"/>
      <c r="F400" s="6">
        <v>14</v>
      </c>
      <c r="G400" s="5">
        <v>18.7</v>
      </c>
      <c r="H400" s="5">
        <v>24.6</v>
      </c>
      <c r="I400" s="5">
        <v>26.6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2"/>
      <c r="C401" s="1"/>
      <c r="D401" s="1"/>
      <c r="E401" s="1"/>
      <c r="F401" s="6">
        <v>15</v>
      </c>
      <c r="G401" s="5">
        <v>20</v>
      </c>
      <c r="H401" s="5">
        <v>31.2</v>
      </c>
      <c r="I401" s="5">
        <v>30.7</v>
      </c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2"/>
      <c r="C402" s="1"/>
      <c r="D402" s="1"/>
      <c r="E402" s="1"/>
      <c r="F402" s="6">
        <v>16</v>
      </c>
      <c r="G402" s="5">
        <v>18</v>
      </c>
      <c r="H402" s="5">
        <v>25.71</v>
      </c>
      <c r="I402" s="5">
        <v>25.4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2"/>
      <c r="C403" s="1"/>
      <c r="D403" s="1"/>
      <c r="E403" s="1"/>
      <c r="F403" s="6">
        <v>17</v>
      </c>
      <c r="G403" s="5">
        <v>19.100000000000001</v>
      </c>
      <c r="H403" s="5">
        <v>31.1</v>
      </c>
      <c r="I403" s="5">
        <v>32.4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2"/>
      <c r="C404" s="1"/>
      <c r="D404" s="1"/>
      <c r="E404" s="1"/>
      <c r="F404" s="6">
        <v>18</v>
      </c>
      <c r="G404" s="5">
        <v>17.600000000000001</v>
      </c>
      <c r="H404" s="5">
        <v>25.71</v>
      </c>
      <c r="I404" s="5">
        <v>25.4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2"/>
      <c r="C405" s="1"/>
      <c r="D405" s="1"/>
      <c r="E405" s="1"/>
      <c r="F405" s="6">
        <v>19</v>
      </c>
      <c r="G405" s="5">
        <v>19.8</v>
      </c>
      <c r="H405" s="5">
        <v>30.9</v>
      </c>
      <c r="I405" s="5">
        <v>31.7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2"/>
      <c r="C406" s="1"/>
      <c r="D406" s="1"/>
      <c r="E406" s="1"/>
      <c r="F406" s="6">
        <v>20</v>
      </c>
      <c r="G406" s="5">
        <v>17.2</v>
      </c>
      <c r="H406" s="5">
        <v>30.1</v>
      </c>
      <c r="I406" s="5">
        <v>32.4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33" t="s">
        <v>29</v>
      </c>
      <c r="C410" s="9" t="s">
        <v>1</v>
      </c>
      <c r="D410" s="9" t="s">
        <v>2</v>
      </c>
      <c r="E410" s="1"/>
      <c r="F410" s="10" t="s">
        <v>3</v>
      </c>
      <c r="G410" s="9" t="s">
        <v>4</v>
      </c>
      <c r="H410" s="9" t="s">
        <v>5</v>
      </c>
      <c r="I410" s="9" t="s">
        <v>5</v>
      </c>
      <c r="J410" s="1"/>
      <c r="K410" s="10" t="s">
        <v>6</v>
      </c>
      <c r="L410" s="9" t="s">
        <v>7</v>
      </c>
      <c r="M410" s="9" t="s">
        <v>8</v>
      </c>
      <c r="N410" s="9" t="s">
        <v>9</v>
      </c>
      <c r="O410" s="9" t="s">
        <v>10</v>
      </c>
      <c r="P410" s="9" t="s">
        <v>11</v>
      </c>
      <c r="Q410" s="9" t="s">
        <v>12</v>
      </c>
      <c r="R410" s="1"/>
    </row>
    <row r="411" spans="1:18">
      <c r="A411" s="1"/>
      <c r="B411" s="34"/>
      <c r="C411" s="11">
        <v>35</v>
      </c>
      <c r="D411" s="11">
        <v>10</v>
      </c>
      <c r="E411" s="1"/>
      <c r="F411" s="6">
        <v>1</v>
      </c>
      <c r="G411" s="5">
        <v>29.31</v>
      </c>
      <c r="H411" s="5">
        <v>36.700000000000003</v>
      </c>
      <c r="I411" s="5">
        <v>35.5</v>
      </c>
      <c r="J411" s="1"/>
      <c r="K411" s="7">
        <v>1</v>
      </c>
      <c r="L411" s="8">
        <v>150</v>
      </c>
      <c r="M411" s="8">
        <v>191</v>
      </c>
      <c r="N411" s="8">
        <v>196</v>
      </c>
      <c r="O411" s="8">
        <v>186</v>
      </c>
      <c r="P411" s="8">
        <v>34.200000000000003</v>
      </c>
      <c r="Q411" s="8">
        <v>45</v>
      </c>
      <c r="R411" s="1"/>
    </row>
    <row r="412" spans="1:18">
      <c r="A412" s="1"/>
      <c r="B412" s="2"/>
      <c r="C412" s="1"/>
      <c r="D412" s="1"/>
      <c r="E412" s="1"/>
      <c r="F412" s="6">
        <v>2</v>
      </c>
      <c r="G412" s="5">
        <v>24.02</v>
      </c>
      <c r="H412" s="5">
        <v>34.9</v>
      </c>
      <c r="I412" s="5">
        <v>33.9</v>
      </c>
      <c r="J412" s="1"/>
      <c r="K412" s="7">
        <v>2</v>
      </c>
      <c r="L412" s="8">
        <v>150</v>
      </c>
      <c r="M412" s="8">
        <v>189</v>
      </c>
      <c r="N412" s="8">
        <v>194</v>
      </c>
      <c r="O412" s="8">
        <v>184</v>
      </c>
      <c r="P412" s="8">
        <v>33.700000000000003</v>
      </c>
      <c r="Q412" s="8">
        <v>45</v>
      </c>
      <c r="R412" s="1"/>
    </row>
    <row r="413" spans="1:18">
      <c r="A413" s="1"/>
      <c r="B413" s="2"/>
      <c r="C413" s="1"/>
      <c r="D413" s="1"/>
      <c r="E413" s="1"/>
      <c r="F413" s="6">
        <v>3</v>
      </c>
      <c r="G413" s="5">
        <v>27.33</v>
      </c>
      <c r="H413" s="5">
        <v>34.35</v>
      </c>
      <c r="I413" s="5">
        <v>34.6</v>
      </c>
      <c r="J413" s="1"/>
      <c r="K413" s="7">
        <v>3</v>
      </c>
      <c r="L413" s="8">
        <v>150</v>
      </c>
      <c r="M413" s="8">
        <v>188</v>
      </c>
      <c r="N413" s="8">
        <v>193</v>
      </c>
      <c r="O413" s="8">
        <v>183</v>
      </c>
      <c r="P413" s="8">
        <v>34.5</v>
      </c>
      <c r="Q413" s="8">
        <v>45</v>
      </c>
      <c r="R413" s="1"/>
    </row>
    <row r="414" spans="1:18">
      <c r="A414" s="1"/>
      <c r="B414" s="2"/>
      <c r="C414" s="1"/>
      <c r="D414" s="1"/>
      <c r="E414" s="1"/>
      <c r="F414" s="6">
        <v>4</v>
      </c>
      <c r="G414" s="5">
        <v>23.75</v>
      </c>
      <c r="H414" s="5">
        <v>32.630000000000003</v>
      </c>
      <c r="I414" s="5">
        <v>33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2"/>
      <c r="C415" s="1"/>
      <c r="D415" s="1"/>
      <c r="E415" s="1"/>
      <c r="F415" s="6">
        <v>5</v>
      </c>
      <c r="G415" s="5">
        <v>30.63</v>
      </c>
      <c r="H415" s="5">
        <v>36.11</v>
      </c>
      <c r="I415" s="5">
        <v>30.86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2"/>
      <c r="C416" s="1"/>
      <c r="D416" s="1"/>
      <c r="E416" s="1"/>
      <c r="F416" s="6">
        <v>6</v>
      </c>
      <c r="G416" s="5">
        <v>29.31</v>
      </c>
      <c r="H416" s="5">
        <v>31.29</v>
      </c>
      <c r="I416" s="5">
        <v>29.9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2"/>
      <c r="C417" s="1"/>
      <c r="D417" s="1"/>
      <c r="E417" s="1"/>
      <c r="F417" s="6">
        <v>7</v>
      </c>
      <c r="G417" s="5">
        <v>24.02</v>
      </c>
      <c r="H417" s="5">
        <v>32.630000000000003</v>
      </c>
      <c r="I417" s="5">
        <v>33.200000000000003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2"/>
      <c r="C418" s="1"/>
      <c r="D418" s="1"/>
      <c r="E418" s="1"/>
      <c r="F418" s="6">
        <v>8</v>
      </c>
      <c r="G418" s="5">
        <v>27.33</v>
      </c>
      <c r="H418" s="5">
        <v>34.35</v>
      </c>
      <c r="I418" s="5">
        <v>36.700000000000003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2"/>
      <c r="C419" s="1"/>
      <c r="D419" s="1"/>
      <c r="E419" s="1"/>
      <c r="F419" s="6">
        <v>9</v>
      </c>
      <c r="G419" s="5">
        <v>23.75</v>
      </c>
      <c r="H419" s="5">
        <v>38.58</v>
      </c>
      <c r="I419" s="5">
        <v>34.9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2"/>
      <c r="C420" s="1"/>
      <c r="D420" s="1"/>
      <c r="E420" s="1"/>
      <c r="F420" s="6">
        <v>10</v>
      </c>
      <c r="G420" s="5">
        <v>30.63</v>
      </c>
      <c r="H420" s="5">
        <v>31.29</v>
      </c>
      <c r="I420" s="5">
        <v>31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2"/>
      <c r="C421" s="1"/>
      <c r="D421" s="1"/>
      <c r="E421" s="1"/>
      <c r="F421" s="6">
        <v>11</v>
      </c>
      <c r="G421" s="5">
        <v>29.31</v>
      </c>
      <c r="H421" s="5">
        <v>32.630000000000003</v>
      </c>
      <c r="I421" s="5">
        <v>30.55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2"/>
      <c r="C422" s="1"/>
      <c r="D422" s="1"/>
      <c r="E422" s="1"/>
      <c r="F422" s="6">
        <v>12</v>
      </c>
      <c r="G422" s="5">
        <v>24.02</v>
      </c>
      <c r="H422" s="5">
        <v>34.35</v>
      </c>
      <c r="I422" s="5">
        <v>32.9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2"/>
      <c r="C423" s="1"/>
      <c r="D423" s="1"/>
      <c r="E423" s="1"/>
      <c r="F423" s="6">
        <v>13</v>
      </c>
      <c r="G423" s="5">
        <v>27.33</v>
      </c>
      <c r="H423" s="5">
        <v>38.58</v>
      </c>
      <c r="I423" s="5">
        <v>37.4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2"/>
      <c r="C424" s="1"/>
      <c r="D424" s="1"/>
      <c r="E424" s="1"/>
      <c r="F424" s="6">
        <v>14</v>
      </c>
      <c r="G424" s="5">
        <v>23.75</v>
      </c>
      <c r="H424" s="5">
        <v>36.11</v>
      </c>
      <c r="I424" s="5">
        <v>30.96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2"/>
      <c r="C425" s="1"/>
      <c r="D425" s="1"/>
      <c r="E425" s="1"/>
      <c r="F425" s="6">
        <v>15</v>
      </c>
      <c r="G425" s="5">
        <v>30.63</v>
      </c>
      <c r="H425" s="5">
        <v>31.29</v>
      </c>
      <c r="I425" s="5">
        <v>29.7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2"/>
      <c r="C426" s="1"/>
      <c r="D426" s="1"/>
      <c r="E426" s="1"/>
      <c r="F426" s="6">
        <v>16</v>
      </c>
      <c r="G426" s="5">
        <v>29.31</v>
      </c>
      <c r="H426" s="5">
        <v>32.630000000000003</v>
      </c>
      <c r="I426" s="5">
        <v>33.04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2"/>
      <c r="C427" s="1"/>
      <c r="D427" s="1"/>
      <c r="E427" s="1"/>
      <c r="F427" s="6">
        <v>17</v>
      </c>
      <c r="G427" s="5">
        <v>24.02</v>
      </c>
      <c r="H427" s="5">
        <v>36.11</v>
      </c>
      <c r="I427" s="5">
        <v>32.15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2"/>
      <c r="C428" s="1"/>
      <c r="D428" s="1"/>
      <c r="E428" s="1"/>
      <c r="F428" s="6">
        <v>18</v>
      </c>
      <c r="G428" s="5">
        <v>27.33</v>
      </c>
      <c r="H428" s="5">
        <v>31.29</v>
      </c>
      <c r="I428" s="5">
        <v>33.619999999999997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2"/>
      <c r="C429" s="1"/>
      <c r="D429" s="1"/>
      <c r="E429" s="1"/>
      <c r="F429" s="6">
        <v>19</v>
      </c>
      <c r="G429" s="5">
        <v>23.75</v>
      </c>
      <c r="H429" s="5">
        <v>32.630000000000003</v>
      </c>
      <c r="I429" s="5">
        <v>28.7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2"/>
      <c r="C430" s="1"/>
      <c r="D430" s="1"/>
      <c r="E430" s="1"/>
      <c r="F430" s="6">
        <v>20</v>
      </c>
      <c r="G430" s="5">
        <v>30.63</v>
      </c>
      <c r="H430" s="5">
        <v>36.11</v>
      </c>
      <c r="I430" s="5">
        <v>31.21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2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spans="1:18">
      <c r="A435" s="12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 spans="1:18">
      <c r="A436" s="12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 spans="1:18">
      <c r="A437" s="12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spans="1:18">
      <c r="A438" s="12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spans="1:18">
      <c r="A439" s="12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spans="1:18">
      <c r="A440" s="12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spans="1:18">
      <c r="A441" s="12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spans="1:18">
      <c r="A442" s="12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spans="1:18">
      <c r="A443" s="12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spans="1:18">
      <c r="A444" s="12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spans="1:18">
      <c r="A445" s="12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spans="1:18">
      <c r="A446" s="12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</row>
    <row r="447" spans="1:18">
      <c r="A447" s="12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</row>
    <row r="448" spans="1:18">
      <c r="A448" s="12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spans="1:18">
      <c r="A449" s="12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</row>
    <row r="450" spans="1:18">
      <c r="A450" s="12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</row>
    <row r="451" spans="1:18">
      <c r="A451" s="12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spans="1:18">
      <c r="A452" s="12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spans="1:18">
      <c r="A453" s="12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spans="1:18">
      <c r="A454" s="12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spans="1:18">
      <c r="A455" s="12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spans="1:18">
      <c r="A456" s="12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spans="1:18">
      <c r="A457" s="12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spans="1:18">
      <c r="A458" s="12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spans="1:18">
      <c r="A459" s="12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spans="1:18">
      <c r="A460" s="12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spans="1:18">
      <c r="A461" s="12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spans="1:18">
      <c r="A462" s="12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spans="1:18">
      <c r="A463" s="12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spans="1:18">
      <c r="A464" s="12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spans="1:18">
      <c r="A465" s="12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spans="1:18">
      <c r="A466" s="12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spans="1:18">
      <c r="A467" s="12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spans="1:18">
      <c r="A468" s="12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spans="1:18">
      <c r="A469" s="12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spans="1:18">
      <c r="A470" s="12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spans="1:18">
      <c r="A471" s="12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spans="1:18">
      <c r="A472" s="12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spans="1:18">
      <c r="A473" s="12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spans="1:18">
      <c r="A474" s="12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spans="1:18">
      <c r="A475" s="12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spans="1:18">
      <c r="A476" s="12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spans="1:18">
      <c r="A477" s="12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spans="1:18">
      <c r="A478" s="12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spans="1:18">
      <c r="A479" s="12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spans="1:18">
      <c r="A480" s="12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spans="1:18">
      <c r="A481" s="12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spans="1:18">
      <c r="A482" s="12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spans="1:18">
      <c r="A483" s="12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spans="1:18">
      <c r="A484" s="12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spans="1:18">
      <c r="A485" s="12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spans="1:18">
      <c r="A486" s="12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spans="1:18">
      <c r="A487" s="12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spans="1:18">
      <c r="A488" s="12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spans="1:18">
      <c r="A489" s="12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spans="1:18">
      <c r="A490" s="12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spans="1:18">
      <c r="A491" s="12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spans="1:18">
      <c r="A492" s="12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spans="1:18">
      <c r="A493" s="12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spans="1:18">
      <c r="A494" s="12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spans="1:18">
      <c r="A495" s="12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spans="1:18">
      <c r="A496" s="12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spans="1:18">
      <c r="A497" s="12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spans="1:18">
      <c r="A498" s="12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spans="1:18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spans="1:18">
      <c r="A500" s="12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spans="1:18">
      <c r="A501" s="12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spans="1:18">
      <c r="A502" s="12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spans="1:18">
      <c r="A503" s="12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spans="1:18">
      <c r="A504" s="12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spans="1:18">
      <c r="A505" s="12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spans="1:18">
      <c r="A506" s="12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spans="1:18">
      <c r="A507" s="12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spans="1:18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spans="1:18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spans="1:18">
      <c r="A510" s="12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spans="1:18">
      <c r="A511" s="12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spans="1:18">
      <c r="A512" s="12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spans="1:18">
      <c r="A513" s="12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spans="1:18">
      <c r="A514" s="12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spans="1:18">
      <c r="A515" s="12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spans="1:18">
      <c r="A516" s="12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spans="1:18">
      <c r="A517" s="12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spans="1:18">
      <c r="A518" s="12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spans="1:18">
      <c r="A519" s="12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spans="1:18">
      <c r="A520" s="12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spans="1:18">
      <c r="A521" s="12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spans="1:18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spans="1:18">
      <c r="A523" s="12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spans="1:18">
      <c r="A524" s="12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spans="1:18">
      <c r="A525" s="12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spans="1:18">
      <c r="A526" s="12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spans="1:18">
      <c r="A527" s="12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spans="1:18">
      <c r="A528" s="12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spans="1:18">
      <c r="A529" s="12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spans="1:18">
      <c r="A530" s="12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spans="1:18">
      <c r="A531" s="12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spans="1:18">
      <c r="A532" s="12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spans="1:18">
      <c r="A533" s="12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spans="1:18">
      <c r="A534" s="12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spans="1:18">
      <c r="A535" s="12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spans="1:18">
      <c r="A536" s="12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spans="1:18">
      <c r="A537" s="12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spans="1:18">
      <c r="A538" s="12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spans="1:18">
      <c r="A539" s="12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spans="1:18">
      <c r="A540" s="12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spans="1:18">
      <c r="A541" s="12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spans="1:18">
      <c r="A542" s="12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spans="1:18">
      <c r="A543" s="12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spans="1:18">
      <c r="A544" s="12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spans="1:18">
      <c r="A545" s="12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spans="1:18">
      <c r="A546" s="12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spans="1:18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spans="1:18">
      <c r="A548" s="12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spans="1:18">
      <c r="A549" s="12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spans="1:18">
      <c r="A550" s="12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spans="1:18">
      <c r="A551" s="12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spans="1:18">
      <c r="A552" s="12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spans="1:18">
      <c r="A553" s="12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spans="1:18">
      <c r="A554" s="12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spans="1:18">
      <c r="A555" s="12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spans="1:18">
      <c r="A556" s="12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spans="1:18">
      <c r="A557" s="12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spans="1:18">
      <c r="A558" s="12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spans="1:18">
      <c r="A559" s="12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spans="1:18">
      <c r="A560" s="12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spans="1:18">
      <c r="A561" s="12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spans="1:18">
      <c r="A562" s="12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spans="1:18">
      <c r="A563" s="12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spans="1:18">
      <c r="A564" s="12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spans="1:18">
      <c r="A565" s="12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spans="1:18">
      <c r="A566" s="12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spans="1:18">
      <c r="A567" s="12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spans="1:18">
      <c r="A568" s="12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spans="1:18">
      <c r="A569" s="12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spans="1:18">
      <c r="A570" s="12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spans="1:18">
      <c r="A571" s="12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spans="1:18">
      <c r="A572" s="12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spans="1:18">
      <c r="A573" s="12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spans="1:18">
      <c r="A574" s="12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spans="1:18">
      <c r="A575" s="12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spans="1:18">
      <c r="A576" s="12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spans="1:18">
      <c r="A577" s="12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spans="1:18">
      <c r="A578" s="12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spans="1:18">
      <c r="A579" s="12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spans="1:18">
      <c r="A580" s="12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spans="1:18">
      <c r="A581" s="12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spans="1:18">
      <c r="A582" s="12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spans="1:18">
      <c r="A583" s="12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spans="1:18">
      <c r="A584" s="12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spans="1:18">
      <c r="A585" s="12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spans="1:18">
      <c r="A586" s="12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spans="1:18">
      <c r="A587" s="12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spans="1:18">
      <c r="A588" s="12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spans="1:18">
      <c r="A589" s="12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spans="1:18">
      <c r="A590" s="12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spans="1:18">
      <c r="A591" s="12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spans="1:18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</sheetData>
  <mergeCells count="18">
    <mergeCell ref="B410:B411"/>
    <mergeCell ref="B146:B147"/>
    <mergeCell ref="B170:B171"/>
    <mergeCell ref="B194:B195"/>
    <mergeCell ref="B218:B219"/>
    <mergeCell ref="B242:B243"/>
    <mergeCell ref="B266:B267"/>
    <mergeCell ref="B290:B291"/>
    <mergeCell ref="B314:B315"/>
    <mergeCell ref="B338:B339"/>
    <mergeCell ref="B362:B363"/>
    <mergeCell ref="B386:B387"/>
    <mergeCell ref="B122:B123"/>
    <mergeCell ref="B2:B3"/>
    <mergeCell ref="B26:B27"/>
    <mergeCell ref="B50:B51"/>
    <mergeCell ref="B74:B75"/>
    <mergeCell ref="B98:B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2025-08-26T15:45:16Z</dcterms:created>
  <dcterms:modified xsi:type="dcterms:W3CDTF">2025-09-03T04:32:27Z</dcterms:modified>
</cp:coreProperties>
</file>