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8876" windowHeight="7032"/>
  </bookViews>
  <sheets>
    <sheet name="Applied Probability-Business" sheetId="3" r:id="rId1"/>
    <sheet name="Probability Rules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3" l="1"/>
  <c r="H20" i="3"/>
  <c r="H23" i="3" l="1"/>
  <c r="H19" i="3"/>
  <c r="H17" i="3"/>
  <c r="H18" i="3"/>
  <c r="H16" i="3"/>
  <c r="H12" i="3"/>
  <c r="H11" i="3"/>
  <c r="H10" i="3"/>
  <c r="H9" i="3"/>
  <c r="H8" i="3"/>
  <c r="H7" i="3"/>
  <c r="H13" i="3"/>
  <c r="H6" i="3"/>
  <c r="H4" i="3"/>
  <c r="I19" i="3" s="1"/>
  <c r="H3" i="3"/>
  <c r="H2" i="3"/>
  <c r="I18" i="3" l="1"/>
  <c r="I22" i="3"/>
  <c r="I17" i="3"/>
  <c r="I16" i="3"/>
  <c r="I20" i="3"/>
  <c r="H21" i="3"/>
  <c r="I23" i="3"/>
  <c r="H14" i="3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I13" i="3" l="1"/>
  <c r="I6" i="3"/>
  <c r="I10" i="3"/>
  <c r="I8" i="3"/>
  <c r="I7" i="3"/>
  <c r="I12" i="3"/>
  <c r="I11" i="3"/>
  <c r="I9" i="3"/>
  <c r="I21" i="3"/>
  <c r="I2" i="3"/>
  <c r="I4" i="3"/>
  <c r="I3" i="3"/>
  <c r="I14" i="3" l="1"/>
</calcChain>
</file>

<file path=xl/sharedStrings.xml><?xml version="1.0" encoding="utf-8"?>
<sst xmlns="http://schemas.openxmlformats.org/spreadsheetml/2006/main" count="65" uniqueCount="59">
  <si>
    <t>PIP</t>
  </si>
  <si>
    <t>Quality Score</t>
  </si>
  <si>
    <t>Process Days</t>
  </si>
  <si>
    <t>Project Cost</t>
  </si>
  <si>
    <t>Count:</t>
  </si>
  <si>
    <t>Probability</t>
  </si>
  <si>
    <t xml:space="preserve"> </t>
  </si>
  <si>
    <t>TOTAL:</t>
  </si>
  <si>
    <t>Event Q: Quality is satisfied if  Quality Score &gt; 500</t>
  </si>
  <si>
    <t>P(Q )</t>
  </si>
  <si>
    <t>P(S )</t>
  </si>
  <si>
    <t>P(C )</t>
  </si>
  <si>
    <t>Probability/Percentage</t>
  </si>
  <si>
    <t>Event of Interest:</t>
  </si>
  <si>
    <t>Notation for the Probability of the given event:</t>
  </si>
  <si>
    <t>P(Score = 0)</t>
  </si>
  <si>
    <t>P(Score = 1)</t>
  </si>
  <si>
    <t>P(Score = 2)</t>
  </si>
  <si>
    <t>P(Score = 3)</t>
  </si>
  <si>
    <t>P(Score = 4)</t>
  </si>
  <si>
    <t>P(Score = 5)</t>
  </si>
  <si>
    <t>P(Score = 6)</t>
  </si>
  <si>
    <t>P(Score = 7)</t>
  </si>
  <si>
    <t>a)  Of those who satisfied cost, what percentage also satisfied Speed?</t>
  </si>
  <si>
    <t>b)  Of those who satisfied Quality, what percentage also satisfied Cost?</t>
  </si>
  <si>
    <t>f)  What percentage satisfied exactly two of the three criteria?</t>
  </si>
  <si>
    <t>g)  Of those who satisfied at least one of the three criteria, what percentage satisfied exactly one criterion?</t>
  </si>
  <si>
    <t>h)  Of those who did not satisfy Cost, what percentage satisfied the Speed criterion?</t>
  </si>
  <si>
    <t>Event S: Speed is satisfied if  Speed &lt; 13 days</t>
  </si>
  <si>
    <t>Event C: Cost is satisfied if  Cost  &lt; 234,000</t>
  </si>
  <si>
    <t>c)  Of those who satisfied Quality, what percentage also satisfied Speed but did not satisfy the Cost?</t>
  </si>
  <si>
    <t>d)  Of those who satisfied Cost, what percentage also satisfied Speed but did not satisfy the Quality?</t>
  </si>
  <si>
    <t xml:space="preserve">A-Complement: </t>
  </si>
  <si>
    <t>A'</t>
  </si>
  <si>
    <t>Use Symbols</t>
  </si>
  <si>
    <t>A | B</t>
  </si>
  <si>
    <t>A Union B:</t>
  </si>
  <si>
    <t>A U B</t>
  </si>
  <si>
    <t>A intersect B:</t>
  </si>
  <si>
    <t>A ∩ B</t>
  </si>
  <si>
    <t>A Condition B:</t>
  </si>
  <si>
    <t>(A Given B)</t>
  </si>
  <si>
    <t>P(Q ∩ S ∩ C)</t>
  </si>
  <si>
    <t>e) Of those who did not satisfy Speed, what percentage satisfied Quality and Cost?</t>
  </si>
  <si>
    <t>P(Q' ∩ S' ∩ C')</t>
  </si>
  <si>
    <t>P(Q ∩ S' ∩ C')</t>
  </si>
  <si>
    <t>P(Q' ∩ S ∩ C')</t>
  </si>
  <si>
    <t>P(Q' ∩ S' ∩ C)</t>
  </si>
  <si>
    <t>P(Q ∩ S' ∩ C)</t>
  </si>
  <si>
    <t>P(Q ∩ S ∩ C')</t>
  </si>
  <si>
    <t>P(Q' ∩ S ∩ C)</t>
  </si>
  <si>
    <t>P(S|C)</t>
  </si>
  <si>
    <t>P(C|Q)</t>
  </si>
  <si>
    <t>P( S | C')</t>
  </si>
  <si>
    <t>P( S ∩ C'|Q)</t>
  </si>
  <si>
    <t>P( S ∩ Q'|C)</t>
  </si>
  <si>
    <t>P( Q ∩C |S')</t>
  </si>
  <si>
    <r>
      <t xml:space="preserve">P( Q </t>
    </r>
    <r>
      <rPr>
        <sz val="14"/>
        <color theme="1"/>
        <rFont val="Calibri"/>
        <family val="2"/>
        <scheme val="minor"/>
      </rPr>
      <t>U</t>
    </r>
    <r>
      <rPr>
        <b/>
        <sz val="14"/>
        <color theme="1"/>
        <rFont val="Calibri"/>
        <family val="2"/>
        <scheme val="minor"/>
      </rPr>
      <t xml:space="preserve"> S </t>
    </r>
    <r>
      <rPr>
        <sz val="14"/>
        <color theme="1"/>
        <rFont val="Calibri"/>
        <family val="2"/>
        <scheme val="minor"/>
      </rPr>
      <t>U</t>
    </r>
    <r>
      <rPr>
        <b/>
        <sz val="14"/>
        <color theme="1"/>
        <rFont val="Calibri"/>
        <family val="2"/>
        <scheme val="minor"/>
      </rPr>
      <t xml:space="preserve"> C)- P( Q</t>
    </r>
    <r>
      <rPr>
        <sz val="14"/>
        <color theme="1"/>
        <rFont val="Calibri"/>
        <family val="2"/>
        <scheme val="minor"/>
      </rPr>
      <t xml:space="preserve"> U </t>
    </r>
    <r>
      <rPr>
        <b/>
        <sz val="14"/>
        <color theme="1"/>
        <rFont val="Calibri"/>
        <family val="2"/>
        <scheme val="minor"/>
      </rPr>
      <t xml:space="preserve"> C) - P( Q </t>
    </r>
    <r>
      <rPr>
        <sz val="14"/>
        <color theme="1"/>
        <rFont val="Calibri"/>
        <family val="2"/>
        <scheme val="minor"/>
      </rPr>
      <t>U</t>
    </r>
    <r>
      <rPr>
        <b/>
        <sz val="14"/>
        <color theme="1"/>
        <rFont val="Calibri"/>
        <family val="2"/>
        <scheme val="minor"/>
      </rPr>
      <t xml:space="preserve"> C </t>
    </r>
    <r>
      <rPr>
        <sz val="14"/>
        <color theme="1"/>
        <rFont val="Calibri"/>
        <family val="2"/>
        <scheme val="minor"/>
      </rPr>
      <t xml:space="preserve">U </t>
    </r>
    <r>
      <rPr>
        <b/>
        <sz val="14"/>
        <color theme="1"/>
        <rFont val="Calibri"/>
        <family val="2"/>
        <scheme val="minor"/>
      </rPr>
      <t xml:space="preserve">S' ) </t>
    </r>
  </si>
  <si>
    <t>P(Q ∩ S ∩ C')+P(Q ∩ S' ∩ C)+P(Q' ∩ S ∩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</si>
</sst>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164" fontId="5" fillId="0" borderId="5" xfId="1" applyNumberFormat="1" applyFont="1" applyBorder="1" applyAlignment="1">
      <alignment horizontal="center" vertical="center" wrapText="1"/>
    </xf>
    <xf numFmtId="0" fontId="5" fillId="0" borderId="6" xfId="1" applyNumberFormat="1" applyFont="1" applyBorder="1" applyAlignment="1">
      <alignment horizontal="center" vertical="center" wrapText="1"/>
    </xf>
    <xf numFmtId="0" fontId="5" fillId="0" borderId="7" xfId="1" applyNumberFormat="1" applyFont="1" applyBorder="1" applyAlignment="1">
      <alignment horizontal="center"/>
    </xf>
    <xf numFmtId="0" fontId="5" fillId="0" borderId="6" xfId="2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165" fontId="0" fillId="0" borderId="8" xfId="3" applyNumberFormat="1" applyFont="1" applyBorder="1" applyAlignment="1">
      <alignment horizontal="center"/>
    </xf>
    <xf numFmtId="0" fontId="5" fillId="0" borderId="0" xfId="2" applyNumberFormat="1" applyFont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left"/>
    </xf>
    <xf numFmtId="0" fontId="6" fillId="0" borderId="2" xfId="0" applyFont="1" applyBorder="1" applyAlignment="1">
      <alignment horizontal="right"/>
    </xf>
    <xf numFmtId="0" fontId="3" fillId="3" borderId="10" xfId="0" applyFont="1" applyFill="1" applyBorder="1" applyAlignment="1">
      <alignment horizontal="center"/>
    </xf>
    <xf numFmtId="164" fontId="4" fillId="3" borderId="3" xfId="1" applyNumberFormat="1" applyFont="1" applyFill="1" applyBorder="1" applyAlignment="1">
      <alignment horizontal="center" vertical="center" wrapText="1"/>
    </xf>
    <xf numFmtId="164" fontId="4" fillId="3" borderId="4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6" fillId="0" borderId="2" xfId="3" applyNumberFormat="1" applyFont="1" applyBorder="1" applyAlignment="1">
      <alignment horizontal="center"/>
    </xf>
    <xf numFmtId="9" fontId="6" fillId="0" borderId="2" xfId="3" applyNumberFormat="1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9" fontId="11" fillId="0" borderId="10" xfId="3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" fillId="3" borderId="8" xfId="0" applyFont="1" applyFill="1" applyBorder="1" applyAlignment="1">
      <alignment horizontal="left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36186</xdr:colOff>
      <xdr:row>10</xdr:row>
      <xdr:rowOff>115316</xdr:rowOff>
    </xdr:from>
    <xdr:to>
      <xdr:col>20</xdr:col>
      <xdr:colOff>20070</xdr:colOff>
      <xdr:row>27</xdr:row>
      <xdr:rowOff>189636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512BCB87-56CC-45CC-A03E-CBD778C3F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86816" y="2735343"/>
          <a:ext cx="7520377" cy="49072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276225</xdr:rowOff>
    </xdr:from>
    <xdr:to>
      <xdr:col>1</xdr:col>
      <xdr:colOff>18208</xdr:colOff>
      <xdr:row>25</xdr:row>
      <xdr:rowOff>85140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D0AB755E-ED65-45DA-BB19-272B8B3E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6225"/>
          <a:ext cx="6733333" cy="4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J51"/>
  <sheetViews>
    <sheetView tabSelected="1" topLeftCell="E1" zoomScale="73" zoomScaleNormal="73" workbookViewId="0">
      <selection activeCell="H23" sqref="H23"/>
    </sheetView>
  </sheetViews>
  <sheetFormatPr defaultRowHeight="14.4" x14ac:dyDescent="0.3"/>
  <cols>
    <col min="1" max="1" width="6.77734375" style="1" customWidth="1"/>
    <col min="2" max="2" width="17.44140625" style="1" customWidth="1"/>
    <col min="3" max="3" width="17.77734375" style="1" customWidth="1"/>
    <col min="4" max="4" width="17.44140625" style="1" customWidth="1"/>
    <col min="5" max="5" width="16.44140625" style="1" customWidth="1"/>
    <col min="6" max="6" width="78.21875" style="1" customWidth="1"/>
    <col min="7" max="7" width="46" style="1" customWidth="1"/>
    <col min="8" max="8" width="23.21875" style="1" customWidth="1"/>
    <col min="9" max="9" width="21.44140625" style="1" customWidth="1"/>
    <col min="10" max="10" width="9.21875" style="1"/>
    <col min="11" max="11" width="4.6640625" style="1" customWidth="1"/>
    <col min="12" max="12" width="21.109375" style="1" customWidth="1"/>
    <col min="13" max="13" width="19" style="1" customWidth="1"/>
    <col min="14" max="22" width="9.21875" style="1"/>
    <col min="23" max="23" width="9.44140625" style="1" customWidth="1"/>
    <col min="24" max="24" width="16.21875" style="1" customWidth="1"/>
    <col min="25" max="25" width="18.44140625" style="1" customWidth="1"/>
    <col min="26" max="36" width="9.21875" style="1"/>
  </cols>
  <sheetData>
    <row r="1" spans="1:9" ht="25.5" customHeight="1" thickBot="1" x14ac:dyDescent="0.35">
      <c r="A1" s="21" t="s">
        <v>0</v>
      </c>
      <c r="B1" s="22" t="s">
        <v>1</v>
      </c>
      <c r="C1" s="22" t="s">
        <v>2</v>
      </c>
      <c r="D1" s="22" t="s">
        <v>3</v>
      </c>
      <c r="F1" s="15" t="s">
        <v>13</v>
      </c>
      <c r="G1" s="14" t="s">
        <v>14</v>
      </c>
      <c r="H1" s="14" t="s">
        <v>4</v>
      </c>
      <c r="I1" s="14" t="s">
        <v>12</v>
      </c>
    </row>
    <row r="2" spans="1:9" ht="18.600000000000001" thickTop="1" x14ac:dyDescent="0.35">
      <c r="A2" s="2">
        <v>1</v>
      </c>
      <c r="B2" s="4">
        <v>993</v>
      </c>
      <c r="C2" s="3">
        <v>3</v>
      </c>
      <c r="D2" s="5">
        <v>263470</v>
      </c>
      <c r="F2" s="11" t="s">
        <v>8</v>
      </c>
      <c r="G2" s="33" t="s">
        <v>9</v>
      </c>
      <c r="H2" s="13">
        <f>COUNTIFS($B$2:$B$51,"&gt;500")</f>
        <v>29</v>
      </c>
      <c r="I2" s="8">
        <f>H2/$A$51</f>
        <v>0.57999999999999996</v>
      </c>
    </row>
    <row r="3" spans="1:9" ht="18" x14ac:dyDescent="0.35">
      <c r="A3" s="2">
        <f>A2+1</f>
        <v>2</v>
      </c>
      <c r="B3" s="4">
        <v>306</v>
      </c>
      <c r="C3" s="3">
        <v>4</v>
      </c>
      <c r="D3" s="5">
        <v>417320</v>
      </c>
      <c r="F3" s="12" t="s">
        <v>28</v>
      </c>
      <c r="G3" s="34" t="s">
        <v>10</v>
      </c>
      <c r="H3" s="13">
        <f>COUNTIFS($C$2:$C$51,"&lt;13")</f>
        <v>22</v>
      </c>
      <c r="I3" s="8">
        <f t="shared" ref="I3:I4" si="0">H3/$A$51</f>
        <v>0.44</v>
      </c>
    </row>
    <row r="4" spans="1:9" ht="18" x14ac:dyDescent="0.35">
      <c r="A4" s="2">
        <f t="shared" ref="A4:A51" si="1">A3+1</f>
        <v>3</v>
      </c>
      <c r="B4" s="4">
        <v>172</v>
      </c>
      <c r="C4" s="3">
        <v>23</v>
      </c>
      <c r="D4" s="5">
        <v>80210</v>
      </c>
      <c r="F4" s="12" t="s">
        <v>29</v>
      </c>
      <c r="G4" s="34" t="s">
        <v>11</v>
      </c>
      <c r="H4" s="13">
        <f>COUNTIFS($D$2:$D$51,"&lt;234000")</f>
        <v>26</v>
      </c>
      <c r="I4" s="8">
        <f t="shared" si="0"/>
        <v>0.52</v>
      </c>
    </row>
    <row r="5" spans="1:9" ht="16.2" thickBot="1" x14ac:dyDescent="0.35">
      <c r="A5" s="2">
        <f t="shared" si="1"/>
        <v>4</v>
      </c>
      <c r="B5" s="4">
        <v>252</v>
      </c>
      <c r="C5" s="3">
        <v>13</v>
      </c>
      <c r="D5" s="5">
        <v>460281</v>
      </c>
      <c r="F5" s="15"/>
      <c r="G5" s="16" t="s">
        <v>14</v>
      </c>
      <c r="H5" s="17" t="s">
        <v>4</v>
      </c>
      <c r="I5" s="16" t="s">
        <v>12</v>
      </c>
    </row>
    <row r="6" spans="1:9" ht="19.2" thickTop="1" thickBot="1" x14ac:dyDescent="0.4">
      <c r="A6" s="2">
        <f t="shared" si="1"/>
        <v>5</v>
      </c>
      <c r="B6" s="4">
        <v>651</v>
      </c>
      <c r="C6" s="3">
        <v>16</v>
      </c>
      <c r="D6" s="5">
        <v>201680</v>
      </c>
      <c r="F6" s="11" t="s">
        <v>15</v>
      </c>
      <c r="G6" s="31" t="s">
        <v>44</v>
      </c>
      <c r="H6" s="26">
        <f>COUNTIFS($B$2:$B$51,"&lt;=500",$C$2:$C$51,"&gt;=13",$D$2:$D$51,"&gt;=234000")</f>
        <v>6</v>
      </c>
      <c r="I6" s="27">
        <f t="shared" ref="I6:I12" si="2">H6/$A$51</f>
        <v>0.12</v>
      </c>
    </row>
    <row r="7" spans="1:9" ht="18.600000000000001" thickBot="1" x14ac:dyDescent="0.4">
      <c r="A7" s="2">
        <f t="shared" si="1"/>
        <v>6</v>
      </c>
      <c r="B7" s="4">
        <v>414</v>
      </c>
      <c r="C7" s="3">
        <v>3</v>
      </c>
      <c r="D7" s="5">
        <v>199656</v>
      </c>
      <c r="F7" s="11" t="s">
        <v>16</v>
      </c>
      <c r="G7" s="31" t="s">
        <v>45</v>
      </c>
      <c r="H7" s="26">
        <f>COUNTIFS($B$2:$B$51,"&gt;500",$C$2:$C$51,"&gt;=13",$D$2:$D$51,"&gt;=234000")</f>
        <v>9</v>
      </c>
      <c r="I7" s="27">
        <f t="shared" si="2"/>
        <v>0.18</v>
      </c>
    </row>
    <row r="8" spans="1:9" ht="18.600000000000001" thickBot="1" x14ac:dyDescent="0.4">
      <c r="A8" s="2">
        <f t="shared" si="1"/>
        <v>7</v>
      </c>
      <c r="B8" s="4">
        <v>246</v>
      </c>
      <c r="C8" s="3">
        <v>8</v>
      </c>
      <c r="D8" s="5">
        <v>15621</v>
      </c>
      <c r="F8" s="11" t="s">
        <v>17</v>
      </c>
      <c r="G8" s="31" t="s">
        <v>46</v>
      </c>
      <c r="H8" s="26">
        <f>COUNTIFS($B$2:$B$51,"&lt;=500",$C$2:$C$51,"&lt;13",$D$2:$D$51,"&gt;=234000")</f>
        <v>5</v>
      </c>
      <c r="I8" s="27">
        <f t="shared" si="2"/>
        <v>0.1</v>
      </c>
    </row>
    <row r="9" spans="1:9" ht="18.600000000000001" thickBot="1" x14ac:dyDescent="0.4">
      <c r="A9" s="2">
        <f t="shared" si="1"/>
        <v>8</v>
      </c>
      <c r="B9" s="4">
        <v>820</v>
      </c>
      <c r="C9" s="3">
        <v>15</v>
      </c>
      <c r="D9" s="5">
        <v>89239</v>
      </c>
      <c r="F9" s="11" t="s">
        <v>18</v>
      </c>
      <c r="G9" s="31" t="s">
        <v>47</v>
      </c>
      <c r="H9" s="26">
        <f>COUNTIFS($B$2:$B$51,"&lt;=500",$C$2:$C$51,"&gt;=13",$D$2:$D$51,"&lt;234000")</f>
        <v>4</v>
      </c>
      <c r="I9" s="27">
        <f t="shared" si="2"/>
        <v>0.08</v>
      </c>
    </row>
    <row r="10" spans="1:9" ht="18.600000000000001" thickBot="1" x14ac:dyDescent="0.4">
      <c r="A10" s="2">
        <f t="shared" si="1"/>
        <v>9</v>
      </c>
      <c r="B10" s="4">
        <v>587</v>
      </c>
      <c r="C10" s="3">
        <v>20</v>
      </c>
      <c r="D10" s="5">
        <v>466122</v>
      </c>
      <c r="F10" s="11" t="s">
        <v>19</v>
      </c>
      <c r="G10" s="32" t="s">
        <v>49</v>
      </c>
      <c r="H10" s="26">
        <f>COUNTIFS($B$2:$B$51,"&gt;500",$C$2:$C$51,"&lt;13",$D$2:$D$51,"&gt;=234000")</f>
        <v>4</v>
      </c>
      <c r="I10" s="27">
        <f t="shared" si="2"/>
        <v>0.08</v>
      </c>
    </row>
    <row r="11" spans="1:9" ht="18.600000000000001" thickBot="1" x14ac:dyDescent="0.4">
      <c r="A11" s="2">
        <f t="shared" si="1"/>
        <v>10</v>
      </c>
      <c r="B11" s="4">
        <v>331</v>
      </c>
      <c r="C11" s="3">
        <v>16</v>
      </c>
      <c r="D11" s="5">
        <v>309484</v>
      </c>
      <c r="F11" s="11" t="s">
        <v>20</v>
      </c>
      <c r="G11" s="31" t="s">
        <v>48</v>
      </c>
      <c r="H11" s="26">
        <f>COUNTIFS($B$2:$B$51,"&gt;500",$C$2:$C$51,"&gt;=13",$D$2:$D$51,"&lt;234000")</f>
        <v>9</v>
      </c>
      <c r="I11" s="27">
        <f t="shared" si="2"/>
        <v>0.18</v>
      </c>
    </row>
    <row r="12" spans="1:9" ht="18.600000000000001" thickBot="1" x14ac:dyDescent="0.4">
      <c r="A12" s="2">
        <f t="shared" si="1"/>
        <v>11</v>
      </c>
      <c r="B12" s="4">
        <v>663</v>
      </c>
      <c r="C12" s="3">
        <v>4</v>
      </c>
      <c r="D12" s="5">
        <v>45341</v>
      </c>
      <c r="F12" s="11" t="s">
        <v>21</v>
      </c>
      <c r="G12" s="31" t="s">
        <v>50</v>
      </c>
      <c r="H12" s="26">
        <f>COUNTIFS($B$2:$B$51,"&lt;=500",$C$2:$C$51,"&lt;13",$D$2:$D$51,"&lt;234000")</f>
        <v>6</v>
      </c>
      <c r="I12" s="27">
        <f t="shared" si="2"/>
        <v>0.12</v>
      </c>
    </row>
    <row r="13" spans="1:9" ht="18.600000000000001" thickBot="1" x14ac:dyDescent="0.4">
      <c r="A13" s="2">
        <f t="shared" si="1"/>
        <v>12</v>
      </c>
      <c r="B13" s="4">
        <v>940</v>
      </c>
      <c r="C13" s="3">
        <v>18</v>
      </c>
      <c r="D13" s="5">
        <v>156677</v>
      </c>
      <c r="F13" s="20" t="s">
        <v>22</v>
      </c>
      <c r="G13" s="31" t="s">
        <v>42</v>
      </c>
      <c r="H13" s="26">
        <f>COUNTIFS($B$2:$B$51,"&gt;500",$C$2:$C$51,"&lt;13",$D$2:$D$51,"&lt;234000")</f>
        <v>7</v>
      </c>
      <c r="I13" s="27">
        <f>H13/$A$51</f>
        <v>0.14000000000000001</v>
      </c>
    </row>
    <row r="14" spans="1:9" ht="21.6" thickBot="1" x14ac:dyDescent="0.45">
      <c r="A14" s="2">
        <f t="shared" si="1"/>
        <v>13</v>
      </c>
      <c r="B14" s="4">
        <v>531</v>
      </c>
      <c r="C14" s="3">
        <v>15</v>
      </c>
      <c r="D14" s="5">
        <v>441961</v>
      </c>
      <c r="F14" s="19" t="s">
        <v>6</v>
      </c>
      <c r="G14" s="19" t="s">
        <v>7</v>
      </c>
      <c r="H14" s="24">
        <f>SUM(H6:H13)</f>
        <v>50</v>
      </c>
      <c r="I14" s="25">
        <f>SUM(I6:I13)</f>
        <v>1</v>
      </c>
    </row>
    <row r="15" spans="1:9" ht="16.2" thickBot="1" x14ac:dyDescent="0.35">
      <c r="A15" s="2">
        <f t="shared" si="1"/>
        <v>14</v>
      </c>
      <c r="B15" s="4">
        <v>563</v>
      </c>
      <c r="C15" s="3">
        <v>4</v>
      </c>
      <c r="D15" s="5">
        <v>377165</v>
      </c>
      <c r="F15" s="6"/>
      <c r="G15" s="10" t="s">
        <v>14</v>
      </c>
      <c r="H15" s="17" t="s">
        <v>4</v>
      </c>
      <c r="I15" s="10" t="s">
        <v>12</v>
      </c>
    </row>
    <row r="16" spans="1:9" ht="19.2" thickTop="1" thickBot="1" x14ac:dyDescent="0.4">
      <c r="A16" s="2">
        <f t="shared" si="1"/>
        <v>15</v>
      </c>
      <c r="B16" s="4">
        <v>724</v>
      </c>
      <c r="C16" s="3">
        <v>23</v>
      </c>
      <c r="D16" s="5">
        <v>80404</v>
      </c>
      <c r="F16" s="18" t="s">
        <v>23</v>
      </c>
      <c r="G16" s="36" t="s">
        <v>51</v>
      </c>
      <c r="H16" s="26">
        <f>COUNTIFS($C$2:$C$51,"&lt;13",$D$2:$D$51,"&lt;234000")</f>
        <v>13</v>
      </c>
      <c r="I16" s="27">
        <f>H16/H4</f>
        <v>0.5</v>
      </c>
    </row>
    <row r="17" spans="1:9" ht="19.2" thickTop="1" thickBot="1" x14ac:dyDescent="0.4">
      <c r="A17" s="2">
        <f t="shared" si="1"/>
        <v>16</v>
      </c>
      <c r="B17" s="4">
        <v>866</v>
      </c>
      <c r="C17" s="3">
        <v>24</v>
      </c>
      <c r="D17" s="5">
        <v>339937</v>
      </c>
      <c r="F17" s="18" t="s">
        <v>24</v>
      </c>
      <c r="G17" s="37" t="s">
        <v>52</v>
      </c>
      <c r="H17" s="26">
        <f>COUNTIFS($B$2:$B$51,"&gt;500",$D$2:$D$51,"&lt;234000")</f>
        <v>16</v>
      </c>
      <c r="I17" s="27">
        <f>H17/H2</f>
        <v>0.55172413793103448</v>
      </c>
    </row>
    <row r="18" spans="1:9" ht="40.200000000000003" customHeight="1" thickTop="1" thickBot="1" x14ac:dyDescent="0.4">
      <c r="A18" s="2">
        <f t="shared" si="1"/>
        <v>17</v>
      </c>
      <c r="B18" s="4">
        <v>201</v>
      </c>
      <c r="C18" s="3">
        <v>17</v>
      </c>
      <c r="D18" s="5">
        <v>278608</v>
      </c>
      <c r="F18" s="35" t="s">
        <v>30</v>
      </c>
      <c r="G18" s="38" t="s">
        <v>54</v>
      </c>
      <c r="H18" s="26">
        <f>COUNTIFS($B$2:$B$51,"&gt;500",$C$2:$C$51,"&lt;13",$D$2:$D$51,"&gt;=234000")</f>
        <v>4</v>
      </c>
      <c r="I18" s="27">
        <f>H18/H2</f>
        <v>0.13793103448275862</v>
      </c>
    </row>
    <row r="19" spans="1:9" ht="33.6" customHeight="1" thickTop="1" thickBot="1" x14ac:dyDescent="0.4">
      <c r="A19" s="2">
        <f t="shared" si="1"/>
        <v>18</v>
      </c>
      <c r="B19" s="4">
        <v>324</v>
      </c>
      <c r="C19" s="3">
        <v>4</v>
      </c>
      <c r="D19" s="5">
        <v>149478</v>
      </c>
      <c r="F19" s="35" t="s">
        <v>31</v>
      </c>
      <c r="G19" s="38" t="s">
        <v>55</v>
      </c>
      <c r="H19" s="26">
        <f>COUNTIFS($B$2:$B$51,"&lt;=500",$C$2:$C$51,"&lt;13",$D$2:$D$51,"&lt;234000")</f>
        <v>6</v>
      </c>
      <c r="I19" s="27">
        <f>H19/H4</f>
        <v>0.23076923076923078</v>
      </c>
    </row>
    <row r="20" spans="1:9" ht="19.2" thickTop="1" thickBot="1" x14ac:dyDescent="0.4">
      <c r="A20" s="2">
        <f t="shared" si="1"/>
        <v>19</v>
      </c>
      <c r="B20" s="4">
        <v>395</v>
      </c>
      <c r="C20" s="3">
        <v>4</v>
      </c>
      <c r="D20" s="5">
        <v>250469</v>
      </c>
      <c r="F20" s="18" t="s">
        <v>43</v>
      </c>
      <c r="G20" s="38" t="s">
        <v>56</v>
      </c>
      <c r="H20" s="26">
        <f>COUNTIFS($B$2:$B$51,"&gt;500",$C$2:$C$51,"&gt;=13",$D$2:$D$51,"&lt;234000")</f>
        <v>9</v>
      </c>
      <c r="I20" s="27">
        <f>H20/(50-H3)</f>
        <v>0.32142857142857145</v>
      </c>
    </row>
    <row r="21" spans="1:9" ht="30" customHeight="1" thickTop="1" thickBot="1" x14ac:dyDescent="0.4">
      <c r="A21" s="2">
        <f t="shared" si="1"/>
        <v>20</v>
      </c>
      <c r="B21" s="4">
        <v>707</v>
      </c>
      <c r="C21" s="3">
        <v>15</v>
      </c>
      <c r="D21" s="5">
        <v>423975</v>
      </c>
      <c r="F21" s="18" t="s">
        <v>25</v>
      </c>
      <c r="G21" s="38" t="s">
        <v>58</v>
      </c>
      <c r="H21" s="26">
        <f>SUM(H10:H12)</f>
        <v>19</v>
      </c>
      <c r="I21" s="27">
        <f>H21/$A$51</f>
        <v>0.38</v>
      </c>
    </row>
    <row r="22" spans="1:9" ht="31.8" customHeight="1" thickTop="1" thickBot="1" x14ac:dyDescent="0.4">
      <c r="A22" s="2">
        <f t="shared" si="1"/>
        <v>21</v>
      </c>
      <c r="B22" s="4">
        <v>68</v>
      </c>
      <c r="C22" s="3">
        <v>13</v>
      </c>
      <c r="D22" s="5">
        <v>84278</v>
      </c>
      <c r="F22" s="35" t="s">
        <v>26</v>
      </c>
      <c r="G22" s="38" t="s">
        <v>57</v>
      </c>
      <c r="H22" s="28">
        <f>SUM(H7:H9)</f>
        <v>18</v>
      </c>
      <c r="I22" s="27">
        <f>H22/(50-H6)</f>
        <v>0.40909090909090912</v>
      </c>
    </row>
    <row r="23" spans="1:9" ht="19.2" thickTop="1" thickBot="1" x14ac:dyDescent="0.4">
      <c r="A23" s="2">
        <f t="shared" si="1"/>
        <v>22</v>
      </c>
      <c r="B23" s="4">
        <v>407</v>
      </c>
      <c r="C23" s="3">
        <v>5</v>
      </c>
      <c r="D23" s="5">
        <v>12657</v>
      </c>
      <c r="F23" s="18" t="s">
        <v>27</v>
      </c>
      <c r="G23" s="39" t="s">
        <v>53</v>
      </c>
      <c r="H23" s="26">
        <f>COUNTIFS($C$2:$C$51,"&lt;13",$D$2:$D$51,"&gt;=234000")</f>
        <v>9</v>
      </c>
      <c r="I23" s="27">
        <f>H23/(50-H4)</f>
        <v>0.375</v>
      </c>
    </row>
    <row r="24" spans="1:9" ht="15.6" x14ac:dyDescent="0.3">
      <c r="A24" s="2">
        <f t="shared" si="1"/>
        <v>23</v>
      </c>
      <c r="B24" s="4">
        <v>139</v>
      </c>
      <c r="C24" s="3">
        <v>10</v>
      </c>
      <c r="D24" s="5">
        <v>82925</v>
      </c>
    </row>
    <row r="25" spans="1:9" ht="15.6" x14ac:dyDescent="0.3">
      <c r="A25" s="2">
        <f t="shared" si="1"/>
        <v>24</v>
      </c>
      <c r="B25" s="4">
        <v>278</v>
      </c>
      <c r="C25" s="3">
        <v>18</v>
      </c>
      <c r="D25" s="5">
        <v>312233</v>
      </c>
      <c r="H25" s="29" t="s">
        <v>34</v>
      </c>
      <c r="I25" s="30"/>
    </row>
    <row r="26" spans="1:9" ht="21" x14ac:dyDescent="0.4">
      <c r="A26" s="2">
        <f t="shared" si="1"/>
        <v>25</v>
      </c>
      <c r="B26" s="4">
        <v>527</v>
      </c>
      <c r="C26" s="3">
        <v>19</v>
      </c>
      <c r="D26" s="5">
        <v>195477</v>
      </c>
      <c r="H26" s="1" t="s">
        <v>38</v>
      </c>
      <c r="I26" s="23" t="s">
        <v>39</v>
      </c>
    </row>
    <row r="27" spans="1:9" ht="21" x14ac:dyDescent="0.4">
      <c r="A27" s="2">
        <f t="shared" si="1"/>
        <v>26</v>
      </c>
      <c r="B27" s="4">
        <v>188</v>
      </c>
      <c r="C27" s="3">
        <v>25</v>
      </c>
      <c r="D27" s="5">
        <v>112740</v>
      </c>
      <c r="H27" s="1" t="s">
        <v>36</v>
      </c>
      <c r="I27" s="23" t="s">
        <v>37</v>
      </c>
    </row>
    <row r="28" spans="1:9" ht="21" x14ac:dyDescent="0.4">
      <c r="A28" s="2">
        <f t="shared" si="1"/>
        <v>27</v>
      </c>
      <c r="B28" s="4">
        <v>726</v>
      </c>
      <c r="C28" s="3">
        <v>18</v>
      </c>
      <c r="D28" s="5">
        <v>442165</v>
      </c>
      <c r="H28" s="1" t="s">
        <v>32</v>
      </c>
      <c r="I28" s="23" t="s">
        <v>33</v>
      </c>
    </row>
    <row r="29" spans="1:9" ht="21" x14ac:dyDescent="0.4">
      <c r="A29" s="2">
        <f t="shared" si="1"/>
        <v>28</v>
      </c>
      <c r="B29" s="4">
        <v>385</v>
      </c>
      <c r="C29" s="3">
        <v>2</v>
      </c>
      <c r="D29" s="5">
        <v>18969</v>
      </c>
      <c r="H29" s="1" t="s">
        <v>40</v>
      </c>
      <c r="I29" s="23" t="s">
        <v>35</v>
      </c>
    </row>
    <row r="30" spans="1:9" ht="15.6" x14ac:dyDescent="0.3">
      <c r="A30" s="2">
        <f t="shared" si="1"/>
        <v>29</v>
      </c>
      <c r="B30" s="4">
        <v>546</v>
      </c>
      <c r="C30" s="3">
        <v>3</v>
      </c>
      <c r="D30" s="5">
        <v>436795</v>
      </c>
      <c r="H30" s="1" t="s">
        <v>41</v>
      </c>
    </row>
    <row r="31" spans="1:9" ht="15.6" x14ac:dyDescent="0.3">
      <c r="A31" s="2">
        <f t="shared" si="1"/>
        <v>30</v>
      </c>
      <c r="B31" s="4">
        <v>635</v>
      </c>
      <c r="C31" s="3">
        <v>25</v>
      </c>
      <c r="D31" s="5">
        <v>107469</v>
      </c>
    </row>
    <row r="32" spans="1:9" ht="15.6" x14ac:dyDescent="0.3">
      <c r="A32" s="2">
        <f t="shared" si="1"/>
        <v>31</v>
      </c>
      <c r="B32" s="4">
        <v>366</v>
      </c>
      <c r="C32" s="3">
        <v>9</v>
      </c>
      <c r="D32" s="5">
        <v>259752</v>
      </c>
    </row>
    <row r="33" spans="1:4" ht="15.6" x14ac:dyDescent="0.3">
      <c r="A33" s="2">
        <f t="shared" si="1"/>
        <v>32</v>
      </c>
      <c r="B33" s="4">
        <v>959</v>
      </c>
      <c r="C33" s="3">
        <v>10</v>
      </c>
      <c r="D33" s="5">
        <v>125415</v>
      </c>
    </row>
    <row r="34" spans="1:4" ht="15.6" x14ac:dyDescent="0.3">
      <c r="A34" s="2">
        <f t="shared" si="1"/>
        <v>33</v>
      </c>
      <c r="B34" s="4">
        <v>514</v>
      </c>
      <c r="C34" s="3">
        <v>20</v>
      </c>
      <c r="D34" s="5">
        <v>261185</v>
      </c>
    </row>
    <row r="35" spans="1:4" ht="15.6" x14ac:dyDescent="0.3">
      <c r="A35" s="2">
        <f t="shared" si="1"/>
        <v>34</v>
      </c>
      <c r="B35" s="4">
        <v>519</v>
      </c>
      <c r="C35" s="3">
        <v>24</v>
      </c>
      <c r="D35" s="5">
        <v>381388</v>
      </c>
    </row>
    <row r="36" spans="1:4" ht="15.6" x14ac:dyDescent="0.3">
      <c r="A36" s="2">
        <f t="shared" si="1"/>
        <v>35</v>
      </c>
      <c r="B36" s="4">
        <v>165</v>
      </c>
      <c r="C36" s="3">
        <v>24</v>
      </c>
      <c r="D36" s="5">
        <v>84697</v>
      </c>
    </row>
    <row r="37" spans="1:4" ht="15.6" x14ac:dyDescent="0.3">
      <c r="A37" s="2">
        <f t="shared" si="1"/>
        <v>36</v>
      </c>
      <c r="B37" s="4">
        <v>866</v>
      </c>
      <c r="C37" s="3">
        <v>16</v>
      </c>
      <c r="D37" s="5">
        <v>151299</v>
      </c>
    </row>
    <row r="38" spans="1:4" ht="15.6" x14ac:dyDescent="0.3">
      <c r="A38" s="2">
        <f t="shared" si="1"/>
        <v>37</v>
      </c>
      <c r="B38" s="4">
        <v>531</v>
      </c>
      <c r="C38" s="3">
        <v>10</v>
      </c>
      <c r="D38" s="5">
        <v>118948</v>
      </c>
    </row>
    <row r="39" spans="1:4" ht="15.6" x14ac:dyDescent="0.3">
      <c r="A39" s="2">
        <f t="shared" si="1"/>
        <v>38</v>
      </c>
      <c r="B39" s="4">
        <v>151</v>
      </c>
      <c r="C39" s="3">
        <v>25</v>
      </c>
      <c r="D39" s="5">
        <v>302254</v>
      </c>
    </row>
    <row r="40" spans="1:4" ht="15.6" x14ac:dyDescent="0.3">
      <c r="A40" s="2">
        <f t="shared" si="1"/>
        <v>39</v>
      </c>
      <c r="B40" s="4">
        <v>436</v>
      </c>
      <c r="C40" s="3">
        <v>11</v>
      </c>
      <c r="D40" s="5">
        <v>295024</v>
      </c>
    </row>
    <row r="41" spans="1:4" ht="15.6" x14ac:dyDescent="0.3">
      <c r="A41" s="2">
        <f t="shared" si="1"/>
        <v>40</v>
      </c>
      <c r="B41" s="4">
        <v>756</v>
      </c>
      <c r="C41" s="3">
        <v>23</v>
      </c>
      <c r="D41" s="5">
        <v>212548</v>
      </c>
    </row>
    <row r="42" spans="1:4" ht="15.6" x14ac:dyDescent="0.3">
      <c r="A42" s="2">
        <f t="shared" si="1"/>
        <v>41</v>
      </c>
      <c r="B42" s="4">
        <v>515</v>
      </c>
      <c r="C42" s="3">
        <v>17</v>
      </c>
      <c r="D42" s="5">
        <v>162738</v>
      </c>
    </row>
    <row r="43" spans="1:4" ht="15.6" x14ac:dyDescent="0.3">
      <c r="A43" s="2">
        <f t="shared" si="1"/>
        <v>42</v>
      </c>
      <c r="B43" s="4">
        <v>808</v>
      </c>
      <c r="C43" s="3">
        <v>5</v>
      </c>
      <c r="D43" s="5">
        <v>178599</v>
      </c>
    </row>
    <row r="44" spans="1:4" ht="15.6" x14ac:dyDescent="0.3">
      <c r="A44" s="2">
        <f t="shared" si="1"/>
        <v>43</v>
      </c>
      <c r="B44" s="4">
        <v>819</v>
      </c>
      <c r="C44" s="3">
        <v>4</v>
      </c>
      <c r="D44" s="5">
        <v>101525</v>
      </c>
    </row>
    <row r="45" spans="1:4" ht="15.6" x14ac:dyDescent="0.3">
      <c r="A45" s="2">
        <f t="shared" si="1"/>
        <v>44</v>
      </c>
      <c r="B45" s="4">
        <v>808</v>
      </c>
      <c r="C45" s="3">
        <v>6</v>
      </c>
      <c r="D45" s="5">
        <v>169616</v>
      </c>
    </row>
    <row r="46" spans="1:4" ht="15.6" x14ac:dyDescent="0.3">
      <c r="A46" s="2">
        <f t="shared" si="1"/>
        <v>45</v>
      </c>
      <c r="B46" s="4">
        <v>916</v>
      </c>
      <c r="C46" s="3">
        <v>16</v>
      </c>
      <c r="D46" s="5">
        <v>277513</v>
      </c>
    </row>
    <row r="47" spans="1:4" ht="15.6" x14ac:dyDescent="0.3">
      <c r="A47" s="2">
        <f t="shared" si="1"/>
        <v>46</v>
      </c>
      <c r="B47" s="4">
        <v>203</v>
      </c>
      <c r="C47" s="3">
        <v>12</v>
      </c>
      <c r="D47" s="5">
        <v>487052</v>
      </c>
    </row>
    <row r="48" spans="1:4" ht="15.6" x14ac:dyDescent="0.3">
      <c r="A48" s="2">
        <f t="shared" si="1"/>
        <v>47</v>
      </c>
      <c r="B48" s="4">
        <v>966</v>
      </c>
      <c r="C48" s="3">
        <v>4</v>
      </c>
      <c r="D48" s="5">
        <v>144676</v>
      </c>
    </row>
    <row r="49" spans="1:5" ht="15.6" x14ac:dyDescent="0.3">
      <c r="A49" s="2">
        <f t="shared" si="1"/>
        <v>48</v>
      </c>
      <c r="B49" s="4">
        <v>309</v>
      </c>
      <c r="C49" s="3">
        <v>21</v>
      </c>
      <c r="D49" s="5">
        <v>430169</v>
      </c>
    </row>
    <row r="50" spans="1:5" ht="15.6" x14ac:dyDescent="0.3">
      <c r="A50" s="2">
        <f t="shared" si="1"/>
        <v>49</v>
      </c>
      <c r="B50" s="4">
        <v>677</v>
      </c>
      <c r="C50" s="3">
        <v>4</v>
      </c>
      <c r="D50" s="5">
        <v>265350</v>
      </c>
      <c r="E50" s="9"/>
    </row>
    <row r="51" spans="1:5" ht="15.6" x14ac:dyDescent="0.3">
      <c r="A51" s="2">
        <f t="shared" si="1"/>
        <v>50</v>
      </c>
      <c r="B51" s="4">
        <v>612</v>
      </c>
      <c r="C51" s="3">
        <v>21</v>
      </c>
      <c r="D51" s="5">
        <v>326357</v>
      </c>
      <c r="E51" s="9"/>
    </row>
  </sheetData>
  <mergeCells count="1">
    <mergeCell ref="H25:I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2" sqref="H12"/>
    </sheetView>
  </sheetViews>
  <sheetFormatPr defaultRowHeight="14.4" x14ac:dyDescent="0.3"/>
  <cols>
    <col min="1" max="1" width="100.77734375" customWidth="1"/>
  </cols>
  <sheetData>
    <row r="1" spans="1:1" ht="23.55" x14ac:dyDescent="0.55000000000000004">
      <c r="A1" s="7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Applied Probability-Business</vt:lpstr>
      <vt:lpstr>Probability Rules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HP</cp:lastModifiedBy>
  <dcterms:created xsi:type="dcterms:W3CDTF">2018-04-05T16:19:25Z</dcterms:created>
  <dcterms:modified xsi:type="dcterms:W3CDTF">2019-10-01T01:51:27Z</dcterms:modified>
</cp:coreProperties>
</file>