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7056" tabRatio="634" firstSheet="1" activeTab="11"/>
  </bookViews>
  <sheets>
    <sheet name="NY Data" sheetId="14" r:id="rId1"/>
    <sheet name="LA Data" sheetId="1" r:id="rId2"/>
    <sheet name="key" sheetId="3" r:id="rId3"/>
    <sheet name="Q1" sheetId="4" r:id="rId4"/>
    <sheet name="Q2" sheetId="13" r:id="rId5"/>
    <sheet name="Q3" sheetId="6" r:id="rId6"/>
    <sheet name="Q4" sheetId="7" r:id="rId7"/>
    <sheet name="Q5" sheetId="8" r:id="rId8"/>
    <sheet name="Q6" sheetId="9" r:id="rId9"/>
    <sheet name="Q7" sheetId="10" r:id="rId10"/>
    <sheet name="Q8" sheetId="11" r:id="rId11"/>
    <sheet name="Q9" sheetId="12" r:id="rId12"/>
  </sheets>
  <definedNames>
    <definedName name="_xlnm._FilterDatabase" localSheetId="1" hidden="1">'LA Data'!$A$1:$K$696</definedName>
    <definedName name="_xlnm.Database">'LA Data'!$A$1:$K$696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2" l="1"/>
  <c r="A12" i="8"/>
  <c r="B12" i="8"/>
  <c r="A15" i="8"/>
  <c r="B15" i="8"/>
  <c r="O9" i="6"/>
  <c r="E17" i="10" l="1"/>
  <c r="J17" i="10"/>
  <c r="N5" i="10"/>
  <c r="N4" i="10"/>
  <c r="J8" i="10"/>
  <c r="E8" i="10"/>
  <c r="E9" i="10"/>
  <c r="O8" i="6"/>
  <c r="O7" i="6"/>
  <c r="O3" i="6"/>
  <c r="E23" i="9"/>
  <c r="J21" i="10"/>
  <c r="E21" i="10"/>
  <c r="J7" i="10"/>
  <c r="Q18" i="11"/>
  <c r="F24" i="12"/>
  <c r="K13" i="8"/>
  <c r="K11" i="8"/>
  <c r="L4" i="11"/>
  <c r="M4" i="11" s="1"/>
  <c r="L5" i="11"/>
  <c r="M5" i="11" s="1"/>
  <c r="L6" i="11"/>
  <c r="M6" i="11" s="1"/>
  <c r="L7" i="11"/>
  <c r="M7" i="11" s="1"/>
  <c r="L8" i="11"/>
  <c r="M8" i="11" s="1"/>
  <c r="L9" i="11"/>
  <c r="M9" i="11" s="1"/>
  <c r="L10" i="11"/>
  <c r="M10" i="11" s="1"/>
  <c r="L11" i="11"/>
  <c r="M11" i="11" s="1"/>
  <c r="L12" i="11"/>
  <c r="M12" i="11" s="1"/>
  <c r="L13" i="11"/>
  <c r="M13" i="11" s="1"/>
  <c r="L14" i="11"/>
  <c r="M14" i="11" s="1"/>
  <c r="L15" i="11"/>
  <c r="M15" i="11" s="1"/>
  <c r="L16" i="11"/>
  <c r="M16" i="11" s="1"/>
  <c r="L17" i="11"/>
  <c r="M17" i="11" s="1"/>
  <c r="L18" i="11"/>
  <c r="M18" i="11" s="1"/>
  <c r="L19" i="11"/>
  <c r="M19" i="11" s="1"/>
  <c r="L20" i="11"/>
  <c r="M20" i="11" s="1"/>
  <c r="L21" i="11"/>
  <c r="M21" i="11" s="1"/>
  <c r="L22" i="11"/>
  <c r="M22" i="11" s="1"/>
  <c r="L3" i="11"/>
  <c r="M3" i="11" s="1"/>
  <c r="Q3" i="11" s="1"/>
  <c r="J20" i="10"/>
  <c r="E20" i="9"/>
  <c r="E19" i="9"/>
  <c r="E11" i="9"/>
  <c r="F11" i="13"/>
  <c r="E10" i="9"/>
  <c r="F4" i="13"/>
  <c r="O26" i="7"/>
  <c r="O23" i="7"/>
  <c r="O17" i="7"/>
  <c r="O16" i="7"/>
  <c r="O15" i="7"/>
  <c r="F15" i="13"/>
  <c r="O5" i="7"/>
  <c r="O4" i="7"/>
  <c r="P3" i="7"/>
  <c r="P4" i="7" s="1"/>
  <c r="P6" i="7"/>
  <c r="O6" i="7"/>
  <c r="O3" i="7"/>
  <c r="O6" i="4"/>
  <c r="P22" i="6"/>
  <c r="O22" i="6"/>
  <c r="P5" i="6"/>
  <c r="O5" i="6"/>
  <c r="P3" i="6"/>
  <c r="P4" i="6"/>
  <c r="O4" i="6"/>
  <c r="J15" i="13"/>
  <c r="H15" i="13"/>
  <c r="G15" i="13"/>
  <c r="F10" i="13"/>
  <c r="F3" i="13"/>
  <c r="J16" i="13"/>
  <c r="J17" i="13"/>
  <c r="I16" i="13"/>
  <c r="I17" i="13"/>
  <c r="I15" i="13"/>
  <c r="H16" i="13"/>
  <c r="H17" i="13"/>
  <c r="G16" i="13"/>
  <c r="G17" i="13"/>
  <c r="F17" i="13"/>
  <c r="F16" i="13"/>
  <c r="S3" i="11" l="1"/>
  <c r="Q4" i="11"/>
  <c r="Q5" i="11"/>
  <c r="Q7" i="11" s="1"/>
  <c r="O9" i="7"/>
  <c r="P5" i="7"/>
  <c r="O10" i="7"/>
  <c r="O16" i="6"/>
  <c r="P16" i="6"/>
  <c r="Q16" i="6" s="1"/>
  <c r="Q6" i="11" l="1"/>
  <c r="Q14" i="11" s="1"/>
  <c r="Q15" i="11" s="1"/>
  <c r="P16" i="7"/>
  <c r="P17" i="7"/>
  <c r="Q17" i="7" s="1"/>
  <c r="P15" i="7"/>
  <c r="Q15" i="7" s="1"/>
  <c r="R16" i="7"/>
  <c r="S16" i="7" s="1"/>
  <c r="R17" i="7"/>
  <c r="Q16" i="7"/>
  <c r="R15" i="7"/>
  <c r="F9" i="12"/>
  <c r="O17" i="6"/>
  <c r="P17" i="6" s="1"/>
  <c r="R17" i="6" s="1"/>
  <c r="O15" i="6"/>
  <c r="P15" i="6" s="1"/>
  <c r="Q15" i="6" s="1"/>
  <c r="R16" i="6"/>
  <c r="S16" i="6" s="1"/>
  <c r="R18" i="11"/>
  <c r="S15" i="7" l="1"/>
  <c r="S17" i="7"/>
  <c r="R15" i="6"/>
  <c r="S15" i="6" s="1"/>
  <c r="Q17" i="6"/>
  <c r="S17" i="6" s="1"/>
  <c r="G5" i="13" l="1"/>
  <c r="F5" i="13"/>
  <c r="G4" i="13"/>
  <c r="G3" i="13"/>
  <c r="P4" i="4"/>
  <c r="P5" i="4"/>
  <c r="P3" i="4"/>
  <c r="P6" i="4"/>
  <c r="P7" i="4"/>
  <c r="O7" i="4"/>
  <c r="O4" i="4"/>
  <c r="O5" i="4"/>
  <c r="O3" i="4" l="1"/>
  <c r="G4" i="12" l="1"/>
  <c r="F4" i="12"/>
  <c r="G3" i="12"/>
  <c r="F3" i="12"/>
  <c r="L15" i="10"/>
  <c r="K15" i="10"/>
  <c r="L14" i="10"/>
  <c r="K14" i="10"/>
  <c r="E7" i="10"/>
  <c r="F4" i="10"/>
  <c r="K4" i="10" s="1"/>
  <c r="F5" i="10"/>
  <c r="K5" i="10" s="1"/>
  <c r="E4" i="10"/>
  <c r="J4" i="10" s="1"/>
  <c r="E5" i="10"/>
  <c r="J5" i="10" s="1"/>
  <c r="F3" i="10"/>
  <c r="K3" i="10" s="1"/>
  <c r="E3" i="10"/>
  <c r="J3" i="10" s="1"/>
  <c r="K4" i="9"/>
  <c r="J4" i="9"/>
  <c r="K3" i="9"/>
  <c r="J3" i="9"/>
  <c r="F8" i="9"/>
  <c r="E8" i="9"/>
  <c r="F5" i="9"/>
  <c r="E5" i="9"/>
  <c r="F4" i="9"/>
  <c r="E4" i="9"/>
  <c r="F3" i="9"/>
  <c r="E3" i="9"/>
  <c r="P23" i="7"/>
  <c r="G22" i="13"/>
  <c r="F22" i="13"/>
  <c r="G8" i="13"/>
  <c r="F8" i="13"/>
  <c r="F10" i="12" l="1"/>
  <c r="F11" i="12" s="1"/>
  <c r="F12" i="12" s="1"/>
  <c r="F20" i="12" s="1"/>
  <c r="F21" i="12" s="1"/>
  <c r="J9" i="10"/>
  <c r="E18" i="10"/>
  <c r="J6" i="9"/>
  <c r="H22" i="13"/>
  <c r="K5" i="12"/>
  <c r="J8" i="12" s="1"/>
  <c r="G6" i="12"/>
  <c r="F6" i="12"/>
  <c r="G5" i="12"/>
  <c r="F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2" i="12"/>
  <c r="A23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2" i="9"/>
  <c r="B3" i="8"/>
  <c r="B4" i="8"/>
  <c r="B5" i="8"/>
  <c r="B6" i="8"/>
  <c r="B7" i="8"/>
  <c r="B8" i="8"/>
  <c r="B9" i="8"/>
  <c r="B10" i="8"/>
  <c r="B11" i="8"/>
  <c r="B13" i="8"/>
  <c r="B14" i="8"/>
  <c r="B16" i="8"/>
  <c r="B17" i="8"/>
  <c r="B18" i="8"/>
  <c r="B19" i="8"/>
  <c r="B20" i="8"/>
  <c r="B21" i="8"/>
  <c r="A3" i="8"/>
  <c r="A4" i="8"/>
  <c r="A5" i="8"/>
  <c r="A6" i="8"/>
  <c r="A7" i="8"/>
  <c r="A8" i="8"/>
  <c r="A9" i="8"/>
  <c r="A10" i="8"/>
  <c r="A11" i="8"/>
  <c r="A13" i="8"/>
  <c r="A14" i="8"/>
  <c r="A16" i="8"/>
  <c r="A17" i="8"/>
  <c r="A18" i="8"/>
  <c r="A19" i="8"/>
  <c r="A20" i="8"/>
  <c r="A21" i="8"/>
  <c r="A22" i="8"/>
  <c r="A23" i="8"/>
  <c r="B2" i="8"/>
  <c r="A2" i="8"/>
  <c r="E3" i="8" s="1"/>
  <c r="Q22" i="6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B2" i="13"/>
  <c r="A2" i="13"/>
  <c r="J18" i="10" l="1"/>
  <c r="E5" i="8"/>
  <c r="E6" i="8" s="1"/>
  <c r="E4" i="8"/>
  <c r="F3" i="8"/>
  <c r="E13" i="8" s="1"/>
  <c r="F5" i="8"/>
  <c r="F6" i="8" s="1"/>
  <c r="E17" i="8" s="1"/>
  <c r="F4" i="8"/>
  <c r="E14" i="8" l="1"/>
  <c r="G4" i="1"/>
</calcChain>
</file>

<file path=xl/sharedStrings.xml><?xml version="1.0" encoding="utf-8"?>
<sst xmlns="http://schemas.openxmlformats.org/spreadsheetml/2006/main" count="4033" uniqueCount="972">
  <si>
    <t>OCC_TITLE</t>
  </si>
  <si>
    <t>TOT_EMP</t>
  </si>
  <si>
    <t>EMP_PRSE</t>
  </si>
  <si>
    <t>JOBS_1000</t>
  </si>
  <si>
    <t>H_MEAN</t>
  </si>
  <si>
    <t>A_MEAN</t>
  </si>
  <si>
    <t>MEAN_PRSE</t>
  </si>
  <si>
    <t>H_MEDIAN</t>
  </si>
  <si>
    <t>A_MEDIAN</t>
  </si>
  <si>
    <t>Los Angeles-Long Beach-Anaheim, CA</t>
  </si>
  <si>
    <t>#</t>
  </si>
  <si>
    <t>Chief Executives</t>
  </si>
  <si>
    <t>General and Operations Managers</t>
  </si>
  <si>
    <t>Legislators</t>
  </si>
  <si>
    <t>*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</si>
  <si>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</si>
  <si>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</si>
  <si>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</si>
  <si>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</si>
  <si>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</si>
  <si>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</si>
  <si>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</si>
  <si>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</si>
  <si>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</si>
  <si>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</si>
  <si>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</si>
  <si>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</si>
  <si>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</si>
  <si>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</si>
  <si>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</si>
  <si>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Administrators, Preschool and Childcare Center/Program</t>
  </si>
  <si>
    <t>Education Administrators, Elementary and Secondary School</t>
  </si>
  <si>
    <t>Education Administrators, Postsecondary</t>
  </si>
  <si>
    <t>Education Administrators, All Other</t>
  </si>
  <si>
    <t>Architectural and Engineering Managers</t>
  </si>
  <si>
    <t>Food Service Managers</t>
  </si>
  <si>
    <t>Funeral Service Managers</t>
  </si>
  <si>
    <t>Lodging Managers</t>
  </si>
  <si>
    <t>Medical and Health Services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</si>
  <si>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</si>
  <si>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</si>
  <si>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</si>
  <si>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</si>
  <si>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</si>
  <si>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</si>
  <si>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</t>
  </si>
  <si>
    <t>Claims Adjusters, Examiners, and Investigators</t>
  </si>
  <si>
    <t>Insurance Appraisers, Auto Damage</t>
  </si>
  <si>
    <t>Compliance Officers</t>
  </si>
  <si>
    <t>Cost Estimators</t>
  </si>
  <si>
    <t>Human Resources Specialists</t>
  </si>
  <si>
    <t>Labor Relations Specialists</t>
  </si>
  <si>
    <t>Logisticians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</si>
  <si>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</si>
  <si>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</si>
  <si>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</si>
  <si>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</si>
  <si>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</si>
  <si>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</si>
  <si>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</si>
  <si>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</si>
  <si>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</si>
  <si>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</si>
  <si>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</si>
  <si>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</si>
  <si>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</si>
  <si>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</si>
  <si>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</si>
  <si>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</si>
  <si>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</si>
  <si>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</si>
  <si>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</si>
  <si>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</si>
  <si>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</si>
  <si>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</si>
  <si>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</si>
  <si>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</si>
  <si>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</t>
  </si>
  <si>
    <t>Software Developers, Systems Software</t>
  </si>
  <si>
    <t>Web Developers</t>
  </si>
  <si>
    <t>Database Administrators</t>
  </si>
  <si>
    <t>Network and Computer Systems Administrators</t>
  </si>
  <si>
    <t>Computer Network Architects</t>
  </si>
  <si>
    <t>Computer User Support Specialists</t>
  </si>
  <si>
    <t>Computer Network Support Specialists</t>
  </si>
  <si>
    <t>Computer Occupations, All Other</t>
  </si>
  <si>
    <t>Actuaries</t>
  </si>
  <si>
    <t>Mathematicians</t>
  </si>
  <si>
    <t>Operations Research Analysts</t>
  </si>
  <si>
    <t>Statisticians</t>
  </si>
  <si>
    <t>Architects, Except Landscape and Naval</t>
  </si>
  <si>
    <t>Landscape Architects</t>
  </si>
  <si>
    <t>Cartographers and Photogrammetrists</t>
  </si>
  <si>
    <t>Surveyors</t>
  </si>
  <si>
    <t>Aerospace Engineers</t>
  </si>
  <si>
    <t>Biomedical Engineers</t>
  </si>
  <si>
    <t>Chemical Engineers</t>
  </si>
  <si>
    <t>Civil Engineers</t>
  </si>
  <si>
    <t>Computer Hardware Engineers</t>
  </si>
  <si>
    <t>Electrical Engineers</t>
  </si>
  <si>
    <t>Electronics Engineers, Except Computer</t>
  </si>
  <si>
    <t>Environmental Engineers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</si>
  <si>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</si>
  <si>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</si>
  <si>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</si>
  <si>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</si>
  <si>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</si>
  <si>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</si>
  <si>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Petroleum Engineers</t>
  </si>
  <si>
    <t>Engineers, All Other</t>
  </si>
  <si>
    <t>Architectural and Civil Drafters</t>
  </si>
  <si>
    <t>Electrical and Electronics Drafters</t>
  </si>
  <si>
    <t>Mechanical Drafters</t>
  </si>
  <si>
    <t>Drafters, All Other</t>
  </si>
  <si>
    <t>Aerospace Engineering and Operations Technicians</t>
  </si>
  <si>
    <t>Civil Engineering Technicians</t>
  </si>
  <si>
    <t>Electrical and Electronics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</si>
  <si>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</si>
  <si>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</si>
  <si>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</si>
  <si>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</si>
  <si>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</si>
  <si>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</si>
  <si>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</si>
  <si>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</si>
  <si>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</si>
  <si>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</si>
  <si>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</si>
  <si>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</si>
  <si>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</si>
  <si>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</si>
  <si>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</si>
  <si>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</si>
  <si>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</si>
  <si>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</si>
  <si>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</si>
  <si>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</si>
  <si>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</si>
  <si>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</si>
  <si>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</si>
  <si>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</si>
  <si>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</si>
  <si>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</si>
  <si>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Economists</t>
  </si>
  <si>
    <t>Survey Researchers</t>
  </si>
  <si>
    <t>Clinical, Counseling, and School Psychologists</t>
  </si>
  <si>
    <t>Psychologists, All Other</t>
  </si>
  <si>
    <t>Sociologists</t>
  </si>
  <si>
    <t>Urban and Regional Planners</t>
  </si>
  <si>
    <t>Anthropologists and Archeologists</t>
  </si>
  <si>
    <t>Historians</t>
  </si>
  <si>
    <t>Social Scientists and Related Workers, All Other</t>
  </si>
  <si>
    <t>Agricultural and Food Science Technicians</t>
  </si>
  <si>
    <t>Biological Technicians</t>
  </si>
  <si>
    <t>Chemical Technicians</t>
  </si>
  <si>
    <t>Geological and Petroleum Technicians</t>
  </si>
  <si>
    <t>Social Science Research Assistants</t>
  </si>
  <si>
    <t>Environmental Science and Protection Technicians, Including Health</t>
  </si>
  <si>
    <t>Forensic Science Technicians</t>
  </si>
  <si>
    <t>Forest and Conservation Technicians</t>
  </si>
  <si>
    <t>Life, Physical, and Social Science Technicians, All Other</t>
  </si>
  <si>
    <t>Educational, Guidance, School, and Vocational Counselors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</si>
  <si>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</si>
  <si>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</si>
  <si>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</si>
  <si>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</si>
  <si>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</si>
  <si>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</si>
  <si>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</si>
  <si>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</si>
  <si>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Health Educators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</si>
  <si>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</si>
  <si>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</si>
  <si>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</si>
  <si>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</si>
  <si>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Clergy</t>
  </si>
  <si>
    <t>Directors, Religious Activities and Education</t>
  </si>
  <si>
    <t>Religious Workers, All Other</t>
  </si>
  <si>
    <t>Lawyers</t>
  </si>
  <si>
    <t>Judicial Law Clerks</t>
  </si>
  <si>
    <t>Arbitrators, Mediators, and Conciliators</t>
  </si>
  <si>
    <t>Judges, Magistrate Judges, and Magistrates</t>
  </si>
  <si>
    <t>Paralegals and Legal Assistants</t>
  </si>
  <si>
    <t>Court Reporters</t>
  </si>
  <si>
    <t>Title Examiners, Abstractors, and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</si>
  <si>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</si>
  <si>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</si>
  <si>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</si>
  <si>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</si>
  <si>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</si>
  <si>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</si>
  <si>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Biological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</si>
  <si>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</si>
  <si>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</si>
  <si>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</si>
  <si>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</si>
  <si>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</si>
  <si>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</si>
  <si>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</si>
  <si>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</si>
  <si>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</si>
  <si>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</si>
  <si>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</si>
  <si>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</si>
  <si>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</si>
  <si>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</si>
  <si>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</si>
  <si>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Criminal Justice and Law Enforcement Teachers, Postsecondary</t>
  </si>
  <si>
    <t>Law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</si>
  <si>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</si>
  <si>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</si>
  <si>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</si>
  <si>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</si>
  <si>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</si>
  <si>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</si>
  <si>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Graduate Teaching Assistants</t>
  </si>
  <si>
    <t>Recreation and Fitness Studies Teachers, Postsecondary</t>
  </si>
  <si>
    <t>Vocational Education Teachers, Postsecondary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</si>
  <si>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</si>
  <si>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</si>
  <si>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</si>
  <si>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</si>
  <si>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</si>
  <si>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</si>
  <si>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</si>
  <si>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</si>
  <si>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</si>
  <si>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</si>
  <si>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</si>
  <si>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and Secondary Education and Literacy Teachers and Instructors</t>
  </si>
  <si>
    <t>Self-Enrichment Education Teachers</t>
  </si>
  <si>
    <t>Teachers and Instructors, All Other, Except Substitute Teachers</t>
  </si>
  <si>
    <t>Substitute Teachers</t>
  </si>
  <si>
    <t>Archivists</t>
  </si>
  <si>
    <t>Curators</t>
  </si>
  <si>
    <t>Museum Technicians and Conservators</t>
  </si>
  <si>
    <t>Librarians</t>
  </si>
  <si>
    <t>Library Technicians</t>
  </si>
  <si>
    <t>Audio-Visual and Multimedia Collections Specialists</t>
  </si>
  <si>
    <t>Instructional Coordinators</t>
  </si>
  <si>
    <t>Teacher Assistants</t>
  </si>
  <si>
    <t>Education, Training, and Library Workers, All Other</t>
  </si>
  <si>
    <t>Art Directors</t>
  </si>
  <si>
    <t>Craft Artists</t>
  </si>
  <si>
    <t>Fine Artists, Including Painters, Sculptors, and Illustrators</t>
  </si>
  <si>
    <t>Multimedia Artists and Animators</t>
  </si>
  <si>
    <t>Artists and Related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</si>
  <si>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</si>
  <si>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</si>
  <si>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</si>
  <si>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</si>
  <si>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</si>
  <si>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</si>
  <si>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</si>
  <si>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</si>
  <si>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</si>
  <si>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</si>
  <si>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</si>
  <si>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</si>
  <si>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</si>
  <si>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</si>
  <si>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</si>
  <si>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</si>
  <si>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</si>
  <si>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Entertainers and Performers, Sports and Related Workers, All Other</t>
  </si>
  <si>
    <t>Radio and Television Announcers</t>
  </si>
  <si>
    <t>Public Address System and Other Announcers</t>
  </si>
  <si>
    <t>Broadcast News Analysts</t>
  </si>
  <si>
    <t>Reporters and Correspondents</t>
  </si>
  <si>
    <t>Public Relations Specialists</t>
  </si>
  <si>
    <t>Editors</t>
  </si>
  <si>
    <t>Technical Writers</t>
  </si>
  <si>
    <t>Writers and Authors</t>
  </si>
  <si>
    <t>Interpreters and Translators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</si>
  <si>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</si>
  <si>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</si>
  <si>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</si>
  <si>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</si>
  <si>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</si>
  <si>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</si>
  <si>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</si>
  <si>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</si>
  <si>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Chiropractors</t>
  </si>
  <si>
    <t>Dentists, General</t>
  </si>
  <si>
    <t>Oral and Maxillofacial Surgeons</t>
  </si>
  <si>
    <t>Orthodontists</t>
  </si>
  <si>
    <t>Dentists, All Other Specialists</t>
  </si>
  <si>
    <t>Dietitians and Nutritionists</t>
  </si>
  <si>
    <t>Optometrists</t>
  </si>
  <si>
    <t>Pharmacists</t>
  </si>
  <si>
    <t>Anesthesiologists</t>
  </si>
  <si>
    <t>Family and General Practitioners</t>
  </si>
  <si>
    <t>Internists, General</t>
  </si>
  <si>
    <t>Obstetricians and Gynecologists</t>
  </si>
  <si>
    <t>Pediatricians, General</t>
  </si>
  <si>
    <t>Psychiatrists</t>
  </si>
  <si>
    <t>Surgeons</t>
  </si>
  <si>
    <t>Physicians and Surgeons, All Other</t>
  </si>
  <si>
    <t>Physician Assistants</t>
  </si>
  <si>
    <t>Podiatrists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</si>
  <si>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</si>
  <si>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</si>
  <si>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</si>
  <si>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</si>
  <si>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</si>
  <si>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</si>
  <si>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</si>
  <si>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</si>
  <si>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</si>
  <si>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</si>
  <si>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</si>
  <si>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</si>
  <si>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</si>
  <si>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</si>
  <si>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Health Diagnosing and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</si>
  <si>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</si>
  <si>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</si>
  <si>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</si>
  <si>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</si>
  <si>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Nuclear Medicine Technologists</t>
  </si>
  <si>
    <t>Radiologic Technologists</t>
  </si>
  <si>
    <t>Magnetic Resonance Imaging Technologists</t>
  </si>
  <si>
    <t>Emergency Medical Technicians and Paramedics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</si>
  <si>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</si>
  <si>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</si>
  <si>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</si>
  <si>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</si>
  <si>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</si>
  <si>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</si>
  <si>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</si>
  <si>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</si>
  <si>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and Health Information Technicians</t>
  </si>
  <si>
    <t>Opticians, Dispensing</t>
  </si>
  <si>
    <t>Orthotists and Prosthetists</t>
  </si>
  <si>
    <t>Hearing Aid Specialists</t>
  </si>
  <si>
    <t>Health Technologists and Technicians, All Other</t>
  </si>
  <si>
    <t>Occupational Health and Safety Specialists</t>
  </si>
  <si>
    <t>Occupational Health and Safety Technicians</t>
  </si>
  <si>
    <t>Athletic Trainers</t>
  </si>
  <si>
    <t>Genetic Counselors</t>
  </si>
  <si>
    <t>Healthcare Practitioners and Technical Workers, All Other</t>
  </si>
  <si>
    <t>Home Health Aides</t>
  </si>
  <si>
    <t>Psychiatric Aides</t>
  </si>
  <si>
    <t>Nursing Assistants</t>
  </si>
  <si>
    <t>Orderlies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</si>
  <si>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</si>
  <si>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</si>
  <si>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</si>
  <si>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</si>
  <si>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</si>
  <si>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</si>
  <si>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</si>
  <si>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</si>
  <si>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</si>
  <si>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</si>
  <si>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</si>
  <si>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</si>
  <si>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</si>
  <si>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</si>
  <si>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</si>
  <si>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</si>
  <si>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</si>
  <si>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</si>
  <si>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 and Investigators</t>
  </si>
  <si>
    <t>Forest Fire Inspectors and Prevention Specialists</t>
  </si>
  <si>
    <t>Correctional Officers and Jailers</t>
  </si>
  <si>
    <t>Detectives and Criminal Investigators</t>
  </si>
  <si>
    <t>Fish and Game Wardens</t>
  </si>
  <si>
    <t>Parking Enforcement Workers</t>
  </si>
  <si>
    <t>Police and Sheriff's Patrol Officers</t>
  </si>
  <si>
    <t>Animal Control Workers</t>
  </si>
  <si>
    <t>Private Detectives and Investigators</t>
  </si>
  <si>
    <t>Gaming Surveillance Officers and Gaming Investigators</t>
  </si>
  <si>
    <t>Security Guards</t>
  </si>
  <si>
    <t>Crossing Guards</t>
  </si>
  <si>
    <t>Lifeguards, Ski Patrol, and Other Recreational Protective Service Workers</t>
  </si>
  <si>
    <t>Transportation Security Screeners</t>
  </si>
  <si>
    <t>Protective Service Workers, All Other</t>
  </si>
  <si>
    <t>Chefs and Head Cooks</t>
  </si>
  <si>
    <t>First-Line Supervisors of Food Preparation and Serving Workers</t>
  </si>
  <si>
    <t>Cooks, Fast Food</t>
  </si>
  <si>
    <t>Cooks, Institution and Cafeteria</t>
  </si>
  <si>
    <t>Cooks, Restaurant</t>
  </si>
  <si>
    <t>Cooks, Short Order</t>
  </si>
  <si>
    <t>Cooks, All Other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</si>
  <si>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</si>
  <si>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</si>
  <si>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</si>
  <si>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</si>
  <si>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</si>
  <si>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</si>
  <si>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</si>
  <si>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</si>
  <si>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</si>
  <si>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</si>
  <si>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</si>
  <si>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</si>
  <si>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</si>
  <si>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</si>
  <si>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</si>
  <si>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</si>
  <si>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</si>
  <si>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</si>
  <si>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</si>
  <si>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</si>
  <si>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First-Line Supervisors of Gaming Workers</t>
  </si>
  <si>
    <t>First-Line Supervisors of Personal Service Workers</t>
  </si>
  <si>
    <t>Animal Trainers</t>
  </si>
  <si>
    <t>Nonfarm Animal Caretakers</t>
  </si>
  <si>
    <t>Gaming Dealers</t>
  </si>
  <si>
    <t>Gaming and Sports Book Writers and Runners</t>
  </si>
  <si>
    <t>Gaming Service Workers, All Other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</si>
  <si>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</si>
  <si>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</si>
  <si>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</si>
  <si>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</si>
  <si>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</si>
  <si>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</si>
  <si>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</si>
  <si>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Funeral Attendants</t>
  </si>
  <si>
    <t>Morticians, Undertakers, and Funeral Directors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</si>
  <si>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</si>
  <si>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</si>
  <si>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</si>
  <si>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</si>
  <si>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</si>
  <si>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</si>
  <si>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</si>
  <si>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</si>
  <si>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and Travel Guides</t>
  </si>
  <si>
    <t>Childcare Workers</t>
  </si>
  <si>
    <t>Personal Care Aides</t>
  </si>
  <si>
    <t>Fitness Trainers and Aerobics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</si>
  <si>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</si>
  <si>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</si>
  <si>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</si>
  <si>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</si>
  <si>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</si>
  <si>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</si>
  <si>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</si>
  <si>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</si>
  <si>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</si>
  <si>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</si>
  <si>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</si>
  <si>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</si>
  <si>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</si>
  <si>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</si>
  <si>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</si>
  <si>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</si>
  <si>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</si>
  <si>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</si>
  <si>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</si>
  <si>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</si>
  <si>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</si>
  <si>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</si>
  <si>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</si>
  <si>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</si>
  <si>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</si>
  <si>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</si>
  <si>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</si>
  <si>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</si>
  <si>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</si>
  <si>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</si>
  <si>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</si>
  <si>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</si>
  <si>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</si>
  <si>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</si>
  <si>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</si>
  <si>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</si>
  <si>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</si>
  <si>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</si>
  <si>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</si>
  <si>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</si>
  <si>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</si>
  <si>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</si>
  <si>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</si>
  <si>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</si>
  <si>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</si>
  <si>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</si>
  <si>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</si>
  <si>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</si>
  <si>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</si>
  <si>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</si>
  <si>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</si>
  <si>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</si>
  <si>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</si>
  <si>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Police, Fire, and Ambulance Dispatchers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</si>
  <si>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</si>
  <si>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</si>
  <si>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</si>
  <si>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</si>
  <si>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</si>
  <si>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</si>
  <si>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</si>
  <si>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</si>
  <si>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</si>
  <si>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Executive Secretaries and Executive Administrative Assistants</t>
  </si>
  <si>
    <t>Legal Secretaries</t>
  </si>
  <si>
    <t>Medical Secretaries</t>
  </si>
  <si>
    <t>Secretaries and Administrative Assistants, Except Legal, Medical, and Executive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</si>
  <si>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</si>
  <si>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</si>
  <si>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</si>
  <si>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</si>
  <si>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</si>
  <si>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</si>
  <si>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</si>
  <si>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</si>
  <si>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</si>
  <si>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</si>
  <si>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</si>
  <si>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</si>
  <si>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</si>
  <si>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Graders and Sorters, Agricultural Products</t>
  </si>
  <si>
    <t>Farmworkers and Laborers, Crop, Nursery, and Greenhouse</t>
  </si>
  <si>
    <t>Farmworkers, Farm, Ranch, and Aquacultural Animals</t>
  </si>
  <si>
    <t>Forest and Conservation Workers</t>
  </si>
  <si>
    <t>First-Line Supervisors of Construction Trades and Extraction Workers</t>
  </si>
  <si>
    <t>Boilermakers</t>
  </si>
  <si>
    <t>Brickmasons and Blockmasons</t>
  </si>
  <si>
    <t>Stonemasons</t>
  </si>
  <si>
    <t>Carpenters</t>
  </si>
  <si>
    <t>Carpet Installers</t>
  </si>
  <si>
    <t>Floor Layers, Except Carpet, Wood, and Hard Tiles</t>
  </si>
  <si>
    <t>Tile and Marble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</si>
  <si>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</si>
  <si>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</si>
  <si>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</si>
  <si>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</si>
  <si>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</si>
  <si>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</si>
  <si>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</si>
  <si>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</si>
  <si>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</si>
  <si>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</si>
  <si>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Mechanical</t>
  </si>
  <si>
    <t>Painters, Construction and Maintenance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</si>
  <si>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</si>
  <si>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</si>
  <si>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</si>
  <si>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</si>
  <si>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</si>
  <si>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</si>
  <si>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</si>
  <si>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</si>
  <si>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</si>
  <si>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</si>
  <si>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</si>
  <si>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</si>
  <si>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</si>
  <si>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Helpers, Construction Trades, All Other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</si>
  <si>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</si>
  <si>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</si>
  <si>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</si>
  <si>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</si>
  <si>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</si>
  <si>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Septic Tank Servicers and Sewer Pipe Cleaners</t>
  </si>
  <si>
    <t>Miscellaneous Construction and Related Workers</t>
  </si>
  <si>
    <t>Rotary Drill Operators, Oil and Gas</t>
  </si>
  <si>
    <t>Earth Drillers, Except Oil and Gas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</si>
  <si>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</si>
  <si>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</si>
  <si>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</si>
  <si>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</si>
  <si>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</si>
  <si>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</si>
  <si>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</si>
  <si>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</si>
  <si>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</si>
  <si>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</si>
  <si>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</si>
  <si>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</si>
  <si>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</si>
  <si>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</si>
  <si>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</si>
  <si>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</si>
  <si>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</si>
  <si>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</si>
  <si>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</si>
  <si>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</si>
  <si>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</si>
  <si>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</si>
  <si>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</si>
  <si>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</si>
  <si>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</si>
  <si>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</si>
  <si>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</si>
  <si>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</si>
  <si>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</si>
  <si>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</si>
  <si>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</si>
  <si>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</si>
  <si>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</si>
  <si>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</si>
  <si>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</si>
  <si>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</si>
  <si>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</si>
  <si>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Repairers</t>
  </si>
  <si>
    <t>Precision Instrument and Equipment Repairers, All Other</t>
  </si>
  <si>
    <t>Maintenance and Repair Workers, General</t>
  </si>
  <si>
    <t>Coin, Vending, and Amusement Machine Servicers and Repairers</t>
  </si>
  <si>
    <t>Locksmiths and Safe Repairers</t>
  </si>
  <si>
    <t>Helpers--Installation, Maintenance, and Repair Workers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</si>
  <si>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</si>
  <si>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</si>
  <si>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</si>
  <si>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</si>
  <si>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</si>
  <si>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</si>
  <si>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</si>
  <si>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Fiberglass Laminators and Fabricators</t>
  </si>
  <si>
    <t>Assemblers and Fabricators, All Other, Including Team Assemblers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</si>
  <si>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</si>
  <si>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</si>
  <si>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</si>
  <si>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</si>
  <si>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</si>
  <si>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</si>
  <si>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</si>
  <si>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</si>
  <si>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Computer-Controlled Machine Tool Operators, Metal and Plastic</t>
  </si>
  <si>
    <t>Computer Numerically Controlled Machine Tool Programmers, Metal and Plastic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</si>
  <si>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</si>
  <si>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</si>
  <si>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</si>
  <si>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</si>
  <si>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</si>
  <si>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</si>
  <si>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</si>
  <si>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</si>
  <si>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</si>
  <si>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</si>
  <si>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</si>
  <si>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</si>
  <si>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</si>
  <si>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</si>
  <si>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</si>
  <si>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</si>
  <si>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</si>
  <si>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</si>
  <si>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</si>
  <si>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</si>
  <si>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</si>
  <si>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</si>
  <si>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</si>
  <si>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</si>
  <si>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</si>
  <si>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</si>
  <si>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</si>
  <si>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</si>
  <si>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</si>
  <si>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</si>
  <si>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</si>
  <si>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</si>
  <si>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</si>
  <si>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</si>
  <si>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</si>
  <si>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</si>
  <si>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</si>
  <si>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</si>
  <si>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</si>
  <si>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</si>
  <si>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</si>
  <si>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</si>
  <si>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</si>
  <si>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</si>
  <si>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</si>
  <si>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</si>
  <si>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Woodworkers, All Other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</si>
  <si>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</si>
  <si>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</si>
  <si>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</si>
  <si>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</si>
  <si>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</si>
  <si>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</si>
  <si>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</si>
  <si>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</si>
  <si>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</si>
  <si>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</si>
  <si>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</si>
  <si>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</si>
  <si>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</si>
  <si>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</si>
  <si>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</si>
  <si>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</si>
  <si>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</si>
  <si>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</si>
  <si>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</si>
  <si>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</si>
  <si>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</si>
  <si>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</si>
  <si>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</si>
  <si>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Coating, Painting, and Spraying Machine Setters, Operators, and Tenders</t>
  </si>
  <si>
    <t>Painters, Transportation Equipment</t>
  </si>
  <si>
    <t>Painting, Coating, and Decorating Workers</t>
  </si>
  <si>
    <t>Semiconductor Processors</t>
  </si>
  <si>
    <t>Photographic Process Workers and Processing Machine Operators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</si>
  <si>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</si>
  <si>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</si>
  <si>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</si>
  <si>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</si>
  <si>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</si>
  <si>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</si>
  <si>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Helpers--Production Workers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</si>
  <si>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</si>
  <si>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</si>
  <si>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</si>
  <si>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</si>
  <si>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</si>
  <si>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</si>
  <si>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</si>
  <si>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</si>
  <si>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</si>
  <si>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Bus Drivers, Transit and Intercity</t>
  </si>
  <si>
    <t>Bus Drivers, School or Special Client</t>
  </si>
  <si>
    <t>Driver/Sales Workers</t>
  </si>
  <si>
    <t>Heavy and Tractor-Trailer Truck Drivers</t>
  </si>
  <si>
    <t>Light Truck or Delivery Services Drivers</t>
  </si>
  <si>
    <t>Taxi Drivers and Chauffeurs</t>
  </si>
  <si>
    <t>Motor Vehicle Operators, All Other</t>
  </si>
  <si>
    <t>Rail Transportation Workers, All Other</t>
  </si>
  <si>
    <t>Sailors and Marine Oilers</t>
  </si>
  <si>
    <t>Motorboat Operators</t>
  </si>
  <si>
    <t>Ship Engineers</t>
  </si>
  <si>
    <t>Parking Lot Attendants</t>
  </si>
  <si>
    <t>Automotive and Watercraft Service Attendants</t>
  </si>
  <si>
    <t>Traffic Technicians</t>
  </si>
  <si>
    <t>Transportation Inspectors</t>
  </si>
  <si>
    <t>Transportation Attendants, Except Flight Attendants</t>
  </si>
  <si>
    <t>Transportation Workers, All Other</t>
  </si>
  <si>
    <t>Conveyor Operators and Tenders</t>
  </si>
  <si>
    <t>Crane and Tower Operators</t>
  </si>
  <si>
    <t>Excavating and Loading Machine and Dragline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</si>
  <si>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</si>
  <si>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</si>
  <si>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</si>
  <si>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</si>
  <si>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</si>
  <si>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 Operators, Except Wellhead Pumpers</t>
  </si>
  <si>
    <t>Refuse and Recyclable Material Collectors</t>
  </si>
  <si>
    <t>Material Moving Workers, All Other</t>
  </si>
  <si>
    <t>Nuclear Engineers</t>
  </si>
  <si>
    <t>Administrative Law Judges, Adjudicators, and Hearing Officers</t>
  </si>
  <si>
    <t>Career/Technical Education Teachers, Middle School</t>
  </si>
  <si>
    <t>Transit and Railroad Police</t>
  </si>
  <si>
    <t>Gaming Change Persons and Booth Cashiers</t>
  </si>
  <si>
    <t>Insulation Workers, Floor, Ceiling, and Wall</t>
  </si>
  <si>
    <t>Riggers</t>
  </si>
  <si>
    <t>Signal and Track Switch Repairers</t>
  </si>
  <si>
    <t>Subway and Streetcar Operators</t>
  </si>
  <si>
    <t>Captains, Mates, and Pilots of Water Vessels</t>
  </si>
  <si>
    <t>Bridge and Lock Tenders</t>
  </si>
  <si>
    <t>Miscellaneous Mathematical Science Occupations</t>
  </si>
  <si>
    <t>Political Scientists</t>
  </si>
  <si>
    <t>Agricultural Sciences Teachers, Postsecondary</t>
  </si>
  <si>
    <t>Social Work Teachers, Postsecondary</t>
  </si>
  <si>
    <t>Farm and Home Management Advisors</t>
  </si>
  <si>
    <t>Radio Operators</t>
  </si>
  <si>
    <t>Bailiffs</t>
  </si>
  <si>
    <t>Rail-Track Laying and Maintenance Equipment Operators</t>
  </si>
  <si>
    <t>Explosives Workers, Ordnance Handling Experts, and Blasters</t>
  </si>
  <si>
    <t>Rock Splitters, Quarry</t>
  </si>
  <si>
    <t>Tire Builders</t>
  </si>
  <si>
    <t>Nuclear Technicians</t>
  </si>
  <si>
    <t>Library Science Teachers, Postsecondary</t>
  </si>
  <si>
    <t>Tank Car, Truck, and Ship Loaders</t>
  </si>
  <si>
    <t>Gas Compressor and Gas Pumping Station Operators</t>
  </si>
  <si>
    <t>New York-Newark-Jersey City, NY-NJ-PA</t>
  </si>
  <si>
    <t>Railroad Conductors and Yardmasters</t>
  </si>
  <si>
    <t>LOC QUOTIENT</t>
  </si>
  <si>
    <t>Occupational Employment Statistics (OES) Survey</t>
  </si>
  <si>
    <t>Bureau of Labor Statistics, Department of Labor</t>
  </si>
  <si>
    <t>website:  www.bls.gov/oes</t>
  </si>
  <si>
    <t>Field</t>
  </si>
  <si>
    <t>Field Description</t>
  </si>
  <si>
    <t>area</t>
  </si>
  <si>
    <t xml:space="preserve">MSA, metropolitan division, or state FIPS code, or OES-specific nonmetropolitan area code </t>
  </si>
  <si>
    <t>area_name</t>
  </si>
  <si>
    <t>Area name (only on metropolitan and nonmetropolitan area files)</t>
  </si>
  <si>
    <t>occ_title</t>
  </si>
  <si>
    <t>Standard Occupational Classification title or OES-specific title for the occupation</t>
  </si>
  <si>
    <t>tot_emp</t>
  </si>
  <si>
    <t>Estimated total employment rounded to the nearest 10 (excludes self-employed)</t>
  </si>
  <si>
    <t>emp_prse</t>
  </si>
  <si>
    <t>Percent relative standard error (RSE) for the employment. Relative standard error is a measure of the reliability of a statistic; the smaller the relative standard error, the more precise the estimate.</t>
  </si>
  <si>
    <t xml:space="preserve">pct_total </t>
  </si>
  <si>
    <t>Percent of industry employment in the given occupation (only on the national industry files). Percents may not total to 100 due to occupational data not published separately.</t>
  </si>
  <si>
    <t>pct_rpt</t>
  </si>
  <si>
    <t>jobs_1000</t>
  </si>
  <si>
    <t>loc_quotient</t>
  </si>
  <si>
    <t>The location quotient represents the ratio of an occupation’s share of employment in a given area to that occupation’s share of employment in the U.S. as a whole. For example, an occupation that makes up 10 percent of employment in a specific metropolitan area compared with 2 percent of U.S. employment would have a location quotient of 5 for the area in question. (Only on the state, metropolitan, and nonmetropolitan statistical area files.)</t>
  </si>
  <si>
    <t>h_mean</t>
  </si>
  <si>
    <t>Mean hourly wage</t>
  </si>
  <si>
    <t>a_mean</t>
  </si>
  <si>
    <t xml:space="preserve">Mean annual wage </t>
  </si>
  <si>
    <t xml:space="preserve">mean_prse </t>
  </si>
  <si>
    <t>Percent relative standard error (RSE) for the mean wage. Relative standard error is a measure of the reliability of a statistic; the smaller the relative standard error, the more precise the estimate.</t>
  </si>
  <si>
    <t>h_median</t>
  </si>
  <si>
    <t>Hourly median wage (or the 50th percentile)</t>
  </si>
  <si>
    <t>a_median</t>
  </si>
  <si>
    <t>Annual median wage (or the 50th percentile)</t>
  </si>
  <si>
    <t>Notes:</t>
  </si>
  <si>
    <t>*  = indicates that a wage estimate is not available</t>
  </si>
  <si>
    <t>**  = indicates that an employment estimate is not available</t>
  </si>
  <si>
    <t># = indicates a wage that is equal to or greater than $100.00 per hour or $208,000 per year</t>
  </si>
  <si>
    <t>~ =indicates that the percent of establishments reporting the occupation is less than 0.5%</t>
  </si>
  <si>
    <t>2017 OES Estimates</t>
  </si>
  <si>
    <t>File Description:</t>
  </si>
  <si>
    <t>The number of jobs (employment) in the given occupation per 1,000 jobs in the given area</t>
  </si>
  <si>
    <t xml:space="preserve">Percent of establishments reporting the given occupation in the given industry </t>
  </si>
  <si>
    <t>2017 Metropolitan Statistical Area (MSA), cross-industry, cross-ownership estimates for the eleven large MSAs that have metropolitan divisions</t>
  </si>
  <si>
    <t>Table A</t>
  </si>
  <si>
    <t>Population Mean:</t>
  </si>
  <si>
    <t>Population Variance:</t>
  </si>
  <si>
    <t>Population Standard deviation:</t>
  </si>
  <si>
    <t>Sample Mean</t>
  </si>
  <si>
    <t xml:space="preserve"> </t>
  </si>
  <si>
    <t>Sample Standard deviation</t>
  </si>
  <si>
    <t>Sampling (standard) Error</t>
  </si>
  <si>
    <t>Table B</t>
  </si>
  <si>
    <t>Confidence Level CI</t>
  </si>
  <si>
    <t>Margin of Error</t>
  </si>
  <si>
    <t>CI Lower Limit</t>
  </si>
  <si>
    <t>CI Upper Limit</t>
  </si>
  <si>
    <t>CI Width</t>
  </si>
  <si>
    <t>Table C</t>
  </si>
  <si>
    <t>Table D</t>
  </si>
  <si>
    <t xml:space="preserve">Sample Size </t>
  </si>
  <si>
    <t>Degrees of Freedom (DF)</t>
  </si>
  <si>
    <t>Sampling Error</t>
  </si>
  <si>
    <t>Sample Proportion of Failure</t>
  </si>
  <si>
    <t>Population Proportion of Success</t>
  </si>
  <si>
    <t>Sample Variance</t>
  </si>
  <si>
    <t>Hypothesis Testing:</t>
  </si>
  <si>
    <t>Parameter:</t>
  </si>
  <si>
    <t>Inequality Type</t>
  </si>
  <si>
    <t>Hypothesized mean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</si>
  <si>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:</t>
    </r>
  </si>
  <si>
    <t>µ</t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</si>
  <si>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</si>
  <si>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 xml:space="preserve">Test Statistic: </t>
  </si>
  <si>
    <t>P-value</t>
  </si>
  <si>
    <t xml:space="preserve">Significance Level: </t>
  </si>
  <si>
    <t xml:space="preserve">Ctitical Value(s): </t>
  </si>
  <si>
    <r>
      <t>Decision:  Reject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?</t>
    </r>
  </si>
  <si>
    <t xml:space="preserve">Explain why: </t>
  </si>
  <si>
    <t xml:space="preserve">Answer "YES" or "NO" </t>
  </si>
  <si>
    <t xml:space="preserve">Decision in the context of the problem: 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</si>
  <si>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</si>
  <si>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</si>
  <si>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t>NY Metropolitan:</t>
  </si>
  <si>
    <t>LA Metropolitan</t>
  </si>
  <si>
    <t>NY - LOC QUOTIENT (Population 1)</t>
  </si>
  <si>
    <t>LA - LOC QUOTIENT (Population 2)</t>
  </si>
  <si>
    <t>Random Sample of Size 32 from LA:</t>
  </si>
  <si>
    <t>Random Sample of Size 38 from NY:</t>
  </si>
  <si>
    <t>Random Sample of Size 32 from LA (Sample 2)</t>
  </si>
  <si>
    <t>Sample 1 (NY)</t>
  </si>
  <si>
    <t>Sample 2 (LA)</t>
  </si>
  <si>
    <t>Random Sample of Size 38 from NY (Sample 1)</t>
  </si>
  <si>
    <t>Sample Means Difference</t>
  </si>
  <si>
    <t>Sample Size</t>
  </si>
  <si>
    <t>CI Lower Limit for the Means Difference</t>
  </si>
  <si>
    <t>CI Upper Limit for the Means Difference</t>
  </si>
  <si>
    <t>Population  1 (NY)</t>
  </si>
  <si>
    <t>Population  2 (LA)</t>
  </si>
  <si>
    <t>Population Mean</t>
  </si>
  <si>
    <t>Populations Mean Difference</t>
  </si>
  <si>
    <t>Random Sample of Size 150 from NY:</t>
  </si>
  <si>
    <t>Random Sample of Size 130 from LA:</t>
  </si>
  <si>
    <t>NY - LOC QUOTIENT (Sample 1)</t>
  </si>
  <si>
    <t>LA - LOC QUOTIENT (Sample 2)</t>
  </si>
  <si>
    <t xml:space="preserve">Difference of Sample Proportions </t>
  </si>
  <si>
    <t xml:space="preserve">NY - LOC QUOTIENT </t>
  </si>
  <si>
    <t xml:space="preserve">LA - LOC QUOTIENT </t>
  </si>
  <si>
    <t>Random Sample of Size 22 from NY:</t>
  </si>
  <si>
    <t>Random Sample of Size 20 from LA:</t>
  </si>
  <si>
    <t>Sample Proportion of Success *</t>
  </si>
  <si>
    <t xml:space="preserve">Difference of Population Proportions </t>
  </si>
  <si>
    <t>Table E</t>
  </si>
  <si>
    <r>
      <t xml:space="preserve"> t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</si>
  <si>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 z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</si>
  <si>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 z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</t>
    </r>
  </si>
  <si>
    <t>NY - LOC QUOTIENT</t>
  </si>
  <si>
    <t>Hypothesized Quotient</t>
  </si>
  <si>
    <r>
      <t>σ</t>
    </r>
    <r>
      <rPr>
        <b/>
        <vertAlign val="subscript"/>
        <sz val="12"/>
        <color theme="1"/>
        <rFont val="Calibri"/>
        <family val="2"/>
      </rPr>
      <t>1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/σ</t>
    </r>
    <r>
      <rPr>
        <b/>
        <vertAlign val="subscript"/>
        <sz val="12"/>
        <color theme="1"/>
        <rFont val="Calibri"/>
        <family val="2"/>
      </rPr>
      <t>2</t>
    </r>
    <r>
      <rPr>
        <b/>
        <vertAlign val="superscript"/>
        <sz val="12"/>
        <color theme="1"/>
        <rFont val="Calibri"/>
        <family val="2"/>
      </rPr>
      <t>2</t>
    </r>
  </si>
  <si>
    <t>Table B: Hypothesis Testing by Using the Data Analysis ToolPak:</t>
  </si>
  <si>
    <t>Mean</t>
  </si>
  <si>
    <r>
      <rPr>
        <b/>
        <i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</rPr>
      <t xml:space="preserve">1 </t>
    </r>
    <r>
      <rPr>
        <b/>
        <sz val="12"/>
        <color theme="1"/>
        <rFont val="Calibri"/>
        <family val="2"/>
      </rPr>
      <t>-</t>
    </r>
    <r>
      <rPr>
        <b/>
        <i/>
        <vertAlign val="subscript"/>
        <sz val="12"/>
        <color theme="1"/>
        <rFont val="Calibri"/>
        <family val="2"/>
      </rPr>
      <t xml:space="preserve"> </t>
    </r>
    <r>
      <rPr>
        <b/>
        <i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</rPr>
      <t>2</t>
    </r>
  </si>
  <si>
    <r>
      <rPr>
        <b/>
        <i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</rPr>
      <t>1</t>
    </r>
    <r>
      <rPr>
        <b/>
        <sz val="12"/>
        <color theme="1"/>
        <rFont val="Calibri"/>
        <family val="2"/>
      </rPr>
      <t xml:space="preserve"> -</t>
    </r>
    <r>
      <rPr>
        <b/>
        <i/>
        <vertAlign val="subscript"/>
        <sz val="12"/>
        <color theme="1"/>
        <rFont val="Calibri"/>
        <family val="2"/>
      </rPr>
      <t xml:space="preserve"> </t>
    </r>
    <r>
      <rPr>
        <b/>
        <i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</rPr>
      <t>2</t>
    </r>
  </si>
  <si>
    <t>Hypothesized Difference</t>
  </si>
  <si>
    <t>Variance</t>
  </si>
  <si>
    <t>Table C: Hypothesis Testing by Using the Data Analysis ToolPak:</t>
  </si>
  <si>
    <t>Table D: Hypothesis Testing by Using the Data Analysis ToolPak:</t>
  </si>
  <si>
    <t>LA - LOC QUOTIENT</t>
  </si>
  <si>
    <t>Dependent Samples of 20 Pairs</t>
  </si>
  <si>
    <t>Pair</t>
  </si>
  <si>
    <r>
      <t xml:space="preserve">Differences </t>
    </r>
    <r>
      <rPr>
        <b/>
        <i/>
        <sz val="11"/>
        <color theme="1"/>
        <rFont val="Calibri"/>
        <family val="2"/>
        <scheme val="minor"/>
      </rPr>
      <t xml:space="preserve">d </t>
    </r>
    <r>
      <rPr>
        <b/>
        <sz val="11"/>
        <color theme="1"/>
        <rFont val="Calibri"/>
        <family val="2"/>
        <scheme val="minor"/>
      </rPr>
      <t>:</t>
    </r>
  </si>
  <si>
    <r>
      <t xml:space="preserve">Differences </t>
    </r>
    <r>
      <rPr>
        <b/>
        <i/>
        <sz val="11"/>
        <color theme="1"/>
        <rFont val="Calibri"/>
        <family val="2"/>
        <scheme val="minor"/>
      </rPr>
      <t xml:space="preserve"> d</t>
    </r>
  </si>
  <si>
    <r>
      <rPr>
        <b/>
        <i/>
        <sz val="12"/>
        <color theme="1"/>
        <rFont val="Calibri"/>
        <family val="2"/>
      </rPr>
      <t>µ</t>
    </r>
    <r>
      <rPr>
        <b/>
        <i/>
        <vertAlign val="subscript"/>
        <sz val="12"/>
        <color theme="1"/>
        <rFont val="Calibri"/>
        <family val="2"/>
      </rPr>
      <t>d</t>
    </r>
    <r>
      <rPr>
        <b/>
        <sz val="12"/>
        <color theme="1"/>
        <rFont val="Calibri"/>
        <family val="2"/>
      </rPr>
      <t xml:space="preserve"> </t>
    </r>
  </si>
  <si>
    <t>Sample Number of Success *</t>
  </si>
  <si>
    <r>
      <rPr>
        <b/>
        <i/>
        <sz val="11"/>
        <color theme="1"/>
        <rFont val="Calibri"/>
        <family val="2"/>
        <scheme val="minor"/>
      </rPr>
      <t>p-bar</t>
    </r>
    <r>
      <rPr>
        <b/>
        <sz val="11"/>
        <color theme="1"/>
        <rFont val="Calibri"/>
        <family val="2"/>
        <scheme val="minor"/>
      </rPr>
      <t>: Pooled estimate for proportions</t>
    </r>
  </si>
  <si>
    <r>
      <rPr>
        <b/>
        <i/>
        <sz val="11"/>
        <color theme="1"/>
        <rFont val="Calibri"/>
        <family val="2"/>
        <scheme val="minor"/>
      </rPr>
      <t>q-bar</t>
    </r>
    <r>
      <rPr>
        <b/>
        <sz val="11"/>
        <color theme="1"/>
        <rFont val="Calibri"/>
        <family val="2"/>
        <scheme val="minor"/>
      </rPr>
      <t xml:space="preserve"> = 1 -</t>
    </r>
    <r>
      <rPr>
        <b/>
        <i/>
        <sz val="11"/>
        <color theme="1"/>
        <rFont val="Calibri"/>
        <family val="2"/>
        <scheme val="minor"/>
      </rPr>
      <t xml:space="preserve"> p-bar</t>
    </r>
  </si>
  <si>
    <r>
      <rPr>
        <b/>
        <i/>
        <sz val="12"/>
        <color theme="1"/>
        <rFont val="Calibri"/>
        <family val="2"/>
      </rPr>
      <t>p</t>
    </r>
    <r>
      <rPr>
        <b/>
        <vertAlign val="subscript"/>
        <sz val="12"/>
        <color theme="1"/>
        <rFont val="Calibri"/>
        <family val="2"/>
      </rPr>
      <t>1</t>
    </r>
    <r>
      <rPr>
        <b/>
        <sz val="12"/>
        <color theme="1"/>
        <rFont val="Calibri"/>
        <family val="2"/>
      </rPr>
      <t xml:space="preserve"> -</t>
    </r>
    <r>
      <rPr>
        <b/>
        <i/>
        <vertAlign val="subscript"/>
        <sz val="12"/>
        <color theme="1"/>
        <rFont val="Calibri"/>
        <family val="2"/>
      </rPr>
      <t xml:space="preserve"> </t>
    </r>
    <r>
      <rPr>
        <b/>
        <i/>
        <sz val="12"/>
        <color theme="1"/>
        <rFont val="Calibri"/>
        <family val="2"/>
      </rPr>
      <t>p</t>
    </r>
    <r>
      <rPr>
        <b/>
        <vertAlign val="subscript"/>
        <sz val="12"/>
        <color theme="1"/>
        <rFont val="Calibri"/>
        <family val="2"/>
      </rPr>
      <t>2</t>
    </r>
  </si>
  <si>
    <t>Hypothesized Proportions Difference</t>
  </si>
  <si>
    <t>Population Means Difference</t>
  </si>
  <si>
    <t>Population Variance</t>
  </si>
  <si>
    <t>Hypothesis Testing (Population variances are known to be unequal):</t>
  </si>
  <si>
    <t>Hypothesis Testing (Population variances are known to be equal):</t>
  </si>
  <si>
    <t>Proportion of the population that are greater than 2:</t>
  </si>
  <si>
    <t xml:space="preserve">* Note: A proportion of Success is the proportion of LOC QUTIENTs that are greater than 2. </t>
  </si>
  <si>
    <t>Population 1 (NY)</t>
  </si>
  <si>
    <t>Population 2 (LA)</t>
  </si>
  <si>
    <t xml:space="preserve">Population Variance </t>
  </si>
  <si>
    <t>Sample number of Success *</t>
  </si>
  <si>
    <t>Total variables in population</t>
  </si>
  <si>
    <t>(1)</t>
  </si>
  <si>
    <t>(2)</t>
  </si>
  <si>
    <t>=</t>
  </si>
  <si>
    <t>not equal</t>
  </si>
  <si>
    <t xml:space="preserve">No </t>
  </si>
  <si>
    <t>F-Test Two-Sample for Variances</t>
  </si>
  <si>
    <t>Variable 1</t>
  </si>
  <si>
    <t>Variable 2</t>
  </si>
  <si>
    <t>Observations</t>
  </si>
  <si>
    <t>df</t>
  </si>
  <si>
    <t>F</t>
  </si>
  <si>
    <t>P(F&lt;=f) one-tail</t>
  </si>
  <si>
    <t>F Critical one-tail</t>
  </si>
  <si>
    <t>&gt;=</t>
  </si>
  <si>
    <t>&lt;</t>
  </si>
  <si>
    <t xml:space="preserve">Left Tailed </t>
  </si>
  <si>
    <t>µ0</t>
  </si>
  <si>
    <t>Yes</t>
  </si>
  <si>
    <t xml:space="preserve">Explain why: Test Statistic &gt; Critical Value </t>
  </si>
  <si>
    <t>No</t>
  </si>
  <si>
    <t>2P(F&lt;=f) two-tail</t>
  </si>
  <si>
    <t>F Critical two-tail</t>
  </si>
  <si>
    <t>Sample Standard Deviation</t>
  </si>
  <si>
    <t>&lt;=</t>
  </si>
  <si>
    <t>&gt;</t>
  </si>
  <si>
    <t>Right tailed</t>
  </si>
  <si>
    <t>Explain why: Because Sample z &lt; Critical value Z</t>
  </si>
  <si>
    <r>
      <t xml:space="preserve">We cannot reject the null hypothesis because we do not have enough evidence to suggest that  </t>
    </r>
    <r>
      <rPr>
        <b/>
        <sz val="11"/>
        <color theme="1"/>
        <rFont val="Calibri"/>
        <family val="2"/>
        <scheme val="minor"/>
      </rPr>
      <t>p1&gt;p2</t>
    </r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</si>
  <si>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</si>
  <si>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</si>
  <si>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</si>
  <si>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</si>
  <si>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</si>
  <si>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</si>
  <si>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</si>
  <si>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</si>
  <si>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Explain why: Because the sample f &gt; Critical F</t>
  </si>
  <si>
    <r>
      <t xml:space="preserve">We can reject the null hypothesis because we have enough evidence to suggest that </t>
    </r>
    <r>
      <rPr>
        <b/>
        <sz val="11"/>
        <color theme="1"/>
        <rFont val="Calibri"/>
        <family val="2"/>
        <scheme val="minor"/>
      </rPr>
      <t>σ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/σ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 xml:space="preserve">not equal 1 </t>
    </r>
  </si>
  <si>
    <r>
      <t xml:space="preserve">We cannot reject the null hypothesis because we do not have enough evidence to suggest that  </t>
    </r>
    <r>
      <rPr>
        <b/>
        <sz val="11"/>
        <color theme="1"/>
        <rFont val="Calibri"/>
        <family val="2"/>
        <scheme val="minor"/>
      </rPr>
      <t>µ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not equals to µ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</si>
  <si>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µ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</si>
  <si>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Explain why: Because t1&gt; t &gt;t2</t>
  </si>
  <si>
    <t>Two Tailed</t>
  </si>
  <si>
    <t xml:space="preserve">Left tailed </t>
  </si>
  <si>
    <t>t-Test: Two-Sample Assuming Unequal Variances</t>
  </si>
  <si>
    <t>t-Test: Two-Sample Assuming Equal Variances</t>
  </si>
  <si>
    <t>Pooled Variance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</si>
  <si>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</si>
  <si>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</si>
  <si>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</si>
  <si>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</si>
  <si>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</si>
  <si>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</si>
  <si>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</si>
  <si>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Explain why: Reject because sample z &gt; Critical Z</t>
  </si>
  <si>
    <r>
      <t xml:space="preserve"> We cannot reject the null hypothesis because we do not have enough evidence to suggest that </t>
    </r>
    <r>
      <rPr>
        <b/>
        <sz val="11"/>
        <color theme="1"/>
        <rFont val="Calibri"/>
        <family val="2"/>
        <scheme val="minor"/>
      </rPr>
      <t>µ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- µ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&lt;µ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</si>
  <si>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 xml:space="preserve"> We cannot reject the null hypothesis because we do not have enough evidence to suggest that</t>
    </r>
    <r>
      <rPr>
        <b/>
        <sz val="11"/>
        <color theme="1"/>
        <rFont val="Calibri"/>
        <family val="2"/>
        <scheme val="minor"/>
      </rPr>
      <t xml:space="preserve"> µ1 - µ2 &lt;µ0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</si>
</sst>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i/>
      <vertAlign val="subscript"/>
      <sz val="12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18" fillId="0" borderId="0" xfId="0" applyNumberFormat="1" applyFont="1" applyBorder="1" applyAlignment="1">
      <alignment wrapText="1"/>
    </xf>
    <xf numFmtId="0" fontId="19" fillId="0" borderId="0" xfId="42" applyFont="1" applyAlignment="1"/>
    <xf numFmtId="0" fontId="18" fillId="0" borderId="0" xfId="42" applyAlignment="1">
      <alignment wrapText="1"/>
    </xf>
    <xf numFmtId="0" fontId="18" fillId="0" borderId="0" xfId="42"/>
    <xf numFmtId="0" fontId="20" fillId="0" borderId="0" xfId="42" applyFont="1" applyAlignment="1"/>
    <xf numFmtId="0" fontId="21" fillId="0" borderId="0" xfId="42" applyFont="1" applyAlignment="1"/>
    <xf numFmtId="0" fontId="21" fillId="0" borderId="0" xfId="42" applyFont="1" applyAlignment="1">
      <alignment wrapText="1"/>
    </xf>
    <xf numFmtId="0" fontId="21" fillId="0" borderId="0" xfId="42" applyFont="1"/>
    <xf numFmtId="0" fontId="18" fillId="0" borderId="0" xfId="42" applyFont="1" applyAlignment="1"/>
    <xf numFmtId="0" fontId="22" fillId="0" borderId="0" xfId="42" applyFont="1" applyAlignment="1">
      <alignment wrapText="1"/>
    </xf>
    <xf numFmtId="0" fontId="23" fillId="0" borderId="0" xfId="42" applyFont="1"/>
    <xf numFmtId="0" fontId="18" fillId="0" borderId="10" xfId="42" applyFont="1" applyBorder="1" applyAlignment="1">
      <alignment wrapText="1"/>
    </xf>
    <xf numFmtId="0" fontId="18" fillId="0" borderId="10" xfId="42" applyBorder="1"/>
    <xf numFmtId="1" fontId="18" fillId="0" borderId="10" xfId="42" applyNumberFormat="1" applyFont="1" applyBorder="1" applyAlignment="1">
      <alignment wrapText="1"/>
    </xf>
    <xf numFmtId="0" fontId="18" fillId="0" borderId="10" xfId="42" applyBorder="1" applyAlignment="1">
      <alignment wrapText="1"/>
    </xf>
    <xf numFmtId="0" fontId="18" fillId="0" borderId="0" xfId="42" applyFont="1" applyAlignment="1">
      <alignment wrapText="1"/>
    </xf>
    <xf numFmtId="0" fontId="18" fillId="0" borderId="0" xfId="42" applyFont="1" applyBorder="1" applyAlignment="1">
      <alignment wrapText="1"/>
    </xf>
    <xf numFmtId="0" fontId="18" fillId="0" borderId="0" xfId="42" applyBorder="1" applyAlignment="1">
      <alignment wrapText="1"/>
    </xf>
    <xf numFmtId="0" fontId="18" fillId="0" borderId="0" xfId="42" applyBorder="1"/>
    <xf numFmtId="0" fontId="24" fillId="0" borderId="0" xfId="42" applyFont="1" applyAlignment="1">
      <alignment wrapText="1"/>
    </xf>
    <xf numFmtId="0" fontId="24" fillId="0" borderId="0" xfId="42" applyFont="1"/>
    <xf numFmtId="0" fontId="18" fillId="0" borderId="0" xfId="42" applyFont="1" applyAlignment="1">
      <alignment vertical="center" wrapText="1"/>
    </xf>
    <xf numFmtId="0" fontId="18" fillId="0" borderId="0" xfId="42" applyAlignment="1">
      <alignment vertical="center"/>
    </xf>
    <xf numFmtId="0" fontId="18" fillId="0" borderId="0" xfId="42" applyFont="1" applyAlignment="1">
      <alignment vertic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3" xfId="0" applyFont="1" applyBorder="1"/>
    <xf numFmtId="2" fontId="16" fillId="0" borderId="13" xfId="0" applyNumberFormat="1" applyFont="1" applyBorder="1" applyAlignment="1">
      <alignment horizontal="center"/>
    </xf>
    <xf numFmtId="0" fontId="16" fillId="0" borderId="12" xfId="0" applyFont="1" applyBorder="1"/>
    <xf numFmtId="0" fontId="0" fillId="0" borderId="0" xfId="0" applyAlignment="1">
      <alignment horizontal="center"/>
    </xf>
    <xf numFmtId="2" fontId="16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Alignment="1">
      <alignment horizontal="left"/>
    </xf>
    <xf numFmtId="166" fontId="16" fillId="0" borderId="13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10" fontId="16" fillId="0" borderId="13" xfId="43" applyNumberFormat="1" applyFont="1" applyBorder="1" applyAlignment="1">
      <alignment horizontal="center"/>
    </xf>
    <xf numFmtId="0" fontId="16" fillId="33" borderId="0" xfId="0" applyFont="1" applyFill="1" applyBorder="1"/>
    <xf numFmtId="0" fontId="16" fillId="0" borderId="12" xfId="0" applyFont="1" applyFill="1" applyBorder="1"/>
    <xf numFmtId="0" fontId="27" fillId="35" borderId="12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166" fontId="16" fillId="35" borderId="12" xfId="0" applyNumberFormat="1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28" fillId="35" borderId="12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0" fillId="0" borderId="23" xfId="0" applyBorder="1"/>
    <xf numFmtId="0" fontId="16" fillId="0" borderId="19" xfId="0" applyFont="1" applyBorder="1" applyAlignment="1">
      <alignment horizontal="center"/>
    </xf>
    <xf numFmtId="0" fontId="16" fillId="0" borderId="12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66" fontId="16" fillId="0" borderId="17" xfId="0" applyNumberFormat="1" applyFont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23" xfId="0" applyFont="1" applyFill="1" applyBorder="1"/>
    <xf numFmtId="0" fontId="0" fillId="33" borderId="0" xfId="0" applyFill="1"/>
    <xf numFmtId="0" fontId="0" fillId="0" borderId="18" xfId="0" applyBorder="1"/>
    <xf numFmtId="2" fontId="16" fillId="0" borderId="20" xfId="0" applyNumberFormat="1" applyFont="1" applyBorder="1" applyAlignment="1">
      <alignment horizontal="center"/>
    </xf>
    <xf numFmtId="0" fontId="0" fillId="0" borderId="16" xfId="0" applyBorder="1"/>
    <xf numFmtId="2" fontId="16" fillId="0" borderId="25" xfId="0" applyNumberFormat="1" applyFont="1" applyBorder="1" applyAlignment="1">
      <alignment horizontal="center"/>
    </xf>
    <xf numFmtId="0" fontId="16" fillId="0" borderId="13" xfId="0" applyFont="1" applyBorder="1" applyAlignment="1">
      <alignment horizontal="left"/>
    </xf>
    <xf numFmtId="166" fontId="0" fillId="0" borderId="0" xfId="0" applyNumberFormat="1"/>
    <xf numFmtId="2" fontId="16" fillId="0" borderId="24" xfId="0" applyNumberFormat="1" applyFont="1" applyBorder="1" applyAlignment="1">
      <alignment horizontal="center"/>
    </xf>
    <xf numFmtId="0" fontId="0" fillId="37" borderId="0" xfId="0" applyFill="1"/>
    <xf numFmtId="2" fontId="0" fillId="0" borderId="1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16" fillId="0" borderId="18" xfId="0" applyNumberFormat="1" applyFont="1" applyBorder="1" applyAlignment="1">
      <alignment horizontal="center"/>
    </xf>
    <xf numFmtId="2" fontId="16" fillId="0" borderId="3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2" xfId="0" applyFont="1" applyFill="1" applyBorder="1" applyAlignment="1">
      <alignment horizontal="left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2" fontId="0" fillId="36" borderId="0" xfId="0" applyNumberFormat="1" applyFill="1" applyAlignment="1">
      <alignment horizontal="right"/>
    </xf>
    <xf numFmtId="2" fontId="16" fillId="36" borderId="11" xfId="0" applyNumberFormat="1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0" fontId="16" fillId="0" borderId="23" xfId="0" applyFont="1" applyFill="1" applyBorder="1" applyAlignment="1">
      <alignment horizontal="left"/>
    </xf>
    <xf numFmtId="165" fontId="0" fillId="0" borderId="13" xfId="0" applyNumberForma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1" fontId="16" fillId="0" borderId="13" xfId="0" applyNumberFormat="1" applyFont="1" applyBorder="1" applyAlignment="1">
      <alignment horizontal="center"/>
    </xf>
    <xf numFmtId="0" fontId="33" fillId="35" borderId="12" xfId="0" applyFont="1" applyFill="1" applyBorder="1" applyAlignment="1">
      <alignment horizontal="center"/>
    </xf>
    <xf numFmtId="2" fontId="16" fillId="0" borderId="13" xfId="43" applyNumberFormat="1" applyFon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6" fontId="16" fillId="0" borderId="13" xfId="43" applyNumberFormat="1" applyFont="1" applyBorder="1" applyAlignment="1">
      <alignment horizontal="center"/>
    </xf>
    <xf numFmtId="2" fontId="16" fillId="0" borderId="12" xfId="43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5" fontId="16" fillId="35" borderId="12" xfId="0" applyNumberFormat="1" applyFont="1" applyFill="1" applyBorder="1" applyAlignment="1">
      <alignment horizontal="center"/>
    </xf>
    <xf numFmtId="2" fontId="16" fillId="35" borderId="12" xfId="0" applyNumberFormat="1" applyFont="1" applyFill="1" applyBorder="1" applyAlignment="1">
      <alignment horizontal="center"/>
    </xf>
    <xf numFmtId="167" fontId="16" fillId="35" borderId="12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34" fillId="0" borderId="33" xfId="0" applyFont="1" applyFill="1" applyBorder="1" applyAlignment="1">
      <alignment horizontal="center"/>
    </xf>
    <xf numFmtId="167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0" xfId="0" applyNumberFormat="1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167" fontId="0" fillId="0" borderId="16" xfId="0" applyNumberFormat="1" applyFill="1" applyBorder="1" applyAlignment="1"/>
    <xf numFmtId="166" fontId="0" fillId="0" borderId="16" xfId="0" applyNumberFormat="1" applyFill="1" applyBorder="1" applyAlignment="1"/>
    <xf numFmtId="0" fontId="31" fillId="35" borderId="12" xfId="0" applyFont="1" applyFill="1" applyBorder="1" applyAlignment="1">
      <alignment horizontal="center"/>
    </xf>
    <xf numFmtId="167" fontId="0" fillId="0" borderId="0" xfId="0" applyNumberFormat="1"/>
    <xf numFmtId="165" fontId="0" fillId="0" borderId="0" xfId="0" applyNumberFormat="1"/>
    <xf numFmtId="165" fontId="16" fillId="0" borderId="12" xfId="0" applyNumberFormat="1" applyFont="1" applyBorder="1" applyAlignment="1">
      <alignment horizontal="center" vertical="center"/>
    </xf>
    <xf numFmtId="0" fontId="16" fillId="33" borderId="16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5" borderId="31" xfId="0" applyFont="1" applyFill="1" applyBorder="1" applyAlignment="1">
      <alignment horizontal="left" wrapText="1"/>
    </xf>
    <xf numFmtId="0" fontId="16" fillId="35" borderId="22" xfId="0" applyFont="1" applyFill="1" applyBorder="1" applyAlignment="1">
      <alignment horizontal="left" wrapText="1"/>
    </xf>
    <xf numFmtId="0" fontId="0" fillId="35" borderId="26" xfId="0" applyFill="1" applyBorder="1" applyAlignment="1">
      <alignment horizontal="left" vertical="top" wrapText="1"/>
    </xf>
    <xf numFmtId="0" fontId="0" fillId="35" borderId="27" xfId="0" applyFill="1" applyBorder="1" applyAlignment="1">
      <alignment horizontal="left" vertical="top" wrapText="1"/>
    </xf>
    <xf numFmtId="0" fontId="0" fillId="35" borderId="28" xfId="0" applyFill="1" applyBorder="1" applyAlignment="1">
      <alignment horizontal="left" vertical="top" wrapText="1"/>
    </xf>
    <xf numFmtId="0" fontId="0" fillId="35" borderId="29" xfId="0" applyFill="1" applyBorder="1" applyAlignment="1">
      <alignment horizontal="left" vertical="top" wrapText="1"/>
    </xf>
    <xf numFmtId="0" fontId="0" fillId="35" borderId="0" xfId="0" applyFill="1" applyBorder="1" applyAlignment="1">
      <alignment horizontal="left" vertical="top" wrapText="1"/>
    </xf>
    <xf numFmtId="0" fontId="0" fillId="35" borderId="23" xfId="0" applyFill="1" applyBorder="1" applyAlignment="1">
      <alignment horizontal="left" vertical="top" wrapText="1"/>
    </xf>
    <xf numFmtId="0" fontId="0" fillId="35" borderId="30" xfId="0" applyFill="1" applyBorder="1" applyAlignment="1">
      <alignment horizontal="left" vertical="top" wrapText="1"/>
    </xf>
    <xf numFmtId="0" fontId="0" fillId="35" borderId="15" xfId="0" applyFill="1" applyBorder="1" applyAlignment="1">
      <alignment horizontal="left" vertical="top" wrapText="1"/>
    </xf>
    <xf numFmtId="0" fontId="0" fillId="35" borderId="17" xfId="0" applyFill="1" applyBorder="1" applyAlignment="1">
      <alignment horizontal="left" vertical="top" wrapText="1"/>
    </xf>
    <xf numFmtId="0" fontId="16" fillId="35" borderId="12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center"/>
    </xf>
    <xf numFmtId="0" fontId="0" fillId="35" borderId="12" xfId="0" applyFill="1" applyBorder="1" applyAlignment="1">
      <alignment horizontal="left" vertical="top" wrapText="1"/>
    </xf>
    <xf numFmtId="2" fontId="0" fillId="0" borderId="16" xfId="0" applyNumberFormat="1" applyFill="1" applyBorder="1" applyAlignment="1"/>
    <xf numFmtId="164" fontId="0" fillId="0" borderId="0" xfId="0" applyNumberFormat="1" applyFill="1" applyBorder="1" applyAlignment="1"/>
    <xf numFmtId="164" fontId="0" fillId="0" borderId="16" xfId="0" applyNumberFormat="1" applyFill="1" applyBorder="1" applyAlignment="1"/>
    <xf numFmtId="0" fontId="16" fillId="0" borderId="18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13" xfId="0" applyFont="1" applyBorder="1" applyAlignment="1">
      <alignment wrapText="1"/>
    </xf>
    <xf numFmtId="0" fontId="16" fillId="34" borderId="11" xfId="0" applyFont="1" applyFill="1" applyBorder="1" applyAlignment="1"/>
    <xf numFmtId="0" fontId="16" fillId="0" borderId="0" xfId="0" applyFont="1" applyAlignment="1">
      <alignment horizontal="center" wrapText="1"/>
    </xf>
    <xf numFmtId="0" fontId="16" fillId="34" borderId="11" xfId="0" applyFont="1" applyFill="1" applyBorder="1" applyAlignment="1">
      <alignment horizont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8</xdr:row>
      <xdr:rowOff>154518</xdr:rowOff>
    </xdr:from>
    <xdr:to>
      <xdr:col>7</xdr:col>
      <xdr:colOff>256117</xdr:colOff>
      <xdr:row>10</xdr:row>
      <xdr:rowOff>172510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BA901B2-9EF6-41F5-8E82-313116233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9533" y="1678518"/>
          <a:ext cx="1229784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2256368</xdr:colOff>
      <xdr:row>8</xdr:row>
      <xdr:rowOff>52917</xdr:rowOff>
    </xdr:from>
    <xdr:to>
      <xdr:col>16</xdr:col>
      <xdr:colOff>1040556</xdr:colOff>
      <xdr:row>11</xdr:row>
      <xdr:rowOff>143932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E80E4E2-6EE6-4C59-835D-8AD36A924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5568" y="1559984"/>
          <a:ext cx="2175934" cy="649815"/>
        </a:xfrm>
        <a:prstGeom prst="rect">
          <a:avLst/>
        </a:prstGeom>
      </xdr:spPr>
    </xdr:pic>
    <xdr:clientData/>
  </xdr:twoCellAnchor>
  <xdr:twoCellAnchor editAs="oneCell">
    <xdr:from>
      <xdr:col>15</xdr:col>
      <xdr:colOff>112183</xdr:colOff>
      <xdr:row>5</xdr:row>
      <xdr:rowOff>118533</xdr:rowOff>
    </xdr:from>
    <xdr:to>
      <xdr:col>16</xdr:col>
      <xdr:colOff>274107</xdr:colOff>
      <xdr:row>8</xdr:row>
      <xdr:rowOff>36961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4CA2C50-952D-47F2-810F-57034345F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57383" y="1066800"/>
          <a:ext cx="1296457" cy="4772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127000</xdr:colOff>
      <xdr:row>8</xdr:row>
      <xdr:rowOff>52918</xdr:rowOff>
    </xdr:from>
    <xdr:to>
      <xdr:col>15</xdr:col>
      <xdr:colOff>1862667</xdr:colOff>
      <xdr:row>10</xdr:row>
      <xdr:rowOff>163966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802D949-5336-4F2D-A3EA-3C692E009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38333" y="1619251"/>
          <a:ext cx="1735667" cy="5026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1590674</xdr:colOff>
      <xdr:row>8</xdr:row>
      <xdr:rowOff>35983</xdr:rowOff>
    </xdr:from>
    <xdr:to>
      <xdr:col>6</xdr:col>
      <xdr:colOff>34731</xdr:colOff>
      <xdr:row>11</xdr:row>
      <xdr:rowOff>65536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2AAA2695-3D4E-441C-8AB5-1973D143A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4741" y="1568450"/>
          <a:ext cx="1585190" cy="6137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8</xdr:row>
      <xdr:rowOff>19050</xdr:rowOff>
    </xdr:from>
    <xdr:to>
      <xdr:col>6</xdr:col>
      <xdr:colOff>723900</xdr:colOff>
      <xdr:row>11</xdr:row>
      <xdr:rowOff>133350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5E2C46-823E-4652-AF54-691396AAE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1571625"/>
          <a:ext cx="2000250" cy="685800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5</xdr:row>
      <xdr:rowOff>144992</xdr:rowOff>
    </xdr:from>
    <xdr:to>
      <xdr:col>6</xdr:col>
      <xdr:colOff>60325</xdr:colOff>
      <xdr:row>8</xdr:row>
      <xdr:rowOff>59186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74BFFDC9-A9B0-43DD-AE15-7C9BB55FF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0067" y="1129242"/>
          <a:ext cx="1262591" cy="485694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6</xdr:row>
      <xdr:rowOff>38100</xdr:rowOff>
    </xdr:from>
    <xdr:to>
      <xdr:col>11</xdr:col>
      <xdr:colOff>1219199</xdr:colOff>
      <xdr:row>8</xdr:row>
      <xdr:rowOff>95170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80EC5D75-281B-4122-BE89-8C9D4571C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97225" y="1209675"/>
          <a:ext cx="2486025" cy="43807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8</xdr:row>
      <xdr:rowOff>114301</xdr:rowOff>
    </xdr:from>
    <xdr:to>
      <xdr:col>10</xdr:col>
      <xdr:colOff>1143000</xdr:colOff>
      <xdr:row>9</xdr:row>
      <xdr:rowOff>171451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2AAF9405-D98C-4950-9386-772CE1BA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97225" y="1666876"/>
          <a:ext cx="1114425" cy="247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9</xdr:row>
      <xdr:rowOff>133350</xdr:rowOff>
    </xdr:from>
    <xdr:to>
      <xdr:col>7</xdr:col>
      <xdr:colOff>180712</xdr:colOff>
      <xdr:row>13</xdr:row>
      <xdr:rowOff>85636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325C40-206D-471D-A010-007301A16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9825" y="1733550"/>
          <a:ext cx="2104762" cy="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"/>
  <sheetViews>
    <sheetView zoomScale="90" zoomScaleNormal="90" workbookViewId="0"/>
  </sheetViews>
  <sheetFormatPr defaultRowHeight="14.4" x14ac:dyDescent="0.3"/>
  <cols>
    <col min="1" max="1" width="40" customWidth="1"/>
    <col min="2" max="2" width="60.5546875" customWidth="1"/>
    <col min="3" max="11" width="15.21875" customWidth="1"/>
  </cols>
  <sheetData>
    <row r="1" spans="1:11" ht="14.55" x14ac:dyDescent="0.35">
      <c r="A1" s="37" t="s">
        <v>850</v>
      </c>
      <c r="B1" s="1" t="s">
        <v>0</v>
      </c>
      <c r="C1" s="3" t="s">
        <v>1</v>
      </c>
      <c r="D1" s="5" t="s">
        <v>2</v>
      </c>
      <c r="E1" s="6" t="s">
        <v>3</v>
      </c>
      <c r="F1" s="87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 ht="14.55" x14ac:dyDescent="0.35">
      <c r="A2" s="1" t="s">
        <v>767</v>
      </c>
      <c r="B2" s="1" t="s">
        <v>11</v>
      </c>
      <c r="C2" s="3">
        <v>8640</v>
      </c>
      <c r="D2" s="5">
        <v>4.0999999999999996</v>
      </c>
      <c r="E2" s="6">
        <v>0.92900000000000005</v>
      </c>
      <c r="F2" s="87">
        <v>0.63</v>
      </c>
      <c r="G2" s="4">
        <v>119.55</v>
      </c>
      <c r="H2" s="3">
        <v>248670</v>
      </c>
      <c r="I2" s="5">
        <v>2</v>
      </c>
      <c r="J2" s="4" t="s">
        <v>10</v>
      </c>
      <c r="K2" s="3" t="s">
        <v>10</v>
      </c>
    </row>
    <row r="3" spans="1:11" ht="14.55" x14ac:dyDescent="0.35">
      <c r="A3" s="1" t="s">
        <v>767</v>
      </c>
      <c r="B3" s="1" t="s">
        <v>12</v>
      </c>
      <c r="C3" s="3">
        <v>150300</v>
      </c>
      <c r="D3" s="5">
        <v>1.4</v>
      </c>
      <c r="E3" s="6">
        <v>16.157</v>
      </c>
      <c r="F3" s="87">
        <v>1.04</v>
      </c>
      <c r="G3" s="4">
        <v>80.040000000000006</v>
      </c>
      <c r="H3" s="3">
        <v>166470</v>
      </c>
      <c r="I3" s="5">
        <v>0.9</v>
      </c>
      <c r="J3" s="4">
        <v>68.010000000000005</v>
      </c>
      <c r="K3" s="3">
        <v>141460</v>
      </c>
    </row>
    <row r="4" spans="1:11" ht="14.55" x14ac:dyDescent="0.35">
      <c r="A4" s="1" t="s">
        <v>767</v>
      </c>
      <c r="B4" s="1" t="s">
        <v>13</v>
      </c>
      <c r="C4" s="3">
        <v>3060</v>
      </c>
      <c r="D4" s="5">
        <v>6.3</v>
      </c>
      <c r="E4" s="6">
        <v>0.32900000000000001</v>
      </c>
      <c r="F4" s="87">
        <v>0.91</v>
      </c>
      <c r="G4" s="4" t="s">
        <v>14</v>
      </c>
      <c r="H4" s="3">
        <v>63050</v>
      </c>
      <c r="I4" s="5">
        <v>4.9000000000000004</v>
      </c>
      <c r="J4" s="4" t="s">
        <v>14</v>
      </c>
      <c r="K4" s="3">
        <v>64050</v>
      </c>
    </row>
    <row r="5" spans="1:11" ht="14.55" x14ac:dyDescent="0.35">
      <c r="A5" s="1" t="s">
        <v>767</v>
      </c>
      <c r="B5" s="1" t="s">
        <v>15</v>
      </c>
      <c r="C5" s="3">
        <v>5940</v>
      </c>
      <c r="D5" s="5">
        <v>5.9</v>
      </c>
      <c r="E5" s="6">
        <v>0.63900000000000001</v>
      </c>
      <c r="F5" s="87">
        <v>3.24</v>
      </c>
      <c r="G5" s="4">
        <v>83.98</v>
      </c>
      <c r="H5" s="3">
        <v>174680</v>
      </c>
      <c r="I5" s="5">
        <v>2.4</v>
      </c>
      <c r="J5" s="4">
        <v>75.900000000000006</v>
      </c>
      <c r="K5" s="3">
        <v>157870</v>
      </c>
    </row>
    <row r="6" spans="1:11" ht="14.55" x14ac:dyDescent="0.35">
      <c r="A6" s="1" t="s">
        <v>767</v>
      </c>
      <c r="B6" s="1" t="s">
        <v>16</v>
      </c>
      <c r="C6" s="3">
        <v>23200</v>
      </c>
      <c r="D6" s="5">
        <v>3.1</v>
      </c>
      <c r="E6" s="6">
        <v>2.4929999999999999</v>
      </c>
      <c r="F6" s="87">
        <v>1.62</v>
      </c>
      <c r="G6" s="4">
        <v>92.53</v>
      </c>
      <c r="H6" s="3">
        <v>192460</v>
      </c>
      <c r="I6" s="5">
        <v>1.1000000000000001</v>
      </c>
      <c r="J6" s="4">
        <v>84.87</v>
      </c>
      <c r="K6" s="3">
        <v>176520</v>
      </c>
    </row>
    <row r="7" spans="1:11" ht="14.55" x14ac:dyDescent="0.35">
      <c r="A7" s="1" t="s">
        <v>767</v>
      </c>
      <c r="B7" s="1" t="s">
        <v>17</v>
      </c>
      <c r="C7" s="3">
        <v>27270</v>
      </c>
      <c r="D7" s="5">
        <v>2.2000000000000002</v>
      </c>
      <c r="E7" s="6">
        <v>2.931</v>
      </c>
      <c r="F7" s="87">
        <v>1.1299999999999999</v>
      </c>
      <c r="G7" s="4">
        <v>93.78</v>
      </c>
      <c r="H7" s="3">
        <v>195060</v>
      </c>
      <c r="I7" s="5">
        <v>1.2</v>
      </c>
      <c r="J7" s="4">
        <v>84.92</v>
      </c>
      <c r="K7" s="3">
        <v>176640</v>
      </c>
    </row>
    <row r="8" spans="1:11" ht="14.55" x14ac:dyDescent="0.35">
      <c r="A8" s="1" t="s">
        <v>767</v>
      </c>
      <c r="B8" s="1" t="s">
        <v>18</v>
      </c>
      <c r="C8" s="3">
        <v>6360</v>
      </c>
      <c r="D8" s="5">
        <v>4.7</v>
      </c>
      <c r="E8" s="6">
        <v>0.68400000000000005</v>
      </c>
      <c r="F8" s="87">
        <v>1.45</v>
      </c>
      <c r="G8" s="4">
        <v>83.31</v>
      </c>
      <c r="H8" s="3">
        <v>173290</v>
      </c>
      <c r="I8" s="5">
        <v>2.4</v>
      </c>
      <c r="J8" s="4">
        <v>73.77</v>
      </c>
      <c r="K8" s="3">
        <v>153440</v>
      </c>
    </row>
    <row r="9" spans="1:11" ht="14.55" x14ac:dyDescent="0.35">
      <c r="A9" s="1" t="s">
        <v>767</v>
      </c>
      <c r="B9" s="1" t="s">
        <v>19</v>
      </c>
      <c r="C9" s="3">
        <v>21100</v>
      </c>
      <c r="D9" s="5">
        <v>1.8</v>
      </c>
      <c r="E9" s="6">
        <v>2.2679999999999998</v>
      </c>
      <c r="F9" s="87">
        <v>1.2</v>
      </c>
      <c r="G9" s="4">
        <v>66.28</v>
      </c>
      <c r="H9" s="3">
        <v>137870</v>
      </c>
      <c r="I9" s="5">
        <v>0.8</v>
      </c>
      <c r="J9" s="4">
        <v>60.41</v>
      </c>
      <c r="K9" s="3">
        <v>125650</v>
      </c>
    </row>
    <row r="10" spans="1:11" ht="14.55" x14ac:dyDescent="0.35">
      <c r="A10" s="1" t="s">
        <v>767</v>
      </c>
      <c r="B10" s="1" t="s">
        <v>20</v>
      </c>
      <c r="C10" s="3">
        <v>32100</v>
      </c>
      <c r="D10" s="5">
        <v>2.9</v>
      </c>
      <c r="E10" s="6">
        <v>3.4510000000000001</v>
      </c>
      <c r="F10" s="87">
        <v>1.35</v>
      </c>
      <c r="G10" s="4">
        <v>93.44</v>
      </c>
      <c r="H10" s="3">
        <v>194350</v>
      </c>
      <c r="I10" s="5">
        <v>1.6</v>
      </c>
      <c r="J10" s="4">
        <v>84.46</v>
      </c>
      <c r="K10" s="3">
        <v>175670</v>
      </c>
    </row>
    <row r="11" spans="1:11" ht="14.55" x14ac:dyDescent="0.35">
      <c r="A11" s="1" t="s">
        <v>767</v>
      </c>
      <c r="B11" s="1" t="s">
        <v>21</v>
      </c>
      <c r="C11" s="3">
        <v>50090</v>
      </c>
      <c r="D11" s="5">
        <v>2.1</v>
      </c>
      <c r="E11" s="6">
        <v>5.3840000000000003</v>
      </c>
      <c r="F11" s="87">
        <v>1.35</v>
      </c>
      <c r="G11" s="4">
        <v>98.11</v>
      </c>
      <c r="H11" s="3">
        <v>204070</v>
      </c>
      <c r="I11" s="5">
        <v>1.3</v>
      </c>
      <c r="J11" s="4">
        <v>90.28</v>
      </c>
      <c r="K11" s="3">
        <v>187780</v>
      </c>
    </row>
    <row r="12" spans="1:11" ht="14.55" x14ac:dyDescent="0.35">
      <c r="A12" s="1" t="s">
        <v>767</v>
      </c>
      <c r="B12" s="1" t="s">
        <v>22</v>
      </c>
      <c r="C12" s="3">
        <v>5900</v>
      </c>
      <c r="D12" s="5">
        <v>3.1</v>
      </c>
      <c r="E12" s="6">
        <v>0.63400000000000001</v>
      </c>
      <c r="F12" s="87">
        <v>0.53</v>
      </c>
      <c r="G12" s="4">
        <v>66.650000000000006</v>
      </c>
      <c r="H12" s="3">
        <v>138620</v>
      </c>
      <c r="I12" s="5">
        <v>1.4</v>
      </c>
      <c r="J12" s="4">
        <v>59.86</v>
      </c>
      <c r="K12" s="3">
        <v>124500</v>
      </c>
    </row>
    <row r="13" spans="1:11" ht="14.55" x14ac:dyDescent="0.35">
      <c r="A13" s="1" t="s">
        <v>767</v>
      </c>
      <c r="B13" s="1" t="s">
        <v>23</v>
      </c>
      <c r="C13" s="3">
        <v>4020</v>
      </c>
      <c r="D13" s="5">
        <v>3.6</v>
      </c>
      <c r="E13" s="6">
        <v>0.432</v>
      </c>
      <c r="F13" s="87">
        <v>0.88</v>
      </c>
      <c r="G13" s="4">
        <v>76.06</v>
      </c>
      <c r="H13" s="3">
        <v>158210</v>
      </c>
      <c r="I13" s="5">
        <v>1.5</v>
      </c>
      <c r="J13" s="4">
        <v>70.13</v>
      </c>
      <c r="K13" s="3">
        <v>145870</v>
      </c>
    </row>
    <row r="14" spans="1:11" ht="14.55" x14ac:dyDescent="0.35">
      <c r="A14" s="1" t="s">
        <v>767</v>
      </c>
      <c r="B14" s="1" t="s">
        <v>24</v>
      </c>
      <c r="C14" s="3">
        <v>6400</v>
      </c>
      <c r="D14" s="5">
        <v>3.4</v>
      </c>
      <c r="E14" s="6">
        <v>0.68799999999999994</v>
      </c>
      <c r="F14" s="87">
        <v>0.83</v>
      </c>
      <c r="G14" s="4">
        <v>58.4</v>
      </c>
      <c r="H14" s="3">
        <v>121480</v>
      </c>
      <c r="I14" s="5">
        <v>1.2</v>
      </c>
      <c r="J14" s="4">
        <v>53.53</v>
      </c>
      <c r="K14" s="3">
        <v>111350</v>
      </c>
    </row>
    <row r="15" spans="1:11" ht="14.55" x14ac:dyDescent="0.35">
      <c r="A15" s="1" t="s">
        <v>767</v>
      </c>
      <c r="B15" s="1" t="s">
        <v>25</v>
      </c>
      <c r="C15" s="3">
        <v>1540</v>
      </c>
      <c r="D15" s="5">
        <v>4.5</v>
      </c>
      <c r="E15" s="6">
        <v>0.16600000000000001</v>
      </c>
      <c r="F15" s="87">
        <v>1.52</v>
      </c>
      <c r="G15" s="4">
        <v>78.989999999999995</v>
      </c>
      <c r="H15" s="3">
        <v>164300</v>
      </c>
      <c r="I15" s="5">
        <v>3.3</v>
      </c>
      <c r="J15" s="4">
        <v>71.06</v>
      </c>
      <c r="K15" s="3">
        <v>147810</v>
      </c>
    </row>
    <row r="16" spans="1:11" ht="14.55" x14ac:dyDescent="0.35">
      <c r="A16" s="1" t="s">
        <v>767</v>
      </c>
      <c r="B16" s="1" t="s">
        <v>26</v>
      </c>
      <c r="C16" s="3">
        <v>10990</v>
      </c>
      <c r="D16" s="5">
        <v>2</v>
      </c>
      <c r="E16" s="6">
        <v>1.1819999999999999</v>
      </c>
      <c r="F16" s="87">
        <v>1.24</v>
      </c>
      <c r="G16" s="4">
        <v>74.16</v>
      </c>
      <c r="H16" s="3">
        <v>154250</v>
      </c>
      <c r="I16" s="5">
        <v>2.9</v>
      </c>
      <c r="J16" s="4">
        <v>65.459999999999994</v>
      </c>
      <c r="K16" s="3">
        <v>136150</v>
      </c>
    </row>
    <row r="17" spans="1:11" ht="14.55" x14ac:dyDescent="0.35">
      <c r="A17" s="1" t="s">
        <v>767</v>
      </c>
      <c r="B17" s="1" t="s">
        <v>27</v>
      </c>
      <c r="C17" s="3">
        <v>3510</v>
      </c>
      <c r="D17" s="5">
        <v>4.4000000000000004</v>
      </c>
      <c r="E17" s="6">
        <v>0.377</v>
      </c>
      <c r="F17" s="87">
        <v>1.56</v>
      </c>
      <c r="G17" s="4">
        <v>73.180000000000007</v>
      </c>
      <c r="H17" s="3">
        <v>152220</v>
      </c>
      <c r="I17" s="5">
        <v>1.4</v>
      </c>
      <c r="J17" s="4">
        <v>68.72</v>
      </c>
      <c r="K17" s="3">
        <v>142940</v>
      </c>
    </row>
    <row r="18" spans="1:11" ht="14.55" x14ac:dyDescent="0.35">
      <c r="A18" s="1" t="s">
        <v>767</v>
      </c>
      <c r="B18" s="1" t="s">
        <v>28</v>
      </c>
      <c r="C18" s="3">
        <v>60</v>
      </c>
      <c r="D18" s="5">
        <v>23.6</v>
      </c>
      <c r="E18" s="6">
        <v>7.0000000000000001E-3</v>
      </c>
      <c r="F18" s="87">
        <v>0.2</v>
      </c>
      <c r="G18" s="4">
        <v>37.47</v>
      </c>
      <c r="H18" s="3">
        <v>77940</v>
      </c>
      <c r="I18" s="5">
        <v>9.3000000000000007</v>
      </c>
      <c r="J18" s="4">
        <v>39.43</v>
      </c>
      <c r="K18" s="3">
        <v>82020</v>
      </c>
    </row>
    <row r="19" spans="1:11" ht="14.55" x14ac:dyDescent="0.35">
      <c r="A19" s="1" t="s">
        <v>767</v>
      </c>
      <c r="B19" s="1" t="s">
        <v>29</v>
      </c>
      <c r="C19" s="3">
        <v>13510</v>
      </c>
      <c r="D19" s="5">
        <v>3.9</v>
      </c>
      <c r="E19" s="6">
        <v>1.452</v>
      </c>
      <c r="F19" s="87">
        <v>0.79</v>
      </c>
      <c r="G19" s="4">
        <v>63.71</v>
      </c>
      <c r="H19" s="3">
        <v>132520</v>
      </c>
      <c r="I19" s="5">
        <v>2.2999999999999998</v>
      </c>
      <c r="J19" s="4">
        <v>59.79</v>
      </c>
      <c r="K19" s="3">
        <v>124360</v>
      </c>
    </row>
    <row r="20" spans="1:11" ht="14.55" x14ac:dyDescent="0.35">
      <c r="A20" s="1" t="s">
        <v>767</v>
      </c>
      <c r="B20" s="1" t="s">
        <v>30</v>
      </c>
      <c r="C20" s="3">
        <v>4740</v>
      </c>
      <c r="D20" s="5">
        <v>6.4</v>
      </c>
      <c r="E20" s="6">
        <v>0.50900000000000001</v>
      </c>
      <c r="F20" s="87">
        <v>1.48</v>
      </c>
      <c r="G20" s="4">
        <v>34.96</v>
      </c>
      <c r="H20" s="3">
        <v>72720</v>
      </c>
      <c r="I20" s="5">
        <v>3.7</v>
      </c>
      <c r="J20" s="4">
        <v>31.6</v>
      </c>
      <c r="K20" s="3">
        <v>65730</v>
      </c>
    </row>
    <row r="21" spans="1:11" ht="14.55" x14ac:dyDescent="0.35">
      <c r="A21" s="1" t="s">
        <v>767</v>
      </c>
      <c r="B21" s="1" t="s">
        <v>31</v>
      </c>
      <c r="C21" s="3">
        <v>20880</v>
      </c>
      <c r="D21" s="5">
        <v>5.4</v>
      </c>
      <c r="E21" s="6">
        <v>2.2440000000000002</v>
      </c>
      <c r="F21" s="87">
        <v>1.28</v>
      </c>
      <c r="G21" s="4" t="s">
        <v>14</v>
      </c>
      <c r="H21" s="3">
        <v>132860</v>
      </c>
      <c r="I21" s="5">
        <v>2.4</v>
      </c>
      <c r="J21" s="4" t="s">
        <v>14</v>
      </c>
      <c r="K21" s="3">
        <v>131120</v>
      </c>
    </row>
    <row r="22" spans="1:11" ht="14.55" x14ac:dyDescent="0.35">
      <c r="A22" s="1" t="s">
        <v>767</v>
      </c>
      <c r="B22" s="1" t="s">
        <v>32</v>
      </c>
      <c r="C22" s="3">
        <v>8900</v>
      </c>
      <c r="D22" s="5">
        <v>8.5</v>
      </c>
      <c r="E22" s="6">
        <v>0.95599999999999996</v>
      </c>
      <c r="F22" s="87">
        <v>0.96</v>
      </c>
      <c r="G22" s="4">
        <v>60.29</v>
      </c>
      <c r="H22" s="3">
        <v>125390</v>
      </c>
      <c r="I22" s="5">
        <v>2.2999999999999998</v>
      </c>
      <c r="J22" s="4">
        <v>51.65</v>
      </c>
      <c r="K22" s="3">
        <v>107430</v>
      </c>
    </row>
    <row r="23" spans="1:11" ht="14.55" x14ac:dyDescent="0.35">
      <c r="A23" s="1" t="s">
        <v>767</v>
      </c>
      <c r="B23" s="1" t="s">
        <v>33</v>
      </c>
      <c r="C23" s="3">
        <v>1710</v>
      </c>
      <c r="D23" s="5">
        <v>8.1</v>
      </c>
      <c r="E23" s="6">
        <v>0.184</v>
      </c>
      <c r="F23" s="87">
        <v>0.72</v>
      </c>
      <c r="G23" s="4">
        <v>49.68</v>
      </c>
      <c r="H23" s="3">
        <v>103330</v>
      </c>
      <c r="I23" s="5">
        <v>3.1</v>
      </c>
      <c r="J23" s="4">
        <v>45.79</v>
      </c>
      <c r="K23" s="3">
        <v>95240</v>
      </c>
    </row>
    <row r="24" spans="1:11" ht="14.55" x14ac:dyDescent="0.35">
      <c r="A24" s="1" t="s">
        <v>767</v>
      </c>
      <c r="B24" s="1" t="s">
        <v>34</v>
      </c>
      <c r="C24" s="3">
        <v>7000</v>
      </c>
      <c r="D24" s="5">
        <v>4</v>
      </c>
      <c r="E24" s="6">
        <v>0.753</v>
      </c>
      <c r="F24" s="87">
        <v>0.6</v>
      </c>
      <c r="G24" s="4">
        <v>80.069999999999993</v>
      </c>
      <c r="H24" s="3">
        <v>166540</v>
      </c>
      <c r="I24" s="5">
        <v>1.4</v>
      </c>
      <c r="J24" s="4">
        <v>74.98</v>
      </c>
      <c r="K24" s="3">
        <v>155960</v>
      </c>
    </row>
    <row r="25" spans="1:11" ht="14.55" x14ac:dyDescent="0.35">
      <c r="A25" s="1" t="s">
        <v>767</v>
      </c>
      <c r="B25" s="1" t="s">
        <v>35</v>
      </c>
      <c r="C25" s="3">
        <v>7580</v>
      </c>
      <c r="D25" s="5">
        <v>8.1</v>
      </c>
      <c r="E25" s="6">
        <v>0.81499999999999995</v>
      </c>
      <c r="F25" s="87">
        <v>0.56000000000000005</v>
      </c>
      <c r="G25" s="4">
        <v>37.72</v>
      </c>
      <c r="H25" s="3">
        <v>78450</v>
      </c>
      <c r="I25" s="5">
        <v>2</v>
      </c>
      <c r="J25" s="4">
        <v>35.9</v>
      </c>
      <c r="K25" s="3">
        <v>74670</v>
      </c>
    </row>
    <row r="26" spans="1:11" ht="14.55" x14ac:dyDescent="0.35">
      <c r="A26" s="1" t="s">
        <v>767</v>
      </c>
      <c r="B26" s="1" t="s">
        <v>36</v>
      </c>
      <c r="C26" s="3">
        <v>530</v>
      </c>
      <c r="D26" s="5">
        <v>18.100000000000001</v>
      </c>
      <c r="E26" s="6">
        <v>5.7000000000000002E-2</v>
      </c>
      <c r="F26" s="87">
        <v>0.98</v>
      </c>
      <c r="G26" s="4">
        <v>62.63</v>
      </c>
      <c r="H26" s="3">
        <v>130280</v>
      </c>
      <c r="I26" s="5">
        <v>14.8</v>
      </c>
      <c r="J26" s="4">
        <v>53.3</v>
      </c>
      <c r="K26" s="3">
        <v>110860</v>
      </c>
    </row>
    <row r="27" spans="1:11" ht="14.55" x14ac:dyDescent="0.35">
      <c r="A27" s="1" t="s">
        <v>767</v>
      </c>
      <c r="B27" s="1" t="s">
        <v>37</v>
      </c>
      <c r="C27" s="3">
        <v>620</v>
      </c>
      <c r="D27" s="5">
        <v>19.899999999999999</v>
      </c>
      <c r="E27" s="6">
        <v>6.7000000000000004E-2</v>
      </c>
      <c r="F27" s="87">
        <v>0.26</v>
      </c>
      <c r="G27" s="4">
        <v>42.19</v>
      </c>
      <c r="H27" s="3">
        <v>87750</v>
      </c>
      <c r="I27" s="5">
        <v>4.0999999999999996</v>
      </c>
      <c r="J27" s="4">
        <v>37.53</v>
      </c>
      <c r="K27" s="3">
        <v>78050</v>
      </c>
    </row>
    <row r="28" spans="1:11" ht="14.55" x14ac:dyDescent="0.35">
      <c r="A28" s="1" t="s">
        <v>767</v>
      </c>
      <c r="B28" s="1" t="s">
        <v>38</v>
      </c>
      <c r="C28" s="3">
        <v>27330</v>
      </c>
      <c r="D28" s="5">
        <v>1.9</v>
      </c>
      <c r="E28" s="6">
        <v>2.9369999999999998</v>
      </c>
      <c r="F28" s="87">
        <v>1.21</v>
      </c>
      <c r="G28" s="4">
        <v>66.44</v>
      </c>
      <c r="H28" s="3">
        <v>138190</v>
      </c>
      <c r="I28" s="5">
        <v>1.6</v>
      </c>
      <c r="J28" s="4">
        <v>58.69</v>
      </c>
      <c r="K28" s="3">
        <v>122080</v>
      </c>
    </row>
    <row r="29" spans="1:11" ht="14.55" x14ac:dyDescent="0.35">
      <c r="A29" s="1" t="s">
        <v>767</v>
      </c>
      <c r="B29" s="1" t="s">
        <v>39</v>
      </c>
      <c r="C29" s="3">
        <v>620</v>
      </c>
      <c r="D29" s="5">
        <v>0</v>
      </c>
      <c r="E29" s="6">
        <v>6.7000000000000004E-2</v>
      </c>
      <c r="F29" s="87">
        <v>0.68</v>
      </c>
      <c r="G29" s="4">
        <v>39.08</v>
      </c>
      <c r="H29" s="3">
        <v>81280</v>
      </c>
      <c r="I29" s="5">
        <v>0.9</v>
      </c>
      <c r="J29" s="4">
        <v>38.69</v>
      </c>
      <c r="K29" s="3">
        <v>80480</v>
      </c>
    </row>
    <row r="30" spans="1:11" ht="14.55" x14ac:dyDescent="0.35">
      <c r="A30" s="1" t="s">
        <v>767</v>
      </c>
      <c r="B30" s="1" t="s">
        <v>40</v>
      </c>
      <c r="C30" s="3">
        <v>9690</v>
      </c>
      <c r="D30" s="5">
        <v>5.7</v>
      </c>
      <c r="E30" s="6">
        <v>1.042</v>
      </c>
      <c r="F30" s="87">
        <v>0.8</v>
      </c>
      <c r="G30" s="4">
        <v>50.96</v>
      </c>
      <c r="H30" s="3">
        <v>106010</v>
      </c>
      <c r="I30" s="5">
        <v>3.3</v>
      </c>
      <c r="J30" s="4">
        <v>42.14</v>
      </c>
      <c r="K30" s="3">
        <v>87660</v>
      </c>
    </row>
    <row r="31" spans="1:11" x14ac:dyDescent="0.3">
      <c r="A31" s="1" t="s">
        <v>767</v>
      </c>
      <c r="B31" s="1" t="s">
        <v>41</v>
      </c>
      <c r="C31" s="3">
        <v>10700</v>
      </c>
      <c r="D31" s="5">
        <v>3.2</v>
      </c>
      <c r="E31" s="6">
        <v>1.1499999999999999</v>
      </c>
      <c r="F31" s="87">
        <v>1.1599999999999999</v>
      </c>
      <c r="G31" s="4">
        <v>44.08</v>
      </c>
      <c r="H31" s="3">
        <v>91690</v>
      </c>
      <c r="I31" s="5">
        <v>1.1000000000000001</v>
      </c>
      <c r="J31" s="4">
        <v>41.83</v>
      </c>
      <c r="K31" s="3">
        <v>87000</v>
      </c>
    </row>
    <row r="32" spans="1:11" x14ac:dyDescent="0.3">
      <c r="A32" s="1" t="s">
        <v>767</v>
      </c>
      <c r="B32" s="1" t="s">
        <v>42</v>
      </c>
      <c r="C32" s="3">
        <v>520</v>
      </c>
      <c r="D32" s="5">
        <v>5.7</v>
      </c>
      <c r="E32" s="6">
        <v>5.6000000000000001E-2</v>
      </c>
      <c r="F32" s="87">
        <v>0.84</v>
      </c>
      <c r="G32" s="4">
        <v>53.52</v>
      </c>
      <c r="H32" s="3">
        <v>111320</v>
      </c>
      <c r="I32" s="5">
        <v>3.1</v>
      </c>
      <c r="J32" s="4">
        <v>50.51</v>
      </c>
      <c r="K32" s="3">
        <v>105060</v>
      </c>
    </row>
    <row r="33" spans="1:11" x14ac:dyDescent="0.3">
      <c r="A33" s="1" t="s">
        <v>767</v>
      </c>
      <c r="B33" s="1" t="s">
        <v>43</v>
      </c>
      <c r="C33" s="3">
        <v>24890</v>
      </c>
      <c r="D33" s="5">
        <v>2.6</v>
      </c>
      <c r="E33" s="6">
        <v>2.6749999999999998</v>
      </c>
      <c r="F33" s="87">
        <v>0.89</v>
      </c>
      <c r="G33" s="4">
        <v>67.52</v>
      </c>
      <c r="H33" s="3">
        <v>140450</v>
      </c>
      <c r="I33" s="5">
        <v>1.3</v>
      </c>
      <c r="J33" s="4">
        <v>61.74</v>
      </c>
      <c r="K33" s="3">
        <v>128430</v>
      </c>
    </row>
    <row r="34" spans="1:11" x14ac:dyDescent="0.3">
      <c r="A34" s="1" t="s">
        <v>767</v>
      </c>
      <c r="B34" s="1" t="s">
        <v>44</v>
      </c>
      <c r="C34" s="3">
        <v>3250</v>
      </c>
      <c r="D34" s="5">
        <v>8.6</v>
      </c>
      <c r="E34" s="6">
        <v>0.35</v>
      </c>
      <c r="F34" s="87">
        <v>3.23</v>
      </c>
      <c r="G34" s="4">
        <v>49.06</v>
      </c>
      <c r="H34" s="3">
        <v>102040</v>
      </c>
      <c r="I34" s="5">
        <v>7.6</v>
      </c>
      <c r="J34" s="4">
        <v>36.82</v>
      </c>
      <c r="K34" s="3">
        <v>76580</v>
      </c>
    </row>
    <row r="35" spans="1:11" x14ac:dyDescent="0.3">
      <c r="A35" s="1" t="s">
        <v>767</v>
      </c>
      <c r="B35" s="1" t="s">
        <v>45</v>
      </c>
      <c r="C35" s="3">
        <v>23150</v>
      </c>
      <c r="D35" s="5">
        <v>2.7</v>
      </c>
      <c r="E35" s="6">
        <v>2.4889999999999999</v>
      </c>
      <c r="F35" s="87">
        <v>0.86</v>
      </c>
      <c r="G35" s="4">
        <v>37.33</v>
      </c>
      <c r="H35" s="3">
        <v>77640</v>
      </c>
      <c r="I35" s="5">
        <v>1.2</v>
      </c>
      <c r="J35" s="4">
        <v>34.630000000000003</v>
      </c>
      <c r="K35" s="3">
        <v>72030</v>
      </c>
    </row>
    <row r="36" spans="1:11" x14ac:dyDescent="0.3">
      <c r="A36" s="1" t="s">
        <v>767</v>
      </c>
      <c r="B36" s="1" t="s">
        <v>46</v>
      </c>
      <c r="C36" s="3">
        <v>20400</v>
      </c>
      <c r="D36" s="5">
        <v>5.4</v>
      </c>
      <c r="E36" s="6">
        <v>2.1930000000000001</v>
      </c>
      <c r="F36" s="87">
        <v>1.1100000000000001</v>
      </c>
      <c r="G36" s="4">
        <v>35.22</v>
      </c>
      <c r="H36" s="3">
        <v>73270</v>
      </c>
      <c r="I36" s="5">
        <v>1.5</v>
      </c>
      <c r="J36" s="4">
        <v>34.67</v>
      </c>
      <c r="K36" s="3">
        <v>72110</v>
      </c>
    </row>
    <row r="37" spans="1:11" x14ac:dyDescent="0.3">
      <c r="A37" s="1" t="s">
        <v>767</v>
      </c>
      <c r="B37" s="1" t="s">
        <v>47</v>
      </c>
      <c r="C37" s="3">
        <v>1250</v>
      </c>
      <c r="D37" s="5">
        <v>23.9</v>
      </c>
      <c r="E37" s="6">
        <v>0.13400000000000001</v>
      </c>
      <c r="F37" s="87">
        <v>1.18</v>
      </c>
      <c r="G37" s="4">
        <v>32.950000000000003</v>
      </c>
      <c r="H37" s="3">
        <v>68550</v>
      </c>
      <c r="I37" s="5">
        <v>3.8</v>
      </c>
      <c r="J37" s="4">
        <v>31.55</v>
      </c>
      <c r="K37" s="3">
        <v>65630</v>
      </c>
    </row>
    <row r="38" spans="1:11" x14ac:dyDescent="0.3">
      <c r="A38" s="1" t="s">
        <v>767</v>
      </c>
      <c r="B38" s="1" t="s">
        <v>48</v>
      </c>
      <c r="C38" s="3">
        <v>21480</v>
      </c>
      <c r="D38" s="5">
        <v>2.1</v>
      </c>
      <c r="E38" s="6">
        <v>2.3090000000000002</v>
      </c>
      <c r="F38" s="87">
        <v>1.1499999999999999</v>
      </c>
      <c r="G38" s="4">
        <v>39.17</v>
      </c>
      <c r="H38" s="3">
        <v>81470</v>
      </c>
      <c r="I38" s="5">
        <v>0.9</v>
      </c>
      <c r="J38" s="4">
        <v>37.46</v>
      </c>
      <c r="K38" s="3">
        <v>77920</v>
      </c>
    </row>
    <row r="39" spans="1:11" x14ac:dyDescent="0.3">
      <c r="A39" s="1" t="s">
        <v>767</v>
      </c>
      <c r="B39" s="1" t="s">
        <v>49</v>
      </c>
      <c r="C39" s="3">
        <v>10240</v>
      </c>
      <c r="D39" s="5">
        <v>4.5</v>
      </c>
      <c r="E39" s="6">
        <v>1.101</v>
      </c>
      <c r="F39" s="87">
        <v>0.74</v>
      </c>
      <c r="G39" s="4">
        <v>37.54</v>
      </c>
      <c r="H39" s="3">
        <v>78070</v>
      </c>
      <c r="I39" s="5">
        <v>2</v>
      </c>
      <c r="J39" s="4">
        <v>33.83</v>
      </c>
      <c r="K39" s="3">
        <v>70360</v>
      </c>
    </row>
    <row r="40" spans="1:11" x14ac:dyDescent="0.3">
      <c r="A40" s="1" t="s">
        <v>767</v>
      </c>
      <c r="B40" s="1" t="s">
        <v>50</v>
      </c>
      <c r="C40" s="3">
        <v>38220</v>
      </c>
      <c r="D40" s="5">
        <v>2.5</v>
      </c>
      <c r="E40" s="6">
        <v>4.109</v>
      </c>
      <c r="F40" s="87">
        <v>1.06</v>
      </c>
      <c r="G40" s="4">
        <v>37.86</v>
      </c>
      <c r="H40" s="3">
        <v>78760</v>
      </c>
      <c r="I40" s="5">
        <v>1.1000000000000001</v>
      </c>
      <c r="J40" s="4">
        <v>34.33</v>
      </c>
      <c r="K40" s="3">
        <v>71400</v>
      </c>
    </row>
    <row r="41" spans="1:11" x14ac:dyDescent="0.3">
      <c r="A41" s="1" t="s">
        <v>767</v>
      </c>
      <c r="B41" s="1" t="s">
        <v>51</v>
      </c>
      <c r="C41" s="3">
        <v>7750</v>
      </c>
      <c r="D41" s="5">
        <v>8.9</v>
      </c>
      <c r="E41" s="6">
        <v>0.83299999999999996</v>
      </c>
      <c r="F41" s="87">
        <v>1.51</v>
      </c>
      <c r="G41" s="4">
        <v>41.9</v>
      </c>
      <c r="H41" s="3">
        <v>87160</v>
      </c>
      <c r="I41" s="5">
        <v>5.2</v>
      </c>
      <c r="J41" s="4">
        <v>35.76</v>
      </c>
      <c r="K41" s="3">
        <v>74380</v>
      </c>
    </row>
    <row r="42" spans="1:11" x14ac:dyDescent="0.3">
      <c r="A42" s="1" t="s">
        <v>767</v>
      </c>
      <c r="B42" s="1" t="s">
        <v>52</v>
      </c>
      <c r="C42" s="3">
        <v>7430</v>
      </c>
      <c r="D42" s="5">
        <v>4.4000000000000004</v>
      </c>
      <c r="E42" s="6">
        <v>0.79900000000000004</v>
      </c>
      <c r="F42" s="87">
        <v>0.71</v>
      </c>
      <c r="G42" s="4">
        <v>40.51</v>
      </c>
      <c r="H42" s="3">
        <v>84250</v>
      </c>
      <c r="I42" s="5">
        <v>1.2</v>
      </c>
      <c r="J42" s="4">
        <v>37.81</v>
      </c>
      <c r="K42" s="3">
        <v>78650</v>
      </c>
    </row>
    <row r="43" spans="1:11" x14ac:dyDescent="0.3">
      <c r="A43" s="1" t="s">
        <v>767</v>
      </c>
      <c r="B43" s="1" t="s">
        <v>53</v>
      </c>
      <c r="C43" s="3">
        <v>44260</v>
      </c>
      <c r="D43" s="5">
        <v>2.8</v>
      </c>
      <c r="E43" s="6">
        <v>4.758</v>
      </c>
      <c r="F43" s="87">
        <v>1.03</v>
      </c>
      <c r="G43" s="4">
        <v>55.55</v>
      </c>
      <c r="H43" s="3">
        <v>115530</v>
      </c>
      <c r="I43" s="5">
        <v>1.9</v>
      </c>
      <c r="J43" s="4">
        <v>48.52</v>
      </c>
      <c r="K43" s="3">
        <v>100910</v>
      </c>
    </row>
    <row r="44" spans="1:11" x14ac:dyDescent="0.3">
      <c r="A44" s="1" t="s">
        <v>767</v>
      </c>
      <c r="B44" s="1" t="s">
        <v>54</v>
      </c>
      <c r="C44" s="3">
        <v>10290</v>
      </c>
      <c r="D44" s="5">
        <v>7.3</v>
      </c>
      <c r="E44" s="6">
        <v>1.1060000000000001</v>
      </c>
      <c r="F44" s="87">
        <v>1.54</v>
      </c>
      <c r="G44" s="4">
        <v>32.22</v>
      </c>
      <c r="H44" s="3">
        <v>67010</v>
      </c>
      <c r="I44" s="5">
        <v>3.7</v>
      </c>
      <c r="J44" s="4">
        <v>28.47</v>
      </c>
      <c r="K44" s="3">
        <v>59220</v>
      </c>
    </row>
    <row r="45" spans="1:11" x14ac:dyDescent="0.3">
      <c r="A45" s="1" t="s">
        <v>767</v>
      </c>
      <c r="B45" s="1" t="s">
        <v>55</v>
      </c>
      <c r="C45" s="3">
        <v>6100</v>
      </c>
      <c r="D45" s="5">
        <v>7.2</v>
      </c>
      <c r="E45" s="6">
        <v>0.65600000000000003</v>
      </c>
      <c r="F45" s="87">
        <v>1.28</v>
      </c>
      <c r="G45" s="4">
        <v>32.450000000000003</v>
      </c>
      <c r="H45" s="3">
        <v>67490</v>
      </c>
      <c r="I45" s="5">
        <v>2.2999999999999998</v>
      </c>
      <c r="J45" s="4">
        <v>30.35</v>
      </c>
      <c r="K45" s="3">
        <v>63120</v>
      </c>
    </row>
    <row r="46" spans="1:11" x14ac:dyDescent="0.3">
      <c r="A46" s="1" t="s">
        <v>767</v>
      </c>
      <c r="B46" s="1" t="s">
        <v>56</v>
      </c>
      <c r="C46" s="3">
        <v>7880</v>
      </c>
      <c r="D46" s="5">
        <v>2.9</v>
      </c>
      <c r="E46" s="6">
        <v>0.84699999999999998</v>
      </c>
      <c r="F46" s="87">
        <v>1.5</v>
      </c>
      <c r="G46" s="4">
        <v>38.85</v>
      </c>
      <c r="H46" s="3">
        <v>80820</v>
      </c>
      <c r="I46" s="5">
        <v>1.3</v>
      </c>
      <c r="J46" s="4">
        <v>37.159999999999997</v>
      </c>
      <c r="K46" s="3">
        <v>77300</v>
      </c>
    </row>
    <row r="47" spans="1:11" x14ac:dyDescent="0.3">
      <c r="A47" s="1" t="s">
        <v>767</v>
      </c>
      <c r="B47" s="1" t="s">
        <v>57</v>
      </c>
      <c r="C47" s="3">
        <v>19820</v>
      </c>
      <c r="D47" s="5">
        <v>2.8</v>
      </c>
      <c r="E47" s="6">
        <v>2.13</v>
      </c>
      <c r="F47" s="87">
        <v>1.08</v>
      </c>
      <c r="G47" s="4">
        <v>35.380000000000003</v>
      </c>
      <c r="H47" s="3">
        <v>73580</v>
      </c>
      <c r="I47" s="5">
        <v>1.8</v>
      </c>
      <c r="J47" s="4">
        <v>33.229999999999997</v>
      </c>
      <c r="K47" s="3">
        <v>69120</v>
      </c>
    </row>
    <row r="48" spans="1:11" x14ac:dyDescent="0.3">
      <c r="A48" s="1" t="s">
        <v>767</v>
      </c>
      <c r="B48" s="1" t="s">
        <v>58</v>
      </c>
      <c r="C48" s="3">
        <v>64630</v>
      </c>
      <c r="D48" s="5">
        <v>2.4</v>
      </c>
      <c r="E48" s="6">
        <v>6.9480000000000004</v>
      </c>
      <c r="F48" s="87">
        <v>1.66</v>
      </c>
      <c r="G48" s="4">
        <v>39.25</v>
      </c>
      <c r="H48" s="3">
        <v>81630</v>
      </c>
      <c r="I48" s="5">
        <v>1</v>
      </c>
      <c r="J48" s="4">
        <v>36.03</v>
      </c>
      <c r="K48" s="3">
        <v>74940</v>
      </c>
    </row>
    <row r="49" spans="1:11" x14ac:dyDescent="0.3">
      <c r="A49" s="1" t="s">
        <v>767</v>
      </c>
      <c r="B49" s="1" t="s">
        <v>59</v>
      </c>
      <c r="C49" s="3">
        <v>48550</v>
      </c>
      <c r="D49" s="5">
        <v>1.9</v>
      </c>
      <c r="E49" s="6">
        <v>5.2190000000000003</v>
      </c>
      <c r="F49" s="87">
        <v>0.74</v>
      </c>
      <c r="G49" s="4">
        <v>39.119999999999997</v>
      </c>
      <c r="H49" s="3">
        <v>81370</v>
      </c>
      <c r="I49" s="5">
        <v>0.8</v>
      </c>
      <c r="J49" s="4">
        <v>36.53</v>
      </c>
      <c r="K49" s="3">
        <v>75970</v>
      </c>
    </row>
    <row r="50" spans="1:11" x14ac:dyDescent="0.3">
      <c r="A50" s="1" t="s">
        <v>767</v>
      </c>
      <c r="B50" s="1" t="s">
        <v>60</v>
      </c>
      <c r="C50" s="3">
        <v>115210</v>
      </c>
      <c r="D50" s="5">
        <v>4.2</v>
      </c>
      <c r="E50" s="6">
        <v>12.385</v>
      </c>
      <c r="F50" s="87">
        <v>1.42</v>
      </c>
      <c r="G50" s="4">
        <v>47.66</v>
      </c>
      <c r="H50" s="3">
        <v>99140</v>
      </c>
      <c r="I50" s="5">
        <v>1.3</v>
      </c>
      <c r="J50" s="4">
        <v>41.56</v>
      </c>
      <c r="K50" s="3">
        <v>86450</v>
      </c>
    </row>
    <row r="51" spans="1:11" x14ac:dyDescent="0.3">
      <c r="A51" s="1" t="s">
        <v>767</v>
      </c>
      <c r="B51" s="1" t="s">
        <v>61</v>
      </c>
      <c r="C51" s="3">
        <v>2150</v>
      </c>
      <c r="D51" s="5">
        <v>16.100000000000001</v>
      </c>
      <c r="E51" s="6">
        <v>0.23100000000000001</v>
      </c>
      <c r="F51" s="87">
        <v>0.56000000000000005</v>
      </c>
      <c r="G51" s="4">
        <v>37.340000000000003</v>
      </c>
      <c r="H51" s="3">
        <v>77670</v>
      </c>
      <c r="I51" s="5">
        <v>6.6</v>
      </c>
      <c r="J51" s="4">
        <v>34.08</v>
      </c>
      <c r="K51" s="3">
        <v>70880</v>
      </c>
    </row>
    <row r="52" spans="1:11" x14ac:dyDescent="0.3">
      <c r="A52" s="1" t="s">
        <v>767</v>
      </c>
      <c r="B52" s="1" t="s">
        <v>62</v>
      </c>
      <c r="C52" s="3">
        <v>3400</v>
      </c>
      <c r="D52" s="5">
        <v>4.8</v>
      </c>
      <c r="E52" s="6">
        <v>0.36599999999999999</v>
      </c>
      <c r="F52" s="87">
        <v>0.96</v>
      </c>
      <c r="G52" s="4">
        <v>39.979999999999997</v>
      </c>
      <c r="H52" s="3">
        <v>83170</v>
      </c>
      <c r="I52" s="5">
        <v>1.3</v>
      </c>
      <c r="J52" s="4">
        <v>38.119999999999997</v>
      </c>
      <c r="K52" s="3">
        <v>79290</v>
      </c>
    </row>
    <row r="53" spans="1:11" x14ac:dyDescent="0.3">
      <c r="A53" s="1" t="s">
        <v>767</v>
      </c>
      <c r="B53" s="1" t="s">
        <v>63</v>
      </c>
      <c r="C53" s="3">
        <v>8730</v>
      </c>
      <c r="D53" s="5">
        <v>5.3</v>
      </c>
      <c r="E53" s="6">
        <v>0.93799999999999994</v>
      </c>
      <c r="F53" s="87">
        <v>1.79</v>
      </c>
      <c r="G53" s="4">
        <v>57.02</v>
      </c>
      <c r="H53" s="3">
        <v>118610</v>
      </c>
      <c r="I53" s="5">
        <v>2.5</v>
      </c>
      <c r="J53" s="4">
        <v>49.4</v>
      </c>
      <c r="K53" s="3">
        <v>102760</v>
      </c>
    </row>
    <row r="54" spans="1:11" x14ac:dyDescent="0.3">
      <c r="A54" s="1" t="s">
        <v>767</v>
      </c>
      <c r="B54" s="1" t="s">
        <v>64</v>
      </c>
      <c r="C54" s="3">
        <v>55900</v>
      </c>
      <c r="D54" s="5">
        <v>4.5999999999999996</v>
      </c>
      <c r="E54" s="6">
        <v>6.0090000000000003</v>
      </c>
      <c r="F54" s="87">
        <v>2.91</v>
      </c>
      <c r="G54" s="4">
        <v>64.959999999999994</v>
      </c>
      <c r="H54" s="3">
        <v>135110</v>
      </c>
      <c r="I54" s="5">
        <v>2.1</v>
      </c>
      <c r="J54" s="4">
        <v>52.91</v>
      </c>
      <c r="K54" s="3">
        <v>110060</v>
      </c>
    </row>
    <row r="55" spans="1:11" x14ac:dyDescent="0.3">
      <c r="A55" s="1" t="s">
        <v>767</v>
      </c>
      <c r="B55" s="1" t="s">
        <v>65</v>
      </c>
      <c r="C55" s="3">
        <v>29880</v>
      </c>
      <c r="D55" s="5">
        <v>4.0999999999999996</v>
      </c>
      <c r="E55" s="6">
        <v>3.2120000000000002</v>
      </c>
      <c r="F55" s="87">
        <v>2.2799999999999998</v>
      </c>
      <c r="G55" s="4">
        <v>78.709999999999994</v>
      </c>
      <c r="H55" s="3">
        <v>163710</v>
      </c>
      <c r="I55" s="5">
        <v>2.7</v>
      </c>
      <c r="J55" s="4">
        <v>66.83</v>
      </c>
      <c r="K55" s="3">
        <v>139010</v>
      </c>
    </row>
    <row r="56" spans="1:11" x14ac:dyDescent="0.3">
      <c r="A56" s="1" t="s">
        <v>767</v>
      </c>
      <c r="B56" s="1" t="s">
        <v>66</v>
      </c>
      <c r="C56" s="3">
        <v>7830</v>
      </c>
      <c r="D56" s="5">
        <v>7.8</v>
      </c>
      <c r="E56" s="6">
        <v>0.84199999999999997</v>
      </c>
      <c r="F56" s="87">
        <v>1.33</v>
      </c>
      <c r="G56" s="4">
        <v>48.71</v>
      </c>
      <c r="H56" s="3">
        <v>101320</v>
      </c>
      <c r="I56" s="5">
        <v>3.4</v>
      </c>
      <c r="J56" s="4">
        <v>41.53</v>
      </c>
      <c r="K56" s="3">
        <v>86390</v>
      </c>
    </row>
    <row r="57" spans="1:11" x14ac:dyDescent="0.3">
      <c r="A57" s="1" t="s">
        <v>767</v>
      </c>
      <c r="B57" s="1" t="s">
        <v>67</v>
      </c>
      <c r="C57" s="3">
        <v>7440</v>
      </c>
      <c r="D57" s="5">
        <v>3.8</v>
      </c>
      <c r="E57" s="6">
        <v>0.8</v>
      </c>
      <c r="F57" s="87">
        <v>2.17</v>
      </c>
      <c r="G57" s="4">
        <v>56.82</v>
      </c>
      <c r="H57" s="3">
        <v>118190</v>
      </c>
      <c r="I57" s="5">
        <v>3</v>
      </c>
      <c r="J57" s="4">
        <v>51.19</v>
      </c>
      <c r="K57" s="3">
        <v>106480</v>
      </c>
    </row>
    <row r="58" spans="1:11" x14ac:dyDescent="0.3">
      <c r="A58" s="1" t="s">
        <v>767</v>
      </c>
      <c r="B58" s="1" t="s">
        <v>68</v>
      </c>
      <c r="C58" s="3">
        <v>1950</v>
      </c>
      <c r="D58" s="5">
        <v>9.1</v>
      </c>
      <c r="E58" s="6">
        <v>0.21</v>
      </c>
      <c r="F58" s="87">
        <v>0.83</v>
      </c>
      <c r="G58" s="4">
        <v>28.44</v>
      </c>
      <c r="H58" s="3">
        <v>59150</v>
      </c>
      <c r="I58" s="5">
        <v>1.7</v>
      </c>
      <c r="J58" s="4">
        <v>25.45</v>
      </c>
      <c r="K58" s="3">
        <v>52940</v>
      </c>
    </row>
    <row r="59" spans="1:11" x14ac:dyDescent="0.3">
      <c r="A59" s="1" t="s">
        <v>767</v>
      </c>
      <c r="B59" s="1" t="s">
        <v>69</v>
      </c>
      <c r="C59" s="3">
        <v>12870</v>
      </c>
      <c r="D59" s="5">
        <v>4.5</v>
      </c>
      <c r="E59" s="6">
        <v>1.3839999999999999</v>
      </c>
      <c r="F59" s="87">
        <v>0.64</v>
      </c>
      <c r="G59" s="4">
        <v>54.26</v>
      </c>
      <c r="H59" s="3">
        <v>112860</v>
      </c>
      <c r="I59" s="5">
        <v>4.4000000000000004</v>
      </c>
      <c r="J59" s="4">
        <v>43.6</v>
      </c>
      <c r="K59" s="3">
        <v>90680</v>
      </c>
    </row>
    <row r="60" spans="1:11" x14ac:dyDescent="0.3">
      <c r="A60" s="1" t="s">
        <v>767</v>
      </c>
      <c r="B60" s="1" t="s">
        <v>70</v>
      </c>
      <c r="C60" s="3">
        <v>3590</v>
      </c>
      <c r="D60" s="5">
        <v>0.8</v>
      </c>
      <c r="E60" s="6">
        <v>0.38600000000000001</v>
      </c>
      <c r="F60" s="87">
        <v>0.97</v>
      </c>
      <c r="G60" s="4">
        <v>36.659999999999997</v>
      </c>
      <c r="H60" s="3">
        <v>76250</v>
      </c>
      <c r="I60" s="5">
        <v>0.9</v>
      </c>
      <c r="J60" s="4">
        <v>34.11</v>
      </c>
      <c r="K60" s="3">
        <v>70950</v>
      </c>
    </row>
    <row r="61" spans="1:11" x14ac:dyDescent="0.3">
      <c r="A61" s="1" t="s">
        <v>767</v>
      </c>
      <c r="B61" s="1" t="s">
        <v>71</v>
      </c>
      <c r="C61" s="3">
        <v>2860</v>
      </c>
      <c r="D61" s="5">
        <v>17.2</v>
      </c>
      <c r="E61" s="6">
        <v>0.307</v>
      </c>
      <c r="F61" s="87">
        <v>0.64</v>
      </c>
      <c r="G61" s="4">
        <v>27.19</v>
      </c>
      <c r="H61" s="3">
        <v>56550</v>
      </c>
      <c r="I61" s="5">
        <v>8.6</v>
      </c>
      <c r="J61" s="4">
        <v>23.05</v>
      </c>
      <c r="K61" s="3">
        <v>47950</v>
      </c>
    </row>
    <row r="62" spans="1:11" x14ac:dyDescent="0.3">
      <c r="A62" s="1" t="s">
        <v>767</v>
      </c>
      <c r="B62" s="1" t="s">
        <v>72</v>
      </c>
      <c r="C62" s="3">
        <v>7080</v>
      </c>
      <c r="D62" s="5">
        <v>4.0999999999999996</v>
      </c>
      <c r="E62" s="6">
        <v>0.76100000000000001</v>
      </c>
      <c r="F62" s="87">
        <v>0.86</v>
      </c>
      <c r="G62" s="4">
        <v>46.51</v>
      </c>
      <c r="H62" s="3">
        <v>96730</v>
      </c>
      <c r="I62" s="5">
        <v>2.7</v>
      </c>
      <c r="J62" s="4">
        <v>40.71</v>
      </c>
      <c r="K62" s="3">
        <v>84680</v>
      </c>
    </row>
    <row r="63" spans="1:11" x14ac:dyDescent="0.3">
      <c r="A63" s="1" t="s">
        <v>767</v>
      </c>
      <c r="B63" s="1" t="s">
        <v>73</v>
      </c>
      <c r="C63" s="3">
        <v>1740</v>
      </c>
      <c r="D63" s="5">
        <v>17.899999999999999</v>
      </c>
      <c r="E63" s="6">
        <v>0.187</v>
      </c>
      <c r="F63" s="87">
        <v>0.95</v>
      </c>
      <c r="G63" s="4">
        <v>64.92</v>
      </c>
      <c r="H63" s="3">
        <v>135030</v>
      </c>
      <c r="I63" s="5">
        <v>2.8</v>
      </c>
      <c r="J63" s="4">
        <v>61.98</v>
      </c>
      <c r="K63" s="3">
        <v>128910</v>
      </c>
    </row>
    <row r="64" spans="1:11" x14ac:dyDescent="0.3">
      <c r="A64" s="1" t="s">
        <v>767</v>
      </c>
      <c r="B64" s="1" t="s">
        <v>74</v>
      </c>
      <c r="C64" s="3">
        <v>41600</v>
      </c>
      <c r="D64" s="5">
        <v>5.5</v>
      </c>
      <c r="E64" s="6">
        <v>4.4720000000000004</v>
      </c>
      <c r="F64" s="87">
        <v>1.1000000000000001</v>
      </c>
      <c r="G64" s="4">
        <v>53.37</v>
      </c>
      <c r="H64" s="3">
        <v>111010</v>
      </c>
      <c r="I64" s="5">
        <v>1.4</v>
      </c>
      <c r="J64" s="4">
        <v>49.75</v>
      </c>
      <c r="K64" s="3">
        <v>103490</v>
      </c>
    </row>
    <row r="65" spans="1:11" x14ac:dyDescent="0.3">
      <c r="A65" s="1" t="s">
        <v>767</v>
      </c>
      <c r="B65" s="1" t="s">
        <v>75</v>
      </c>
      <c r="C65" s="3">
        <v>7380</v>
      </c>
      <c r="D65" s="5">
        <v>5.4</v>
      </c>
      <c r="E65" s="6">
        <v>0.79400000000000004</v>
      </c>
      <c r="F65" s="87">
        <v>1.07</v>
      </c>
      <c r="G65" s="4">
        <v>60.37</v>
      </c>
      <c r="H65" s="3">
        <v>125570</v>
      </c>
      <c r="I65" s="5">
        <v>1.5</v>
      </c>
      <c r="J65" s="4">
        <v>57.65</v>
      </c>
      <c r="K65" s="3">
        <v>119920</v>
      </c>
    </row>
    <row r="66" spans="1:11" x14ac:dyDescent="0.3">
      <c r="A66" s="1" t="s">
        <v>767</v>
      </c>
      <c r="B66" s="1" t="s">
        <v>76</v>
      </c>
      <c r="C66" s="3">
        <v>18980</v>
      </c>
      <c r="D66" s="5">
        <v>6.3</v>
      </c>
      <c r="E66" s="6">
        <v>2.04</v>
      </c>
      <c r="F66" s="87">
        <v>1.17</v>
      </c>
      <c r="G66" s="4">
        <v>45.66</v>
      </c>
      <c r="H66" s="3">
        <v>94970</v>
      </c>
      <c r="I66" s="5">
        <v>2.1</v>
      </c>
      <c r="J66" s="4">
        <v>40.69</v>
      </c>
      <c r="K66" s="3">
        <v>84630</v>
      </c>
    </row>
    <row r="67" spans="1:11" x14ac:dyDescent="0.3">
      <c r="A67" s="1" t="s">
        <v>767</v>
      </c>
      <c r="B67" s="1" t="s">
        <v>77</v>
      </c>
      <c r="C67" s="3">
        <v>73510</v>
      </c>
      <c r="D67" s="5">
        <v>2.9</v>
      </c>
      <c r="E67" s="6">
        <v>7.9020000000000001</v>
      </c>
      <c r="F67" s="87">
        <v>1.33</v>
      </c>
      <c r="G67" s="4">
        <v>55.89</v>
      </c>
      <c r="H67" s="3">
        <v>116260</v>
      </c>
      <c r="I67" s="5">
        <v>1.1000000000000001</v>
      </c>
      <c r="J67" s="4">
        <v>53.32</v>
      </c>
      <c r="K67" s="3">
        <v>110900</v>
      </c>
    </row>
    <row r="68" spans="1:11" x14ac:dyDescent="0.3">
      <c r="A68" s="1" t="s">
        <v>767</v>
      </c>
      <c r="B68" s="1" t="s">
        <v>78</v>
      </c>
      <c r="C68" s="3">
        <v>21570</v>
      </c>
      <c r="D68" s="5">
        <v>5.0999999999999996</v>
      </c>
      <c r="E68" s="6">
        <v>2.319</v>
      </c>
      <c r="F68" s="87">
        <v>0.84</v>
      </c>
      <c r="G68" s="4">
        <v>57.88</v>
      </c>
      <c r="H68" s="3">
        <v>120380</v>
      </c>
      <c r="I68" s="5">
        <v>1.1000000000000001</v>
      </c>
      <c r="J68" s="4">
        <v>56.88</v>
      </c>
      <c r="K68" s="3">
        <v>118310</v>
      </c>
    </row>
    <row r="69" spans="1:11" x14ac:dyDescent="0.3">
      <c r="A69" s="1" t="s">
        <v>767</v>
      </c>
      <c r="B69" s="1" t="s">
        <v>79</v>
      </c>
      <c r="C69" s="3">
        <v>11960</v>
      </c>
      <c r="D69" s="5">
        <v>4.2</v>
      </c>
      <c r="E69" s="6">
        <v>1.286</v>
      </c>
      <c r="F69" s="87">
        <v>1.46</v>
      </c>
      <c r="G69" s="4">
        <v>40.82</v>
      </c>
      <c r="H69" s="3">
        <v>84910</v>
      </c>
      <c r="I69" s="5">
        <v>1.7</v>
      </c>
      <c r="J69" s="4">
        <v>37.130000000000003</v>
      </c>
      <c r="K69" s="3">
        <v>77220</v>
      </c>
    </row>
    <row r="70" spans="1:11" x14ac:dyDescent="0.3">
      <c r="A70" s="1" t="s">
        <v>767</v>
      </c>
      <c r="B70" s="1" t="s">
        <v>80</v>
      </c>
      <c r="C70" s="3">
        <v>8530</v>
      </c>
      <c r="D70" s="5">
        <v>3.9</v>
      </c>
      <c r="E70" s="6">
        <v>0.91700000000000004</v>
      </c>
      <c r="F70" s="87">
        <v>1.1499999999999999</v>
      </c>
      <c r="G70" s="4">
        <v>49.1</v>
      </c>
      <c r="H70" s="3">
        <v>102120</v>
      </c>
      <c r="I70" s="5">
        <v>1.2</v>
      </c>
      <c r="J70" s="4">
        <v>47.13</v>
      </c>
      <c r="K70" s="3">
        <v>98030</v>
      </c>
    </row>
    <row r="71" spans="1:11" x14ac:dyDescent="0.3">
      <c r="A71" s="1" t="s">
        <v>767</v>
      </c>
      <c r="B71" s="1" t="s">
        <v>81</v>
      </c>
      <c r="C71" s="3">
        <v>27720</v>
      </c>
      <c r="D71" s="5">
        <v>2.5</v>
      </c>
      <c r="E71" s="6">
        <v>2.9790000000000001</v>
      </c>
      <c r="F71" s="87">
        <v>1.1299999999999999</v>
      </c>
      <c r="G71" s="4">
        <v>48.44</v>
      </c>
      <c r="H71" s="3">
        <v>100750</v>
      </c>
      <c r="I71" s="5">
        <v>0.8</v>
      </c>
      <c r="J71" s="4">
        <v>46.35</v>
      </c>
      <c r="K71" s="3">
        <v>96410</v>
      </c>
    </row>
    <row r="72" spans="1:11" x14ac:dyDescent="0.3">
      <c r="A72" s="1" t="s">
        <v>767</v>
      </c>
      <c r="B72" s="1" t="s">
        <v>82</v>
      </c>
      <c r="C72" s="3">
        <v>10930</v>
      </c>
      <c r="D72" s="5">
        <v>6.7</v>
      </c>
      <c r="E72" s="6">
        <v>1.175</v>
      </c>
      <c r="F72" s="87">
        <v>1.06</v>
      </c>
      <c r="G72" s="4">
        <v>58.37</v>
      </c>
      <c r="H72" s="3">
        <v>121400</v>
      </c>
      <c r="I72" s="5">
        <v>3.1</v>
      </c>
      <c r="J72" s="4">
        <v>57.4</v>
      </c>
      <c r="K72" s="3">
        <v>119400</v>
      </c>
    </row>
    <row r="73" spans="1:11" x14ac:dyDescent="0.3">
      <c r="A73" s="1" t="s">
        <v>767</v>
      </c>
      <c r="B73" s="1" t="s">
        <v>83</v>
      </c>
      <c r="C73" s="3">
        <v>40040</v>
      </c>
      <c r="D73" s="5">
        <v>3.5</v>
      </c>
      <c r="E73" s="6">
        <v>4.3040000000000003</v>
      </c>
      <c r="F73" s="87">
        <v>1</v>
      </c>
      <c r="G73" s="4">
        <v>30.44</v>
      </c>
      <c r="H73" s="3">
        <v>63310</v>
      </c>
      <c r="I73" s="5">
        <v>1.1000000000000001</v>
      </c>
      <c r="J73" s="4">
        <v>28.22</v>
      </c>
      <c r="K73" s="3">
        <v>58700</v>
      </c>
    </row>
    <row r="74" spans="1:11" x14ac:dyDescent="0.3">
      <c r="A74" s="1" t="s">
        <v>767</v>
      </c>
      <c r="B74" s="1" t="s">
        <v>84</v>
      </c>
      <c r="C74" s="3">
        <v>14240</v>
      </c>
      <c r="D74" s="5">
        <v>7.9</v>
      </c>
      <c r="E74" s="6">
        <v>1.5309999999999999</v>
      </c>
      <c r="F74" s="87">
        <v>1.17</v>
      </c>
      <c r="G74" s="4">
        <v>39.72</v>
      </c>
      <c r="H74" s="3">
        <v>82620</v>
      </c>
      <c r="I74" s="5">
        <v>1.4</v>
      </c>
      <c r="J74" s="4">
        <v>37.1</v>
      </c>
      <c r="K74" s="3">
        <v>77170</v>
      </c>
    </row>
    <row r="75" spans="1:11" x14ac:dyDescent="0.3">
      <c r="A75" s="1" t="s">
        <v>767</v>
      </c>
      <c r="B75" s="1" t="s">
        <v>85</v>
      </c>
      <c r="C75" s="3">
        <v>9940</v>
      </c>
      <c r="D75" s="5">
        <v>3.9</v>
      </c>
      <c r="E75" s="6">
        <v>1.069</v>
      </c>
      <c r="F75" s="87">
        <v>0.48</v>
      </c>
      <c r="G75" s="4">
        <v>47.65</v>
      </c>
      <c r="H75" s="3">
        <v>99100</v>
      </c>
      <c r="I75" s="5">
        <v>4</v>
      </c>
      <c r="J75" s="4">
        <v>47.16</v>
      </c>
      <c r="K75" s="3">
        <v>98090</v>
      </c>
    </row>
    <row r="76" spans="1:11" x14ac:dyDescent="0.3">
      <c r="A76" s="1" t="s">
        <v>767</v>
      </c>
      <c r="B76" s="1" t="s">
        <v>86</v>
      </c>
      <c r="C76" s="3">
        <v>2400</v>
      </c>
      <c r="D76" s="5">
        <v>9.1</v>
      </c>
      <c r="E76" s="6">
        <v>0.25800000000000001</v>
      </c>
      <c r="F76" s="87">
        <v>1.92</v>
      </c>
      <c r="G76" s="4">
        <v>68.52</v>
      </c>
      <c r="H76" s="3">
        <v>142510</v>
      </c>
      <c r="I76" s="5">
        <v>4.9000000000000004</v>
      </c>
      <c r="J76" s="4">
        <v>58.71</v>
      </c>
      <c r="K76" s="3">
        <v>122120</v>
      </c>
    </row>
    <row r="77" spans="1:11" x14ac:dyDescent="0.3">
      <c r="A77" s="1" t="s">
        <v>767</v>
      </c>
      <c r="B77" s="1" t="s">
        <v>87</v>
      </c>
      <c r="C77" s="3">
        <v>120</v>
      </c>
      <c r="D77" s="5">
        <v>11.6</v>
      </c>
      <c r="E77" s="6">
        <v>1.2999999999999999E-2</v>
      </c>
      <c r="F77" s="87">
        <v>0.66</v>
      </c>
      <c r="G77" s="4">
        <v>48.72</v>
      </c>
      <c r="H77" s="3">
        <v>101340</v>
      </c>
      <c r="I77" s="5">
        <v>4.2</v>
      </c>
      <c r="J77" s="4">
        <v>44.85</v>
      </c>
      <c r="K77" s="3">
        <v>93280</v>
      </c>
    </row>
    <row r="78" spans="1:11" x14ac:dyDescent="0.3">
      <c r="A78" s="1" t="s">
        <v>767</v>
      </c>
      <c r="B78" s="1" t="s">
        <v>88</v>
      </c>
      <c r="C78" s="3">
        <v>6300</v>
      </c>
      <c r="D78" s="5">
        <v>6.2</v>
      </c>
      <c r="E78" s="6">
        <v>0.67700000000000005</v>
      </c>
      <c r="F78" s="87">
        <v>0.91</v>
      </c>
      <c r="G78" s="4">
        <v>51.81</v>
      </c>
      <c r="H78" s="3">
        <v>107770</v>
      </c>
      <c r="I78" s="5">
        <v>2.5</v>
      </c>
      <c r="J78" s="4">
        <v>48.02</v>
      </c>
      <c r="K78" s="3">
        <v>99870</v>
      </c>
    </row>
    <row r="79" spans="1:11" x14ac:dyDescent="0.3">
      <c r="A79" s="1" t="s">
        <v>767</v>
      </c>
      <c r="B79" s="1" t="s">
        <v>89</v>
      </c>
      <c r="C79" s="3">
        <v>1360</v>
      </c>
      <c r="D79" s="5">
        <v>11.2</v>
      </c>
      <c r="E79" s="6">
        <v>0.14599999999999999</v>
      </c>
      <c r="F79" s="87">
        <v>0.56999999999999995</v>
      </c>
      <c r="G79" s="4">
        <v>52.37</v>
      </c>
      <c r="H79" s="3">
        <v>108930</v>
      </c>
      <c r="I79" s="5">
        <v>2.7</v>
      </c>
      <c r="J79" s="4">
        <v>48.76</v>
      </c>
      <c r="K79" s="3">
        <v>101410</v>
      </c>
    </row>
    <row r="80" spans="1:11" x14ac:dyDescent="0.3">
      <c r="A80" s="1" t="s">
        <v>767</v>
      </c>
      <c r="B80" s="1" t="s">
        <v>752</v>
      </c>
      <c r="C80" s="3">
        <v>170</v>
      </c>
      <c r="D80" s="5">
        <v>21.7</v>
      </c>
      <c r="E80" s="6">
        <v>1.9E-2</v>
      </c>
      <c r="F80" s="87">
        <v>1.33</v>
      </c>
      <c r="G80" s="4">
        <v>51.79</v>
      </c>
      <c r="H80" s="3">
        <v>107730</v>
      </c>
      <c r="I80" s="5">
        <v>9.8000000000000007</v>
      </c>
      <c r="J80" s="4">
        <v>43.88</v>
      </c>
      <c r="K80" s="3">
        <v>91280</v>
      </c>
    </row>
    <row r="81" spans="1:11" x14ac:dyDescent="0.3">
      <c r="A81" s="1" t="s">
        <v>767</v>
      </c>
      <c r="B81" s="1" t="s">
        <v>90</v>
      </c>
      <c r="C81" s="3">
        <v>12630</v>
      </c>
      <c r="D81" s="5">
        <v>4.9000000000000004</v>
      </c>
      <c r="E81" s="6">
        <v>1.357</v>
      </c>
      <c r="F81" s="87">
        <v>1.88</v>
      </c>
      <c r="G81" s="4">
        <v>48.49</v>
      </c>
      <c r="H81" s="3">
        <v>100860</v>
      </c>
      <c r="I81" s="5">
        <v>4</v>
      </c>
      <c r="J81" s="4">
        <v>39.93</v>
      </c>
      <c r="K81" s="3">
        <v>83050</v>
      </c>
    </row>
    <row r="82" spans="1:11" x14ac:dyDescent="0.3">
      <c r="A82" s="1" t="s">
        <v>767</v>
      </c>
      <c r="B82" s="1" t="s">
        <v>91</v>
      </c>
      <c r="C82" s="3">
        <v>1180</v>
      </c>
      <c r="D82" s="5">
        <v>27.4</v>
      </c>
      <c r="E82" s="6">
        <v>0.127</v>
      </c>
      <c r="F82" s="87">
        <v>0.95</v>
      </c>
      <c r="G82" s="4">
        <v>37.840000000000003</v>
      </c>
      <c r="H82" s="3">
        <v>78720</v>
      </c>
      <c r="I82" s="5">
        <v>5.4</v>
      </c>
      <c r="J82" s="4">
        <v>36.450000000000003</v>
      </c>
      <c r="K82" s="3">
        <v>75810</v>
      </c>
    </row>
    <row r="83" spans="1:11" x14ac:dyDescent="0.3">
      <c r="A83" s="1" t="s">
        <v>767</v>
      </c>
      <c r="B83" s="1" t="s">
        <v>92</v>
      </c>
      <c r="C83" s="3">
        <v>140</v>
      </c>
      <c r="D83" s="5">
        <v>21.6</v>
      </c>
      <c r="E83" s="6">
        <v>1.4999999999999999E-2</v>
      </c>
      <c r="F83" s="87">
        <v>0.18</v>
      </c>
      <c r="G83" s="4">
        <v>34.32</v>
      </c>
      <c r="H83" s="3">
        <v>71390</v>
      </c>
      <c r="I83" s="5">
        <v>10.4</v>
      </c>
      <c r="J83" s="4">
        <v>33.090000000000003</v>
      </c>
      <c r="K83" s="3">
        <v>68830</v>
      </c>
    </row>
    <row r="84" spans="1:11" x14ac:dyDescent="0.3">
      <c r="A84" s="1" t="s">
        <v>767</v>
      </c>
      <c r="B84" s="1" t="s">
        <v>93</v>
      </c>
      <c r="C84" s="3">
        <v>2190</v>
      </c>
      <c r="D84" s="5">
        <v>22.1</v>
      </c>
      <c r="E84" s="6">
        <v>0.23599999999999999</v>
      </c>
      <c r="F84" s="87">
        <v>0.77</v>
      </c>
      <c r="G84" s="4">
        <v>35.659999999999997</v>
      </c>
      <c r="H84" s="3">
        <v>74180</v>
      </c>
      <c r="I84" s="5">
        <v>3.8</v>
      </c>
      <c r="J84" s="4">
        <v>33.83</v>
      </c>
      <c r="K84" s="3">
        <v>70360</v>
      </c>
    </row>
    <row r="85" spans="1:11" x14ac:dyDescent="0.3">
      <c r="A85" s="1" t="s">
        <v>767</v>
      </c>
      <c r="B85" s="1" t="s">
        <v>94</v>
      </c>
      <c r="C85" s="3">
        <v>400</v>
      </c>
      <c r="D85" s="5">
        <v>24</v>
      </c>
      <c r="E85" s="6">
        <v>4.2999999999999997E-2</v>
      </c>
      <c r="F85" s="87">
        <v>0.09</v>
      </c>
      <c r="G85" s="4">
        <v>51.14</v>
      </c>
      <c r="H85" s="3">
        <v>106370</v>
      </c>
      <c r="I85" s="5">
        <v>4.3</v>
      </c>
      <c r="J85" s="4">
        <v>50.9</v>
      </c>
      <c r="K85" s="3">
        <v>105880</v>
      </c>
    </row>
    <row r="86" spans="1:11" x14ac:dyDescent="0.3">
      <c r="A86" s="1" t="s">
        <v>767</v>
      </c>
      <c r="B86" s="1" t="s">
        <v>95</v>
      </c>
      <c r="C86" s="3">
        <v>360</v>
      </c>
      <c r="D86" s="5">
        <v>12</v>
      </c>
      <c r="E86" s="6">
        <v>3.9E-2</v>
      </c>
      <c r="F86" s="87">
        <v>0.27</v>
      </c>
      <c r="G86" s="4">
        <v>51.55</v>
      </c>
      <c r="H86" s="3">
        <v>107220</v>
      </c>
      <c r="I86" s="5">
        <v>3.9</v>
      </c>
      <c r="J86" s="4">
        <v>45.6</v>
      </c>
      <c r="K86" s="3">
        <v>94850</v>
      </c>
    </row>
    <row r="87" spans="1:11" x14ac:dyDescent="0.3">
      <c r="A87" s="1" t="s">
        <v>767</v>
      </c>
      <c r="B87" s="1" t="s">
        <v>96</v>
      </c>
      <c r="C87" s="3">
        <v>950</v>
      </c>
      <c r="D87" s="5">
        <v>10.9</v>
      </c>
      <c r="E87" s="6">
        <v>0.10199999999999999</v>
      </c>
      <c r="F87" s="87">
        <v>0.43</v>
      </c>
      <c r="G87" s="4">
        <v>48.68</v>
      </c>
      <c r="H87" s="3">
        <v>101250</v>
      </c>
      <c r="I87" s="5">
        <v>2.4</v>
      </c>
      <c r="J87" s="4">
        <v>46.79</v>
      </c>
      <c r="K87" s="3">
        <v>97320</v>
      </c>
    </row>
    <row r="88" spans="1:11" x14ac:dyDescent="0.3">
      <c r="A88" s="1" t="s">
        <v>767</v>
      </c>
      <c r="B88" s="1" t="s">
        <v>97</v>
      </c>
      <c r="C88" s="3">
        <v>15870</v>
      </c>
      <c r="D88" s="5">
        <v>4</v>
      </c>
      <c r="E88" s="6">
        <v>1.706</v>
      </c>
      <c r="F88" s="87">
        <v>0.81</v>
      </c>
      <c r="G88" s="4">
        <v>48.49</v>
      </c>
      <c r="H88" s="3">
        <v>100850</v>
      </c>
      <c r="I88" s="5">
        <v>1.4</v>
      </c>
      <c r="J88" s="4">
        <v>45.13</v>
      </c>
      <c r="K88" s="3">
        <v>93870</v>
      </c>
    </row>
    <row r="89" spans="1:11" x14ac:dyDescent="0.3">
      <c r="A89" s="1" t="s">
        <v>767</v>
      </c>
      <c r="B89" s="1" t="s">
        <v>99</v>
      </c>
      <c r="C89" s="3">
        <v>9080</v>
      </c>
      <c r="D89" s="5">
        <v>7.9</v>
      </c>
      <c r="E89" s="6">
        <v>0.97599999999999998</v>
      </c>
      <c r="F89" s="87">
        <v>0.76</v>
      </c>
      <c r="G89" s="4">
        <v>50.82</v>
      </c>
      <c r="H89" s="3">
        <v>105700</v>
      </c>
      <c r="I89" s="5">
        <v>1.4</v>
      </c>
      <c r="J89" s="4">
        <v>49.25</v>
      </c>
      <c r="K89" s="3">
        <v>102430</v>
      </c>
    </row>
    <row r="90" spans="1:11" x14ac:dyDescent="0.3">
      <c r="A90" s="1" t="s">
        <v>767</v>
      </c>
      <c r="B90" s="1" t="s">
        <v>100</v>
      </c>
      <c r="C90" s="3">
        <v>3940</v>
      </c>
      <c r="D90" s="5">
        <v>7.2</v>
      </c>
      <c r="E90" s="6">
        <v>0.42399999999999999</v>
      </c>
      <c r="F90" s="87">
        <v>0.45</v>
      </c>
      <c r="G90" s="4">
        <v>50.5</v>
      </c>
      <c r="H90" s="3">
        <v>105030</v>
      </c>
      <c r="I90" s="5">
        <v>1.6</v>
      </c>
      <c r="J90" s="4">
        <v>49.69</v>
      </c>
      <c r="K90" s="3">
        <v>103360</v>
      </c>
    </row>
    <row r="91" spans="1:11" x14ac:dyDescent="0.3">
      <c r="A91" s="1" t="s">
        <v>767</v>
      </c>
      <c r="B91" s="1" t="s">
        <v>101</v>
      </c>
      <c r="C91" s="3">
        <v>2500</v>
      </c>
      <c r="D91" s="5">
        <v>8.6999999999999993</v>
      </c>
      <c r="E91" s="6">
        <v>0.26900000000000002</v>
      </c>
      <c r="F91" s="87">
        <v>0.73</v>
      </c>
      <c r="G91" s="4">
        <v>46.34</v>
      </c>
      <c r="H91" s="3">
        <v>96390</v>
      </c>
      <c r="I91" s="5">
        <v>2.4</v>
      </c>
      <c r="J91" s="4">
        <v>44.59</v>
      </c>
      <c r="K91" s="3">
        <v>92740</v>
      </c>
    </row>
    <row r="92" spans="1:11" x14ac:dyDescent="0.3">
      <c r="A92" s="1" t="s">
        <v>767</v>
      </c>
      <c r="B92" s="1" t="s">
        <v>102</v>
      </c>
      <c r="C92" s="3">
        <v>1580</v>
      </c>
      <c r="D92" s="5">
        <v>12.7</v>
      </c>
      <c r="E92" s="6">
        <v>0.17</v>
      </c>
      <c r="F92" s="87">
        <v>0.93</v>
      </c>
      <c r="G92" s="4">
        <v>47.84</v>
      </c>
      <c r="H92" s="3">
        <v>99500</v>
      </c>
      <c r="I92" s="5">
        <v>2.9</v>
      </c>
      <c r="J92" s="4">
        <v>46.8</v>
      </c>
      <c r="K92" s="3">
        <v>97340</v>
      </c>
    </row>
    <row r="93" spans="1:11" x14ac:dyDescent="0.3">
      <c r="A93" s="1" t="s">
        <v>767</v>
      </c>
      <c r="B93" s="1" t="s">
        <v>103</v>
      </c>
      <c r="C93" s="3">
        <v>7210</v>
      </c>
      <c r="D93" s="5">
        <v>6.2</v>
      </c>
      <c r="E93" s="6">
        <v>0.77500000000000002</v>
      </c>
      <c r="F93" s="87">
        <v>0.42</v>
      </c>
      <c r="G93" s="4">
        <v>48.12</v>
      </c>
      <c r="H93" s="3">
        <v>100100</v>
      </c>
      <c r="I93" s="5">
        <v>4.7</v>
      </c>
      <c r="J93" s="4">
        <v>44.22</v>
      </c>
      <c r="K93" s="3">
        <v>91970</v>
      </c>
    </row>
    <row r="94" spans="1:11" x14ac:dyDescent="0.3">
      <c r="A94" s="1" t="s">
        <v>767</v>
      </c>
      <c r="B94" s="1" t="s">
        <v>105</v>
      </c>
      <c r="C94" s="3">
        <v>740</v>
      </c>
      <c r="D94" s="5">
        <v>26.6</v>
      </c>
      <c r="E94" s="6">
        <v>0.08</v>
      </c>
      <c r="F94" s="87">
        <v>0.42</v>
      </c>
      <c r="G94" s="4">
        <v>47.24</v>
      </c>
      <c r="H94" s="3">
        <v>98250</v>
      </c>
      <c r="I94" s="5">
        <v>2.5</v>
      </c>
      <c r="J94" s="4">
        <v>46.57</v>
      </c>
      <c r="K94" s="3">
        <v>96860</v>
      </c>
    </row>
    <row r="95" spans="1:11" x14ac:dyDescent="0.3">
      <c r="A95" s="1" t="s">
        <v>767</v>
      </c>
      <c r="B95" s="1" t="s">
        <v>107</v>
      </c>
      <c r="C95" s="3">
        <v>90</v>
      </c>
      <c r="D95" s="5">
        <v>30.6</v>
      </c>
      <c r="E95" s="6">
        <v>0.01</v>
      </c>
      <c r="F95" s="87">
        <v>0.22</v>
      </c>
      <c r="G95" s="4">
        <v>43.44</v>
      </c>
      <c r="H95" s="3">
        <v>90350</v>
      </c>
      <c r="I95" s="5">
        <v>3</v>
      </c>
      <c r="J95" s="4">
        <v>39.57</v>
      </c>
      <c r="K95" s="3">
        <v>82310</v>
      </c>
    </row>
    <row r="96" spans="1:11" x14ac:dyDescent="0.3">
      <c r="A96" s="1" t="s">
        <v>767</v>
      </c>
      <c r="B96" s="1" t="s">
        <v>741</v>
      </c>
      <c r="C96" s="3">
        <v>200</v>
      </c>
      <c r="D96" s="5">
        <v>10.4</v>
      </c>
      <c r="E96" s="6">
        <v>2.1000000000000001E-2</v>
      </c>
      <c r="F96" s="87">
        <v>0.18</v>
      </c>
      <c r="G96" s="4">
        <v>58.17</v>
      </c>
      <c r="H96" s="3">
        <v>120990</v>
      </c>
      <c r="I96" s="5">
        <v>2.5</v>
      </c>
      <c r="J96" s="4">
        <v>59.05</v>
      </c>
      <c r="K96" s="3">
        <v>122830</v>
      </c>
    </row>
    <row r="97" spans="1:11" x14ac:dyDescent="0.3">
      <c r="A97" s="1" t="s">
        <v>767</v>
      </c>
      <c r="B97" s="1" t="s">
        <v>108</v>
      </c>
      <c r="C97" s="3">
        <v>110</v>
      </c>
      <c r="D97" s="5">
        <v>48.6</v>
      </c>
      <c r="E97" s="6">
        <v>1.2E-2</v>
      </c>
      <c r="F97" s="87">
        <v>0.05</v>
      </c>
      <c r="G97" s="4">
        <v>93.25</v>
      </c>
      <c r="H97" s="3">
        <v>193950</v>
      </c>
      <c r="I97" s="5">
        <v>6.4</v>
      </c>
      <c r="J97" s="4">
        <v>83.87</v>
      </c>
      <c r="K97" s="3">
        <v>174460</v>
      </c>
    </row>
    <row r="98" spans="1:11" x14ac:dyDescent="0.3">
      <c r="A98" s="1" t="s">
        <v>767</v>
      </c>
      <c r="B98" s="1" t="s">
        <v>109</v>
      </c>
      <c r="C98" s="3">
        <v>4570</v>
      </c>
      <c r="D98" s="5">
        <v>6.4</v>
      </c>
      <c r="E98" s="6">
        <v>0.49099999999999999</v>
      </c>
      <c r="F98" s="87">
        <v>0.53</v>
      </c>
      <c r="G98" s="4">
        <v>50.7</v>
      </c>
      <c r="H98" s="3">
        <v>105450</v>
      </c>
      <c r="I98" s="5">
        <v>1.9</v>
      </c>
      <c r="J98" s="4">
        <v>51.44</v>
      </c>
      <c r="K98" s="3">
        <v>107000</v>
      </c>
    </row>
    <row r="99" spans="1:11" x14ac:dyDescent="0.3">
      <c r="A99" s="1" t="s">
        <v>767</v>
      </c>
      <c r="B99" s="1" t="s">
        <v>110</v>
      </c>
      <c r="C99" s="3">
        <v>6180</v>
      </c>
      <c r="D99" s="5">
        <v>11.6</v>
      </c>
      <c r="E99" s="6">
        <v>0.66400000000000003</v>
      </c>
      <c r="F99" s="87">
        <v>0.99</v>
      </c>
      <c r="G99" s="4">
        <v>27.8</v>
      </c>
      <c r="H99" s="3">
        <v>57820</v>
      </c>
      <c r="I99" s="5">
        <v>1.8</v>
      </c>
      <c r="J99" s="4">
        <v>26.94</v>
      </c>
      <c r="K99" s="3">
        <v>56040</v>
      </c>
    </row>
    <row r="100" spans="1:11" x14ac:dyDescent="0.3">
      <c r="A100" s="1" t="s">
        <v>767</v>
      </c>
      <c r="B100" s="1" t="s">
        <v>111</v>
      </c>
      <c r="C100" s="3">
        <v>1460</v>
      </c>
      <c r="D100" s="5">
        <v>17.3</v>
      </c>
      <c r="E100" s="6">
        <v>0.157</v>
      </c>
      <c r="F100" s="87">
        <v>0.86</v>
      </c>
      <c r="G100" s="4">
        <v>33.369999999999997</v>
      </c>
      <c r="H100" s="3">
        <v>69420</v>
      </c>
      <c r="I100" s="5">
        <v>7.5</v>
      </c>
      <c r="J100" s="4">
        <v>33.56</v>
      </c>
      <c r="K100" s="3">
        <v>69800</v>
      </c>
    </row>
    <row r="101" spans="1:11" x14ac:dyDescent="0.3">
      <c r="A101" s="1" t="s">
        <v>767</v>
      </c>
      <c r="B101" s="1" t="s">
        <v>112</v>
      </c>
      <c r="C101" s="3">
        <v>2550</v>
      </c>
      <c r="D101" s="5">
        <v>9</v>
      </c>
      <c r="E101" s="6">
        <v>0.27400000000000002</v>
      </c>
      <c r="F101" s="87">
        <v>0.67</v>
      </c>
      <c r="G101" s="4">
        <v>31.73</v>
      </c>
      <c r="H101" s="3">
        <v>66000</v>
      </c>
      <c r="I101" s="5">
        <v>3.6</v>
      </c>
      <c r="J101" s="4">
        <v>30.62</v>
      </c>
      <c r="K101" s="3">
        <v>63690</v>
      </c>
    </row>
    <row r="102" spans="1:11" x14ac:dyDescent="0.3">
      <c r="A102" s="1" t="s">
        <v>767</v>
      </c>
      <c r="B102" s="1" t="s">
        <v>113</v>
      </c>
      <c r="C102" s="3">
        <v>630</v>
      </c>
      <c r="D102" s="5">
        <v>12.8</v>
      </c>
      <c r="E102" s="6">
        <v>6.8000000000000005E-2</v>
      </c>
      <c r="F102" s="87">
        <v>0.63</v>
      </c>
      <c r="G102" s="4">
        <v>31.12</v>
      </c>
      <c r="H102" s="3">
        <v>64730</v>
      </c>
      <c r="I102" s="5">
        <v>3.8</v>
      </c>
      <c r="J102" s="4">
        <v>28.48</v>
      </c>
      <c r="K102" s="3">
        <v>59240</v>
      </c>
    </row>
    <row r="103" spans="1:11" x14ac:dyDescent="0.3">
      <c r="A103" s="1" t="s">
        <v>767</v>
      </c>
      <c r="B103" s="1" t="s">
        <v>115</v>
      </c>
      <c r="C103" s="3">
        <v>1640</v>
      </c>
      <c r="D103" s="5">
        <v>12.3</v>
      </c>
      <c r="E103" s="6">
        <v>0.17599999999999999</v>
      </c>
      <c r="F103" s="87">
        <v>0.35</v>
      </c>
      <c r="G103" s="4" t="s">
        <v>14</v>
      </c>
      <c r="H103" s="3" t="s">
        <v>14</v>
      </c>
      <c r="I103" s="5" t="s">
        <v>14</v>
      </c>
      <c r="J103" s="4" t="s">
        <v>14</v>
      </c>
      <c r="K103" s="3" t="s">
        <v>14</v>
      </c>
    </row>
    <row r="104" spans="1:11" x14ac:dyDescent="0.3">
      <c r="A104" s="1" t="s">
        <v>767</v>
      </c>
      <c r="B104" s="1" t="s">
        <v>117</v>
      </c>
      <c r="C104" s="3">
        <v>300</v>
      </c>
      <c r="D104" s="5">
        <v>16.5</v>
      </c>
      <c r="E104" s="6">
        <v>3.3000000000000002E-2</v>
      </c>
      <c r="F104" s="87">
        <v>0.36</v>
      </c>
      <c r="G104" s="4">
        <v>31.11</v>
      </c>
      <c r="H104" s="3">
        <v>64710</v>
      </c>
      <c r="I104" s="5">
        <v>6.5</v>
      </c>
      <c r="J104" s="4">
        <v>30.24</v>
      </c>
      <c r="K104" s="3">
        <v>62900</v>
      </c>
    </row>
    <row r="105" spans="1:11" x14ac:dyDescent="0.3">
      <c r="A105" s="1" t="s">
        <v>767</v>
      </c>
      <c r="B105" s="1" t="s">
        <v>118</v>
      </c>
      <c r="C105" s="3">
        <v>680</v>
      </c>
      <c r="D105" s="5">
        <v>21</v>
      </c>
      <c r="E105" s="6">
        <v>7.2999999999999995E-2</v>
      </c>
      <c r="F105" s="87">
        <v>0.59</v>
      </c>
      <c r="G105" s="4">
        <v>29.17</v>
      </c>
      <c r="H105" s="3">
        <v>60670</v>
      </c>
      <c r="I105" s="5">
        <v>5</v>
      </c>
      <c r="J105" s="4">
        <v>27.84</v>
      </c>
      <c r="K105" s="3">
        <v>57910</v>
      </c>
    </row>
    <row r="106" spans="1:11" x14ac:dyDescent="0.3">
      <c r="A106" s="1" t="s">
        <v>767</v>
      </c>
      <c r="B106" s="1" t="s">
        <v>119</v>
      </c>
      <c r="C106" s="3">
        <v>1460</v>
      </c>
      <c r="D106" s="5">
        <v>21.7</v>
      </c>
      <c r="E106" s="6">
        <v>0.157</v>
      </c>
      <c r="F106" s="87">
        <v>0.34</v>
      </c>
      <c r="G106" s="4">
        <v>28.78</v>
      </c>
      <c r="H106" s="3">
        <v>59860</v>
      </c>
      <c r="I106" s="5">
        <v>2.9</v>
      </c>
      <c r="J106" s="4">
        <v>27.78</v>
      </c>
      <c r="K106" s="3">
        <v>57790</v>
      </c>
    </row>
    <row r="107" spans="1:11" x14ac:dyDescent="0.3">
      <c r="A107" s="1" t="s">
        <v>767</v>
      </c>
      <c r="B107" s="1" t="s">
        <v>120</v>
      </c>
      <c r="C107" s="3">
        <v>810</v>
      </c>
      <c r="D107" s="5">
        <v>14.4</v>
      </c>
      <c r="E107" s="6">
        <v>8.6999999999999994E-2</v>
      </c>
      <c r="F107" s="87">
        <v>0.28999999999999998</v>
      </c>
      <c r="G107" s="4">
        <v>29.69</v>
      </c>
      <c r="H107" s="3">
        <v>61750</v>
      </c>
      <c r="I107" s="5">
        <v>4.8</v>
      </c>
      <c r="J107" s="4">
        <v>29.14</v>
      </c>
      <c r="K107" s="3">
        <v>60620</v>
      </c>
    </row>
    <row r="108" spans="1:11" x14ac:dyDescent="0.3">
      <c r="A108" s="1" t="s">
        <v>767</v>
      </c>
      <c r="B108" s="1" t="s">
        <v>121</v>
      </c>
      <c r="C108" s="3">
        <v>1610</v>
      </c>
      <c r="D108" s="5">
        <v>16.5</v>
      </c>
      <c r="E108" s="6">
        <v>0.17399999999999999</v>
      </c>
      <c r="F108" s="87">
        <v>0.32</v>
      </c>
      <c r="G108" s="4">
        <v>33.19</v>
      </c>
      <c r="H108" s="3">
        <v>69030</v>
      </c>
      <c r="I108" s="5">
        <v>2.9</v>
      </c>
      <c r="J108" s="4">
        <v>30.77</v>
      </c>
      <c r="K108" s="3">
        <v>64000</v>
      </c>
    </row>
    <row r="109" spans="1:11" x14ac:dyDescent="0.3">
      <c r="A109" s="1" t="s">
        <v>767</v>
      </c>
      <c r="B109" s="1" t="s">
        <v>122</v>
      </c>
      <c r="C109" s="3">
        <v>1130</v>
      </c>
      <c r="D109" s="5">
        <v>35.9</v>
      </c>
      <c r="E109" s="6">
        <v>0.122</v>
      </c>
      <c r="F109" s="87">
        <v>0.33</v>
      </c>
      <c r="G109" s="4">
        <v>26.28</v>
      </c>
      <c r="H109" s="3">
        <v>54670</v>
      </c>
      <c r="I109" s="5">
        <v>3</v>
      </c>
      <c r="J109" s="4">
        <v>24.7</v>
      </c>
      <c r="K109" s="3">
        <v>51380</v>
      </c>
    </row>
    <row r="110" spans="1:11" x14ac:dyDescent="0.3">
      <c r="A110" s="1" t="s">
        <v>767</v>
      </c>
      <c r="B110" s="1" t="s">
        <v>124</v>
      </c>
      <c r="C110" s="3">
        <v>1070</v>
      </c>
      <c r="D110" s="5">
        <v>12.4</v>
      </c>
      <c r="E110" s="6">
        <v>0.115</v>
      </c>
      <c r="F110" s="87">
        <v>1.1000000000000001</v>
      </c>
      <c r="G110" s="4">
        <v>38.15</v>
      </c>
      <c r="H110" s="3">
        <v>79340</v>
      </c>
      <c r="I110" s="5">
        <v>4.7</v>
      </c>
      <c r="J110" s="4">
        <v>34.25</v>
      </c>
      <c r="K110" s="3">
        <v>71240</v>
      </c>
    </row>
    <row r="111" spans="1:11" x14ac:dyDescent="0.3">
      <c r="A111" s="1" t="s">
        <v>767</v>
      </c>
      <c r="B111" s="1" t="s">
        <v>125</v>
      </c>
      <c r="C111" s="3">
        <v>100</v>
      </c>
      <c r="D111" s="5">
        <v>18.600000000000001</v>
      </c>
      <c r="E111" s="6">
        <v>1.0999999999999999E-2</v>
      </c>
      <c r="F111" s="87">
        <v>0.11</v>
      </c>
      <c r="G111" s="4">
        <v>33.83</v>
      </c>
      <c r="H111" s="3">
        <v>70380</v>
      </c>
      <c r="I111" s="5">
        <v>6.4</v>
      </c>
      <c r="J111" s="4">
        <v>32.57</v>
      </c>
      <c r="K111" s="3">
        <v>67740</v>
      </c>
    </row>
    <row r="112" spans="1:11" x14ac:dyDescent="0.3">
      <c r="A112" s="1" t="s">
        <v>767</v>
      </c>
      <c r="B112" s="1" t="s">
        <v>126</v>
      </c>
      <c r="C112" s="3">
        <v>5610</v>
      </c>
      <c r="D112" s="5">
        <v>15.9</v>
      </c>
      <c r="E112" s="6">
        <v>0.60299999999999998</v>
      </c>
      <c r="F112" s="87">
        <v>3.14</v>
      </c>
      <c r="G112" s="4">
        <v>67.09</v>
      </c>
      <c r="H112" s="3">
        <v>139550</v>
      </c>
      <c r="I112" s="5">
        <v>7.9</v>
      </c>
      <c r="J112" s="4">
        <v>59.64</v>
      </c>
      <c r="K112" s="3">
        <v>124060</v>
      </c>
    </row>
    <row r="113" spans="1:11" x14ac:dyDescent="0.3">
      <c r="A113" s="1" t="s">
        <v>767</v>
      </c>
      <c r="B113" s="1" t="s">
        <v>127</v>
      </c>
      <c r="C113" s="3">
        <v>990</v>
      </c>
      <c r="D113" s="5">
        <v>10.1</v>
      </c>
      <c r="E113" s="6">
        <v>0.106</v>
      </c>
      <c r="F113" s="87">
        <v>0.69</v>
      </c>
      <c r="G113" s="4">
        <v>36.96</v>
      </c>
      <c r="H113" s="3">
        <v>76880</v>
      </c>
      <c r="I113" s="5">
        <v>2.7</v>
      </c>
      <c r="J113" s="4">
        <v>34.17</v>
      </c>
      <c r="K113" s="3">
        <v>71060</v>
      </c>
    </row>
    <row r="114" spans="1:11" x14ac:dyDescent="0.3">
      <c r="A114" s="1" t="s">
        <v>767</v>
      </c>
      <c r="B114" s="1" t="s">
        <v>128</v>
      </c>
      <c r="C114" s="3">
        <v>200</v>
      </c>
      <c r="D114" s="5">
        <v>9.4</v>
      </c>
      <c r="E114" s="6">
        <v>2.1000000000000001E-2</v>
      </c>
      <c r="F114" s="87">
        <v>0.17</v>
      </c>
      <c r="G114" s="4">
        <v>36.65</v>
      </c>
      <c r="H114" s="3">
        <v>76230</v>
      </c>
      <c r="I114" s="5">
        <v>2.1</v>
      </c>
      <c r="J114" s="4">
        <v>35.840000000000003</v>
      </c>
      <c r="K114" s="3">
        <v>74550</v>
      </c>
    </row>
    <row r="115" spans="1:11" x14ac:dyDescent="0.3">
      <c r="A115" s="1" t="s">
        <v>767</v>
      </c>
      <c r="B115" s="1" t="s">
        <v>129</v>
      </c>
      <c r="C115" s="3">
        <v>620</v>
      </c>
      <c r="D115" s="5">
        <v>4.5</v>
      </c>
      <c r="E115" s="6">
        <v>6.7000000000000004E-2</v>
      </c>
      <c r="F115" s="87">
        <v>0.25</v>
      </c>
      <c r="G115" s="4">
        <v>42.02</v>
      </c>
      <c r="H115" s="3">
        <v>87390</v>
      </c>
      <c r="I115" s="5">
        <v>1.9</v>
      </c>
      <c r="J115" s="4">
        <v>44.84</v>
      </c>
      <c r="K115" s="3">
        <v>93270</v>
      </c>
    </row>
    <row r="116" spans="1:11" x14ac:dyDescent="0.3">
      <c r="A116" s="1" t="s">
        <v>767</v>
      </c>
      <c r="B116" s="1" t="s">
        <v>130</v>
      </c>
      <c r="C116" s="3">
        <v>480</v>
      </c>
      <c r="D116" s="5">
        <v>30</v>
      </c>
      <c r="E116" s="6">
        <v>5.1999999999999998E-2</v>
      </c>
      <c r="F116" s="87">
        <v>0.34</v>
      </c>
      <c r="G116" s="4" t="s">
        <v>14</v>
      </c>
      <c r="H116" s="3" t="s">
        <v>14</v>
      </c>
      <c r="I116" s="5" t="s">
        <v>14</v>
      </c>
      <c r="J116" s="4" t="s">
        <v>14</v>
      </c>
      <c r="K116" s="3" t="s">
        <v>14</v>
      </c>
    </row>
    <row r="117" spans="1:11" x14ac:dyDescent="0.3">
      <c r="A117" s="1" t="s">
        <v>767</v>
      </c>
      <c r="B117" s="1" t="s">
        <v>131</v>
      </c>
      <c r="C117" s="3">
        <v>90</v>
      </c>
      <c r="D117" s="5">
        <v>9.6999999999999993</v>
      </c>
      <c r="E117" s="6">
        <v>0.01</v>
      </c>
      <c r="F117" s="87">
        <v>0.16</v>
      </c>
      <c r="G117" s="4">
        <v>32.369999999999997</v>
      </c>
      <c r="H117" s="3">
        <v>67340</v>
      </c>
      <c r="I117" s="5">
        <v>4.5999999999999996</v>
      </c>
      <c r="J117" s="4">
        <v>29.81</v>
      </c>
      <c r="K117" s="3">
        <v>62010</v>
      </c>
    </row>
    <row r="118" spans="1:11" x14ac:dyDescent="0.3">
      <c r="A118" s="1" t="s">
        <v>767</v>
      </c>
      <c r="B118" s="1" t="s">
        <v>132</v>
      </c>
      <c r="C118" s="3">
        <v>220</v>
      </c>
      <c r="D118" s="5">
        <v>16.5</v>
      </c>
      <c r="E118" s="6">
        <v>2.4E-2</v>
      </c>
      <c r="F118" s="87">
        <v>0.5</v>
      </c>
      <c r="G118" s="4">
        <v>44.54</v>
      </c>
      <c r="H118" s="3">
        <v>92650</v>
      </c>
      <c r="I118" s="5">
        <v>5.4</v>
      </c>
      <c r="J118" s="4">
        <v>40.89</v>
      </c>
      <c r="K118" s="3">
        <v>85040</v>
      </c>
    </row>
    <row r="119" spans="1:11" x14ac:dyDescent="0.3">
      <c r="A119" s="1" t="s">
        <v>767</v>
      </c>
      <c r="B119" s="1" t="s">
        <v>133</v>
      </c>
      <c r="C119" s="3">
        <v>8530</v>
      </c>
      <c r="D119" s="5">
        <v>10.3</v>
      </c>
      <c r="E119" s="6">
        <v>0.91700000000000004</v>
      </c>
      <c r="F119" s="87">
        <v>1.17</v>
      </c>
      <c r="G119" s="4">
        <v>48.71</v>
      </c>
      <c r="H119" s="3">
        <v>101320</v>
      </c>
      <c r="I119" s="5">
        <v>4.3</v>
      </c>
      <c r="J119" s="4">
        <v>38.6</v>
      </c>
      <c r="K119" s="3">
        <v>80280</v>
      </c>
    </row>
    <row r="120" spans="1:11" x14ac:dyDescent="0.3">
      <c r="A120" s="1" t="s">
        <v>767</v>
      </c>
      <c r="B120" s="1" t="s">
        <v>134</v>
      </c>
      <c r="C120" s="3">
        <v>260</v>
      </c>
      <c r="D120" s="5">
        <v>11.6</v>
      </c>
      <c r="E120" s="6">
        <v>2.8000000000000001E-2</v>
      </c>
      <c r="F120" s="87">
        <v>0.55000000000000004</v>
      </c>
      <c r="G120" s="4">
        <v>42.05</v>
      </c>
      <c r="H120" s="3">
        <v>87460</v>
      </c>
      <c r="I120" s="5">
        <v>7.3</v>
      </c>
      <c r="J120" s="4">
        <v>36.71</v>
      </c>
      <c r="K120" s="3">
        <v>76360</v>
      </c>
    </row>
    <row r="121" spans="1:11" x14ac:dyDescent="0.3">
      <c r="A121" s="1" t="s">
        <v>767</v>
      </c>
      <c r="B121" s="1" t="s">
        <v>135</v>
      </c>
      <c r="C121" s="3">
        <v>1080</v>
      </c>
      <c r="D121" s="5">
        <v>9.8000000000000007</v>
      </c>
      <c r="E121" s="6">
        <v>0.11600000000000001</v>
      </c>
      <c r="F121" s="87">
        <v>0.99</v>
      </c>
      <c r="G121" s="4">
        <v>68.180000000000007</v>
      </c>
      <c r="H121" s="3">
        <v>141810</v>
      </c>
      <c r="I121" s="5">
        <v>6.3</v>
      </c>
      <c r="J121" s="4">
        <v>62.04</v>
      </c>
      <c r="K121" s="3">
        <v>129030</v>
      </c>
    </row>
    <row r="122" spans="1:11" x14ac:dyDescent="0.3">
      <c r="A122" s="1" t="s">
        <v>767</v>
      </c>
      <c r="B122" s="1" t="s">
        <v>136</v>
      </c>
      <c r="C122" s="3">
        <v>250</v>
      </c>
      <c r="D122" s="5">
        <v>23.6</v>
      </c>
      <c r="E122" s="6">
        <v>2.7E-2</v>
      </c>
      <c r="F122" s="87">
        <v>0.43</v>
      </c>
      <c r="G122" s="4">
        <v>48.9</v>
      </c>
      <c r="H122" s="3">
        <v>101710</v>
      </c>
      <c r="I122" s="5">
        <v>4.8</v>
      </c>
      <c r="J122" s="4">
        <v>47.48</v>
      </c>
      <c r="K122" s="3">
        <v>98760</v>
      </c>
    </row>
    <row r="123" spans="1:11" x14ac:dyDescent="0.3">
      <c r="A123" s="1" t="s">
        <v>767</v>
      </c>
      <c r="B123" s="1" t="s">
        <v>137</v>
      </c>
      <c r="C123" s="3">
        <v>8050</v>
      </c>
      <c r="D123" s="5">
        <v>6.4</v>
      </c>
      <c r="E123" s="6">
        <v>0.86599999999999999</v>
      </c>
      <c r="F123" s="87">
        <v>1.46</v>
      </c>
      <c r="G123" s="4">
        <v>42.64</v>
      </c>
      <c r="H123" s="3">
        <v>88700</v>
      </c>
      <c r="I123" s="5">
        <v>2</v>
      </c>
      <c r="J123" s="4">
        <v>38.47</v>
      </c>
      <c r="K123" s="3">
        <v>80010</v>
      </c>
    </row>
    <row r="124" spans="1:11" x14ac:dyDescent="0.3">
      <c r="A124" s="1" t="s">
        <v>767</v>
      </c>
      <c r="B124" s="1" t="s">
        <v>138</v>
      </c>
      <c r="C124" s="3">
        <v>340</v>
      </c>
      <c r="D124" s="5">
        <v>13.5</v>
      </c>
      <c r="E124" s="6">
        <v>3.5999999999999997E-2</v>
      </c>
      <c r="F124" s="87">
        <v>0.69</v>
      </c>
      <c r="G124" s="4">
        <v>50.06</v>
      </c>
      <c r="H124" s="3">
        <v>104120</v>
      </c>
      <c r="I124" s="5">
        <v>3.8</v>
      </c>
      <c r="J124" s="4">
        <v>50.5</v>
      </c>
      <c r="K124" s="3">
        <v>105030</v>
      </c>
    </row>
    <row r="125" spans="1:11" x14ac:dyDescent="0.3">
      <c r="A125" s="1" t="s">
        <v>767</v>
      </c>
      <c r="B125" s="1" t="s">
        <v>139</v>
      </c>
      <c r="C125" s="3">
        <v>4190</v>
      </c>
      <c r="D125" s="5">
        <v>7.7</v>
      </c>
      <c r="E125" s="6">
        <v>0.45</v>
      </c>
      <c r="F125" s="87">
        <v>0.78</v>
      </c>
      <c r="G125" s="4">
        <v>41.62</v>
      </c>
      <c r="H125" s="3">
        <v>86580</v>
      </c>
      <c r="I125" s="5">
        <v>2.8</v>
      </c>
      <c r="J125" s="4">
        <v>37.770000000000003</v>
      </c>
      <c r="K125" s="3">
        <v>78560</v>
      </c>
    </row>
    <row r="126" spans="1:11" x14ac:dyDescent="0.3">
      <c r="A126" s="1" t="s">
        <v>767</v>
      </c>
      <c r="B126" s="1" t="s">
        <v>140</v>
      </c>
      <c r="C126" s="3">
        <v>570</v>
      </c>
      <c r="D126" s="5">
        <v>23.5</v>
      </c>
      <c r="E126" s="6">
        <v>6.2E-2</v>
      </c>
      <c r="F126" s="87">
        <v>0.31</v>
      </c>
      <c r="G126" s="4">
        <v>38.96</v>
      </c>
      <c r="H126" s="3">
        <v>81040</v>
      </c>
      <c r="I126" s="5">
        <v>4.0999999999999996</v>
      </c>
      <c r="J126" s="4">
        <v>35.840000000000003</v>
      </c>
      <c r="K126" s="3">
        <v>74550</v>
      </c>
    </row>
    <row r="127" spans="1:11" x14ac:dyDescent="0.3">
      <c r="A127" s="1" t="s">
        <v>767</v>
      </c>
      <c r="B127" s="1" t="s">
        <v>141</v>
      </c>
      <c r="C127" s="3">
        <v>170</v>
      </c>
      <c r="D127" s="5">
        <v>21.8</v>
      </c>
      <c r="E127" s="6">
        <v>1.7999999999999999E-2</v>
      </c>
      <c r="F127" s="87">
        <v>0.4</v>
      </c>
      <c r="G127" s="4">
        <v>40.96</v>
      </c>
      <c r="H127" s="3">
        <v>85200</v>
      </c>
      <c r="I127" s="5">
        <v>3.6</v>
      </c>
      <c r="J127" s="4">
        <v>39.380000000000003</v>
      </c>
      <c r="K127" s="3">
        <v>81920</v>
      </c>
    </row>
    <row r="128" spans="1:11" x14ac:dyDescent="0.3">
      <c r="A128" s="1" t="s">
        <v>767</v>
      </c>
      <c r="B128" s="1" t="s">
        <v>142</v>
      </c>
      <c r="C128" s="3">
        <v>660</v>
      </c>
      <c r="D128" s="5">
        <v>2.2000000000000002</v>
      </c>
      <c r="E128" s="6">
        <v>7.0999999999999994E-2</v>
      </c>
      <c r="F128" s="87">
        <v>0.57999999999999996</v>
      </c>
      <c r="G128" s="4">
        <v>47.01</v>
      </c>
      <c r="H128" s="3">
        <v>97770</v>
      </c>
      <c r="I128" s="5">
        <v>2.7</v>
      </c>
      <c r="J128" s="4">
        <v>48.03</v>
      </c>
      <c r="K128" s="3">
        <v>99890</v>
      </c>
    </row>
    <row r="129" spans="1:11" x14ac:dyDescent="0.3">
      <c r="A129" s="1" t="s">
        <v>767</v>
      </c>
      <c r="B129" s="1" t="s">
        <v>143</v>
      </c>
      <c r="C129" s="3">
        <v>600</v>
      </c>
      <c r="D129" s="5">
        <v>14.6</v>
      </c>
      <c r="E129" s="6">
        <v>6.4000000000000001E-2</v>
      </c>
      <c r="F129" s="87">
        <v>0.47</v>
      </c>
      <c r="G129" s="4">
        <v>66.44</v>
      </c>
      <c r="H129" s="3">
        <v>138200</v>
      </c>
      <c r="I129" s="5">
        <v>3.9</v>
      </c>
      <c r="J129" s="4">
        <v>53.11</v>
      </c>
      <c r="K129" s="3">
        <v>110460</v>
      </c>
    </row>
    <row r="130" spans="1:11" x14ac:dyDescent="0.3">
      <c r="A130" s="1" t="s">
        <v>767</v>
      </c>
      <c r="B130" s="1" t="s">
        <v>144</v>
      </c>
      <c r="C130" s="3">
        <v>810</v>
      </c>
      <c r="D130" s="5">
        <v>18.600000000000001</v>
      </c>
      <c r="E130" s="6">
        <v>8.6999999999999994E-2</v>
      </c>
      <c r="F130" s="87">
        <v>1.0900000000000001</v>
      </c>
      <c r="G130" s="4">
        <v>29.63</v>
      </c>
      <c r="H130" s="3">
        <v>61640</v>
      </c>
      <c r="I130" s="5">
        <v>3.2</v>
      </c>
      <c r="J130" s="4">
        <v>28.65</v>
      </c>
      <c r="K130" s="3">
        <v>59600</v>
      </c>
    </row>
    <row r="131" spans="1:11" x14ac:dyDescent="0.3">
      <c r="A131" s="1" t="s">
        <v>767</v>
      </c>
      <c r="B131" s="1" t="s">
        <v>145</v>
      </c>
      <c r="C131" s="3">
        <v>10530</v>
      </c>
      <c r="D131" s="5">
        <v>6.3</v>
      </c>
      <c r="E131" s="6">
        <v>1.131</v>
      </c>
      <c r="F131" s="87">
        <v>1.49</v>
      </c>
      <c r="G131" s="4">
        <v>46.54</v>
      </c>
      <c r="H131" s="3">
        <v>96790</v>
      </c>
      <c r="I131" s="5">
        <v>2.8</v>
      </c>
      <c r="J131" s="4">
        <v>43.92</v>
      </c>
      <c r="K131" s="3">
        <v>91350</v>
      </c>
    </row>
    <row r="132" spans="1:11" x14ac:dyDescent="0.3">
      <c r="A132" s="1" t="s">
        <v>767</v>
      </c>
      <c r="B132" s="1" t="s">
        <v>146</v>
      </c>
      <c r="C132" s="3">
        <v>390</v>
      </c>
      <c r="D132" s="5">
        <v>8.1</v>
      </c>
      <c r="E132" s="6">
        <v>4.2000000000000003E-2</v>
      </c>
      <c r="F132" s="87">
        <v>0.47</v>
      </c>
      <c r="G132" s="4">
        <v>47.96</v>
      </c>
      <c r="H132" s="3">
        <v>99750</v>
      </c>
      <c r="I132" s="5">
        <v>2</v>
      </c>
      <c r="J132" s="4">
        <v>53.32</v>
      </c>
      <c r="K132" s="3">
        <v>110910</v>
      </c>
    </row>
    <row r="133" spans="1:11" x14ac:dyDescent="0.3">
      <c r="A133" s="1" t="s">
        <v>767</v>
      </c>
      <c r="B133" s="1" t="s">
        <v>147</v>
      </c>
      <c r="C133" s="3">
        <v>300</v>
      </c>
      <c r="D133" s="5">
        <v>20.8</v>
      </c>
      <c r="E133" s="6">
        <v>3.2000000000000001E-2</v>
      </c>
      <c r="F133" s="87">
        <v>1.65</v>
      </c>
      <c r="G133" s="4">
        <v>34.92</v>
      </c>
      <c r="H133" s="3">
        <v>72620</v>
      </c>
      <c r="I133" s="5">
        <v>7.8</v>
      </c>
      <c r="J133" s="4">
        <v>32.19</v>
      </c>
      <c r="K133" s="3">
        <v>66950</v>
      </c>
    </row>
    <row r="134" spans="1:11" x14ac:dyDescent="0.3">
      <c r="A134" s="1" t="s">
        <v>767</v>
      </c>
      <c r="B134" s="1" t="s">
        <v>148</v>
      </c>
      <c r="C134" s="3">
        <v>1300</v>
      </c>
      <c r="D134" s="5">
        <v>6.6</v>
      </c>
      <c r="E134" s="6">
        <v>0.14000000000000001</v>
      </c>
      <c r="F134" s="87">
        <v>0.56999999999999995</v>
      </c>
      <c r="G134" s="4">
        <v>39.43</v>
      </c>
      <c r="H134" s="3">
        <v>82020</v>
      </c>
      <c r="I134" s="5">
        <v>3.8</v>
      </c>
      <c r="J134" s="4">
        <v>36.4</v>
      </c>
      <c r="K134" s="3">
        <v>75710</v>
      </c>
    </row>
    <row r="135" spans="1:11" x14ac:dyDescent="0.3">
      <c r="A135" s="1" t="s">
        <v>767</v>
      </c>
      <c r="B135" s="1" t="s">
        <v>150</v>
      </c>
      <c r="C135" s="3">
        <v>140</v>
      </c>
      <c r="D135" s="5">
        <v>20.6</v>
      </c>
      <c r="E135" s="6">
        <v>1.4999999999999999E-2</v>
      </c>
      <c r="F135" s="87">
        <v>0.69</v>
      </c>
      <c r="G135" s="4">
        <v>31.35</v>
      </c>
      <c r="H135" s="3">
        <v>65200</v>
      </c>
      <c r="I135" s="5">
        <v>3.9</v>
      </c>
      <c r="J135" s="4">
        <v>32.72</v>
      </c>
      <c r="K135" s="3">
        <v>68060</v>
      </c>
    </row>
    <row r="136" spans="1:11" x14ac:dyDescent="0.3">
      <c r="A136" s="1" t="s">
        <v>767</v>
      </c>
      <c r="B136" s="1" t="s">
        <v>753</v>
      </c>
      <c r="C136" s="3">
        <v>90</v>
      </c>
      <c r="D136" s="5">
        <v>8.9</v>
      </c>
      <c r="E136" s="6">
        <v>0.01</v>
      </c>
      <c r="F136" s="87">
        <v>0.22</v>
      </c>
      <c r="G136" s="4">
        <v>58.56</v>
      </c>
      <c r="H136" s="3">
        <v>121800</v>
      </c>
      <c r="I136" s="5">
        <v>3.2</v>
      </c>
      <c r="J136" s="4">
        <v>58.9</v>
      </c>
      <c r="K136" s="3">
        <v>122500</v>
      </c>
    </row>
    <row r="137" spans="1:11" x14ac:dyDescent="0.3">
      <c r="A137" s="1" t="s">
        <v>767</v>
      </c>
      <c r="B137" s="1" t="s">
        <v>151</v>
      </c>
      <c r="C137" s="3">
        <v>1890</v>
      </c>
      <c r="D137" s="5">
        <v>5.5</v>
      </c>
      <c r="E137" s="6">
        <v>0.20300000000000001</v>
      </c>
      <c r="F137" s="87">
        <v>0.82</v>
      </c>
      <c r="G137" s="4">
        <v>40.82</v>
      </c>
      <c r="H137" s="3">
        <v>84910</v>
      </c>
      <c r="I137" s="5">
        <v>2.5</v>
      </c>
      <c r="J137" s="4">
        <v>40.35</v>
      </c>
      <c r="K137" s="3">
        <v>83920</v>
      </c>
    </row>
    <row r="138" spans="1:11" x14ac:dyDescent="0.3">
      <c r="A138" s="1" t="s">
        <v>767</v>
      </c>
      <c r="B138" s="1" t="s">
        <v>152</v>
      </c>
      <c r="C138" s="3">
        <v>260</v>
      </c>
      <c r="D138" s="5">
        <v>21.1</v>
      </c>
      <c r="E138" s="6">
        <v>2.8000000000000001E-2</v>
      </c>
      <c r="F138" s="87">
        <v>0.19</v>
      </c>
      <c r="G138" s="4">
        <v>26.79</v>
      </c>
      <c r="H138" s="3">
        <v>55720</v>
      </c>
      <c r="I138" s="5">
        <v>6.8</v>
      </c>
      <c r="J138" s="4">
        <v>26.04</v>
      </c>
      <c r="K138" s="3">
        <v>54160</v>
      </c>
    </row>
    <row r="139" spans="1:11" x14ac:dyDescent="0.3">
      <c r="A139" s="1" t="s">
        <v>767</v>
      </c>
      <c r="B139" s="1" t="s">
        <v>153</v>
      </c>
      <c r="C139" s="3">
        <v>2250</v>
      </c>
      <c r="D139" s="5">
        <v>14.8</v>
      </c>
      <c r="E139" s="6">
        <v>0.24199999999999999</v>
      </c>
      <c r="F139" s="87">
        <v>0.46</v>
      </c>
      <c r="G139" s="4">
        <v>24.47</v>
      </c>
      <c r="H139" s="3">
        <v>50900</v>
      </c>
      <c r="I139" s="5">
        <v>1.8</v>
      </c>
      <c r="J139" s="4">
        <v>23.22</v>
      </c>
      <c r="K139" s="3">
        <v>48290</v>
      </c>
    </row>
    <row r="140" spans="1:11" x14ac:dyDescent="0.3">
      <c r="A140" s="1" t="s">
        <v>767</v>
      </c>
      <c r="B140" s="1" t="s">
        <v>154</v>
      </c>
      <c r="C140" s="3">
        <v>4640</v>
      </c>
      <c r="D140" s="5">
        <v>11.7</v>
      </c>
      <c r="E140" s="6">
        <v>0.499</v>
      </c>
      <c r="F140" s="87">
        <v>1.1000000000000001</v>
      </c>
      <c r="G140" s="4">
        <v>29.6</v>
      </c>
      <c r="H140" s="3">
        <v>61580</v>
      </c>
      <c r="I140" s="5">
        <v>7.4</v>
      </c>
      <c r="J140" s="4">
        <v>24.55</v>
      </c>
      <c r="K140" s="3">
        <v>51070</v>
      </c>
    </row>
    <row r="141" spans="1:11" x14ac:dyDescent="0.3">
      <c r="A141" s="1" t="s">
        <v>767</v>
      </c>
      <c r="B141" s="1" t="s">
        <v>155</v>
      </c>
      <c r="C141" s="3">
        <v>40</v>
      </c>
      <c r="D141" s="5">
        <v>34.9</v>
      </c>
      <c r="E141" s="6">
        <v>4.0000000000000001E-3</v>
      </c>
      <c r="F141" s="87">
        <v>0.04</v>
      </c>
      <c r="G141" s="4">
        <v>33.44</v>
      </c>
      <c r="H141" s="3">
        <v>69550</v>
      </c>
      <c r="I141" s="5">
        <v>13.8</v>
      </c>
      <c r="J141" s="4">
        <v>30.92</v>
      </c>
      <c r="K141" s="3">
        <v>64320</v>
      </c>
    </row>
    <row r="142" spans="1:11" x14ac:dyDescent="0.3">
      <c r="A142" s="1" t="s">
        <v>767</v>
      </c>
      <c r="B142" s="1" t="s">
        <v>763</v>
      </c>
      <c r="C142" s="3">
        <v>110</v>
      </c>
      <c r="D142" s="5">
        <v>28.3</v>
      </c>
      <c r="E142" s="6">
        <v>1.0999999999999999E-2</v>
      </c>
      <c r="F142" s="87">
        <v>0.24</v>
      </c>
      <c r="G142" s="4">
        <v>53.26</v>
      </c>
      <c r="H142" s="3">
        <v>110790</v>
      </c>
      <c r="I142" s="5">
        <v>3</v>
      </c>
      <c r="J142" s="4">
        <v>56.24</v>
      </c>
      <c r="K142" s="3">
        <v>116990</v>
      </c>
    </row>
    <row r="143" spans="1:11" x14ac:dyDescent="0.3">
      <c r="A143" s="1" t="s">
        <v>767</v>
      </c>
      <c r="B143" s="1" t="s">
        <v>156</v>
      </c>
      <c r="C143" s="3">
        <v>3550</v>
      </c>
      <c r="D143" s="5">
        <v>12.9</v>
      </c>
      <c r="E143" s="6">
        <v>0.38100000000000001</v>
      </c>
      <c r="F143" s="87">
        <v>1.73</v>
      </c>
      <c r="G143" s="4">
        <v>27.72</v>
      </c>
      <c r="H143" s="3">
        <v>57650</v>
      </c>
      <c r="I143" s="5">
        <v>2.1</v>
      </c>
      <c r="J143" s="4">
        <v>26.19</v>
      </c>
      <c r="K143" s="3">
        <v>54470</v>
      </c>
    </row>
    <row r="144" spans="1:11" x14ac:dyDescent="0.3">
      <c r="A144" s="1" t="s">
        <v>767</v>
      </c>
      <c r="B144" s="1" t="s">
        <v>157</v>
      </c>
      <c r="C144" s="3">
        <v>2050</v>
      </c>
      <c r="D144" s="5">
        <v>17</v>
      </c>
      <c r="E144" s="6">
        <v>0.221</v>
      </c>
      <c r="F144" s="87">
        <v>0.96</v>
      </c>
      <c r="G144" s="4">
        <v>26.96</v>
      </c>
      <c r="H144" s="3">
        <v>56090</v>
      </c>
      <c r="I144" s="5">
        <v>2.8</v>
      </c>
      <c r="J144" s="4">
        <v>25.15</v>
      </c>
      <c r="K144" s="3">
        <v>52320</v>
      </c>
    </row>
    <row r="145" spans="1:11" x14ac:dyDescent="0.3">
      <c r="A145" s="1" t="s">
        <v>767</v>
      </c>
      <c r="B145" s="1" t="s">
        <v>158</v>
      </c>
      <c r="C145" s="3">
        <v>510</v>
      </c>
      <c r="D145" s="5">
        <v>0.3</v>
      </c>
      <c r="E145" s="6">
        <v>5.5E-2</v>
      </c>
      <c r="F145" s="87">
        <v>0.52</v>
      </c>
      <c r="G145" s="4">
        <v>32.75</v>
      </c>
      <c r="H145" s="3">
        <v>68110</v>
      </c>
      <c r="I145" s="5">
        <v>1.8</v>
      </c>
      <c r="J145" s="4">
        <v>32.65</v>
      </c>
      <c r="K145" s="3">
        <v>67910</v>
      </c>
    </row>
    <row r="146" spans="1:11" x14ac:dyDescent="0.3">
      <c r="A146" s="1" t="s">
        <v>767</v>
      </c>
      <c r="B146" s="1" t="s">
        <v>160</v>
      </c>
      <c r="C146" s="3">
        <v>5460</v>
      </c>
      <c r="D146" s="5">
        <v>10.7</v>
      </c>
      <c r="E146" s="6">
        <v>0.58599999999999997</v>
      </c>
      <c r="F146" s="87">
        <v>1.25</v>
      </c>
      <c r="G146" s="4">
        <v>27.56</v>
      </c>
      <c r="H146" s="3">
        <v>57320</v>
      </c>
      <c r="I146" s="5">
        <v>2.4</v>
      </c>
      <c r="J146" s="4">
        <v>26.05</v>
      </c>
      <c r="K146" s="3">
        <v>54170</v>
      </c>
    </row>
    <row r="147" spans="1:11" x14ac:dyDescent="0.3">
      <c r="A147" s="1" t="s">
        <v>767</v>
      </c>
      <c r="B147" s="1" t="s">
        <v>161</v>
      </c>
      <c r="C147" s="3">
        <v>19270</v>
      </c>
      <c r="D147" s="5">
        <v>3.6</v>
      </c>
      <c r="E147" s="6">
        <v>2.0710000000000002</v>
      </c>
      <c r="F147" s="87">
        <v>1.0900000000000001</v>
      </c>
      <c r="G147" s="4">
        <v>34.71</v>
      </c>
      <c r="H147" s="3">
        <v>72200</v>
      </c>
      <c r="I147" s="5">
        <v>3.3</v>
      </c>
      <c r="J147" s="4">
        <v>32.409999999999997</v>
      </c>
      <c r="K147" s="3">
        <v>67410</v>
      </c>
    </row>
    <row r="148" spans="1:11" x14ac:dyDescent="0.3">
      <c r="A148" s="1" t="s">
        <v>767</v>
      </c>
      <c r="B148" s="1" t="s">
        <v>162</v>
      </c>
      <c r="C148" s="3">
        <v>3340</v>
      </c>
      <c r="D148" s="5">
        <v>6.1</v>
      </c>
      <c r="E148" s="6">
        <v>0.35899999999999999</v>
      </c>
      <c r="F148" s="87">
        <v>1.19</v>
      </c>
      <c r="G148" s="4">
        <v>33.130000000000003</v>
      </c>
      <c r="H148" s="3">
        <v>68910</v>
      </c>
      <c r="I148" s="5">
        <v>2.4</v>
      </c>
      <c r="J148" s="4">
        <v>33.68</v>
      </c>
      <c r="K148" s="3">
        <v>70050</v>
      </c>
    </row>
    <row r="149" spans="1:11" x14ac:dyDescent="0.3">
      <c r="A149" s="1" t="s">
        <v>767</v>
      </c>
      <c r="B149" s="1" t="s">
        <v>163</v>
      </c>
      <c r="C149" s="3">
        <v>5200</v>
      </c>
      <c r="D149" s="5">
        <v>9.6999999999999993</v>
      </c>
      <c r="E149" s="6">
        <v>0.55900000000000005</v>
      </c>
      <c r="F149" s="87">
        <v>0.77</v>
      </c>
      <c r="G149" s="4">
        <v>19.72</v>
      </c>
      <c r="H149" s="3">
        <v>41010</v>
      </c>
      <c r="I149" s="5">
        <v>2.9</v>
      </c>
      <c r="J149" s="4">
        <v>17.5</v>
      </c>
      <c r="K149" s="3">
        <v>36390</v>
      </c>
    </row>
    <row r="150" spans="1:11" x14ac:dyDescent="0.3">
      <c r="A150" s="1" t="s">
        <v>767</v>
      </c>
      <c r="B150" s="1" t="s">
        <v>164</v>
      </c>
      <c r="C150" s="3">
        <v>14130</v>
      </c>
      <c r="D150" s="5">
        <v>5.2</v>
      </c>
      <c r="E150" s="6">
        <v>1.5189999999999999</v>
      </c>
      <c r="F150" s="87">
        <v>0.9</v>
      </c>
      <c r="G150" s="4">
        <v>25.46</v>
      </c>
      <c r="H150" s="3">
        <v>52960</v>
      </c>
      <c r="I150" s="5">
        <v>1.7</v>
      </c>
      <c r="J150" s="4">
        <v>24.29</v>
      </c>
      <c r="K150" s="3">
        <v>50530</v>
      </c>
    </row>
    <row r="151" spans="1:11" x14ac:dyDescent="0.3">
      <c r="A151" s="1" t="s">
        <v>767</v>
      </c>
      <c r="B151" s="1" t="s">
        <v>165</v>
      </c>
      <c r="C151" s="3">
        <v>1010</v>
      </c>
      <c r="D151" s="5">
        <v>10.9</v>
      </c>
      <c r="E151" s="6">
        <v>0.108</v>
      </c>
      <c r="F151" s="87">
        <v>0.56999999999999995</v>
      </c>
      <c r="G151" s="4">
        <v>28.51</v>
      </c>
      <c r="H151" s="3">
        <v>59300</v>
      </c>
      <c r="I151" s="5">
        <v>3.3</v>
      </c>
      <c r="J151" s="4">
        <v>26.59</v>
      </c>
      <c r="K151" s="3">
        <v>55300</v>
      </c>
    </row>
    <row r="152" spans="1:11" x14ac:dyDescent="0.3">
      <c r="A152" s="1" t="s">
        <v>767</v>
      </c>
      <c r="B152" s="1" t="s">
        <v>166</v>
      </c>
      <c r="C152" s="3">
        <v>22330</v>
      </c>
      <c r="D152" s="5">
        <v>5.8</v>
      </c>
      <c r="E152" s="6">
        <v>2.4</v>
      </c>
      <c r="F152" s="87">
        <v>1.1200000000000001</v>
      </c>
      <c r="G152" s="4">
        <v>29.01</v>
      </c>
      <c r="H152" s="3">
        <v>60330</v>
      </c>
      <c r="I152" s="5">
        <v>3</v>
      </c>
      <c r="J152" s="4">
        <v>26.51</v>
      </c>
      <c r="K152" s="3">
        <v>55150</v>
      </c>
    </row>
    <row r="153" spans="1:11" x14ac:dyDescent="0.3">
      <c r="A153" s="1" t="s">
        <v>767</v>
      </c>
      <c r="B153" s="1" t="s">
        <v>167</v>
      </c>
      <c r="C153" s="3">
        <v>11110</v>
      </c>
      <c r="D153" s="5">
        <v>5.7</v>
      </c>
      <c r="E153" s="6">
        <v>1.194</v>
      </c>
      <c r="F153" s="87">
        <v>1.01</v>
      </c>
      <c r="G153" s="4">
        <v>31.03</v>
      </c>
      <c r="H153" s="3">
        <v>64530</v>
      </c>
      <c r="I153" s="5">
        <v>1.2</v>
      </c>
      <c r="J153" s="4">
        <v>30.81</v>
      </c>
      <c r="K153" s="3">
        <v>64080</v>
      </c>
    </row>
    <row r="154" spans="1:11" x14ac:dyDescent="0.3">
      <c r="A154" s="1" t="s">
        <v>767</v>
      </c>
      <c r="B154" s="1" t="s">
        <v>168</v>
      </c>
      <c r="C154" s="3">
        <v>7990</v>
      </c>
      <c r="D154" s="5">
        <v>5.6</v>
      </c>
      <c r="E154" s="6">
        <v>0.85899999999999999</v>
      </c>
      <c r="F154" s="87">
        <v>1.0900000000000001</v>
      </c>
      <c r="G154" s="4">
        <v>31.07</v>
      </c>
      <c r="H154" s="3">
        <v>64630</v>
      </c>
      <c r="I154" s="5">
        <v>3.1</v>
      </c>
      <c r="J154" s="4">
        <v>29.19</v>
      </c>
      <c r="K154" s="3">
        <v>60710</v>
      </c>
    </row>
    <row r="155" spans="1:11" x14ac:dyDescent="0.3">
      <c r="A155" s="1" t="s">
        <v>767</v>
      </c>
      <c r="B155" s="1" t="s">
        <v>169</v>
      </c>
      <c r="C155" s="3">
        <v>4840</v>
      </c>
      <c r="D155" s="5">
        <v>3.2</v>
      </c>
      <c r="E155" s="6">
        <v>0.52</v>
      </c>
      <c r="F155" s="87">
        <v>1.27</v>
      </c>
      <c r="G155" s="4">
        <v>33.17</v>
      </c>
      <c r="H155" s="3">
        <v>68990</v>
      </c>
      <c r="I155" s="5">
        <v>1.6</v>
      </c>
      <c r="J155" s="4">
        <v>33.43</v>
      </c>
      <c r="K155" s="3">
        <v>69520</v>
      </c>
    </row>
    <row r="156" spans="1:11" x14ac:dyDescent="0.3">
      <c r="A156" s="1" t="s">
        <v>767</v>
      </c>
      <c r="B156" s="1" t="s">
        <v>170</v>
      </c>
      <c r="C156" s="3">
        <v>3580</v>
      </c>
      <c r="D156" s="5">
        <v>11</v>
      </c>
      <c r="E156" s="6">
        <v>0.38500000000000001</v>
      </c>
      <c r="F156" s="87">
        <v>0.95</v>
      </c>
      <c r="G156" s="4">
        <v>28.07</v>
      </c>
      <c r="H156" s="3">
        <v>58380</v>
      </c>
      <c r="I156" s="5">
        <v>3.9</v>
      </c>
      <c r="J156" s="4">
        <v>26.11</v>
      </c>
      <c r="K156" s="3">
        <v>54300</v>
      </c>
    </row>
    <row r="157" spans="1:11" x14ac:dyDescent="0.3">
      <c r="A157" s="1" t="s">
        <v>767</v>
      </c>
      <c r="B157" s="1" t="s">
        <v>171</v>
      </c>
      <c r="C157" s="3">
        <v>3740</v>
      </c>
      <c r="D157" s="5">
        <v>1.3</v>
      </c>
      <c r="E157" s="6">
        <v>0.40200000000000002</v>
      </c>
      <c r="F157" s="87">
        <v>0.65</v>
      </c>
      <c r="G157" s="4">
        <v>35.840000000000003</v>
      </c>
      <c r="H157" s="3">
        <v>74550</v>
      </c>
      <c r="I157" s="5">
        <v>1.2</v>
      </c>
      <c r="J157" s="4">
        <v>35.590000000000003</v>
      </c>
      <c r="K157" s="3">
        <v>74030</v>
      </c>
    </row>
    <row r="158" spans="1:11" x14ac:dyDescent="0.3">
      <c r="A158" s="1" t="s">
        <v>767</v>
      </c>
      <c r="B158" s="1" t="s">
        <v>172</v>
      </c>
      <c r="C158" s="3">
        <v>37760</v>
      </c>
      <c r="D158" s="5">
        <v>3.3</v>
      </c>
      <c r="E158" s="6">
        <v>4.0590000000000002</v>
      </c>
      <c r="F158" s="87">
        <v>1.51</v>
      </c>
      <c r="G158" s="4">
        <v>17.600000000000001</v>
      </c>
      <c r="H158" s="3">
        <v>36600</v>
      </c>
      <c r="I158" s="5">
        <v>1.1000000000000001</v>
      </c>
      <c r="J158" s="4">
        <v>16.829999999999998</v>
      </c>
      <c r="K158" s="3">
        <v>35010</v>
      </c>
    </row>
    <row r="159" spans="1:11" x14ac:dyDescent="0.3">
      <c r="A159" s="1" t="s">
        <v>767</v>
      </c>
      <c r="B159" s="1" t="s">
        <v>173</v>
      </c>
      <c r="C159" s="3">
        <v>4410</v>
      </c>
      <c r="D159" s="5">
        <v>9.1999999999999993</v>
      </c>
      <c r="E159" s="6">
        <v>0.47499999999999998</v>
      </c>
      <c r="F159" s="87">
        <v>1.24</v>
      </c>
      <c r="G159" s="4">
        <v>22.68</v>
      </c>
      <c r="H159" s="3">
        <v>47180</v>
      </c>
      <c r="I159" s="5">
        <v>3.2</v>
      </c>
      <c r="J159" s="4">
        <v>20.46</v>
      </c>
      <c r="K159" s="3">
        <v>42560</v>
      </c>
    </row>
    <row r="160" spans="1:11" x14ac:dyDescent="0.3">
      <c r="A160" s="1" t="s">
        <v>767</v>
      </c>
      <c r="B160" s="1" t="s">
        <v>174</v>
      </c>
      <c r="C160" s="3">
        <v>13420</v>
      </c>
      <c r="D160" s="5">
        <v>3.3</v>
      </c>
      <c r="E160" s="6">
        <v>1.4419999999999999</v>
      </c>
      <c r="F160" s="87">
        <v>2.0299999999999998</v>
      </c>
      <c r="G160" s="4">
        <v>26.43</v>
      </c>
      <c r="H160" s="3">
        <v>54970</v>
      </c>
      <c r="I160" s="5">
        <v>2.2999999999999998</v>
      </c>
      <c r="J160" s="4">
        <v>24.21</v>
      </c>
      <c r="K160" s="3">
        <v>50360</v>
      </c>
    </row>
    <row r="161" spans="1:11" x14ac:dyDescent="0.3">
      <c r="A161" s="1" t="s">
        <v>767</v>
      </c>
      <c r="B161" s="1" t="s">
        <v>175</v>
      </c>
      <c r="C161" s="3">
        <v>6030</v>
      </c>
      <c r="D161" s="5">
        <v>8.5</v>
      </c>
      <c r="E161" s="6">
        <v>0.64900000000000002</v>
      </c>
      <c r="F161" s="87">
        <v>1.86</v>
      </c>
      <c r="G161" s="4">
        <v>27.23</v>
      </c>
      <c r="H161" s="3">
        <v>56630</v>
      </c>
      <c r="I161" s="5">
        <v>4.5999999999999996</v>
      </c>
      <c r="J161" s="4">
        <v>22.28</v>
      </c>
      <c r="K161" s="3">
        <v>46340</v>
      </c>
    </row>
    <row r="162" spans="1:11" x14ac:dyDescent="0.3">
      <c r="A162" s="1" t="s">
        <v>767</v>
      </c>
      <c r="B162" s="1" t="s">
        <v>176</v>
      </c>
      <c r="C162" s="3">
        <v>2970</v>
      </c>
      <c r="D162" s="5">
        <v>8.4</v>
      </c>
      <c r="E162" s="6">
        <v>0.31900000000000001</v>
      </c>
      <c r="F162" s="87">
        <v>2.12</v>
      </c>
      <c r="G162" s="4">
        <v>22.09</v>
      </c>
      <c r="H162" s="3">
        <v>45950</v>
      </c>
      <c r="I162" s="5">
        <v>5.9</v>
      </c>
      <c r="J162" s="4">
        <v>20.61</v>
      </c>
      <c r="K162" s="3">
        <v>42860</v>
      </c>
    </row>
    <row r="163" spans="1:11" x14ac:dyDescent="0.3">
      <c r="A163" s="1" t="s">
        <v>767</v>
      </c>
      <c r="B163" s="1" t="s">
        <v>177</v>
      </c>
      <c r="C163" s="3">
        <v>770</v>
      </c>
      <c r="D163" s="5">
        <v>25</v>
      </c>
      <c r="E163" s="6">
        <v>8.3000000000000004E-2</v>
      </c>
      <c r="F163" s="87">
        <v>1.43</v>
      </c>
      <c r="G163" s="4">
        <v>16.11</v>
      </c>
      <c r="H163" s="3">
        <v>33500</v>
      </c>
      <c r="I163" s="5">
        <v>9.9</v>
      </c>
      <c r="J163" s="4">
        <v>11.89</v>
      </c>
      <c r="K163" s="3">
        <v>24740</v>
      </c>
    </row>
    <row r="164" spans="1:11" x14ac:dyDescent="0.3">
      <c r="A164" s="1" t="s">
        <v>767</v>
      </c>
      <c r="B164" s="1" t="s">
        <v>178</v>
      </c>
      <c r="C164" s="3">
        <v>77010</v>
      </c>
      <c r="D164" s="5">
        <v>2.5</v>
      </c>
      <c r="E164" s="6">
        <v>8.2780000000000005</v>
      </c>
      <c r="F164" s="87">
        <v>1.88</v>
      </c>
      <c r="G164" s="4">
        <v>81.98</v>
      </c>
      <c r="H164" s="3">
        <v>170530</v>
      </c>
      <c r="I164" s="5">
        <v>2.2999999999999998</v>
      </c>
      <c r="J164" s="4">
        <v>71.95</v>
      </c>
      <c r="K164" s="3">
        <v>149650</v>
      </c>
    </row>
    <row r="165" spans="1:11" x14ac:dyDescent="0.3">
      <c r="A165" s="1" t="s">
        <v>767</v>
      </c>
      <c r="B165" s="1" t="s">
        <v>179</v>
      </c>
      <c r="C165" s="3">
        <v>540</v>
      </c>
      <c r="D165" s="5">
        <v>1.5</v>
      </c>
      <c r="E165" s="6">
        <v>5.8000000000000003E-2</v>
      </c>
      <c r="F165" s="87">
        <v>0.55000000000000004</v>
      </c>
      <c r="G165" s="4">
        <v>32.520000000000003</v>
      </c>
      <c r="H165" s="3">
        <v>67640</v>
      </c>
      <c r="I165" s="5">
        <v>1.9</v>
      </c>
      <c r="J165" s="4">
        <v>23.3</v>
      </c>
      <c r="K165" s="3">
        <v>48460</v>
      </c>
    </row>
    <row r="166" spans="1:11" x14ac:dyDescent="0.3">
      <c r="A166" s="1" t="s">
        <v>767</v>
      </c>
      <c r="B166" s="1" t="s">
        <v>742</v>
      </c>
      <c r="C166" s="3">
        <v>1280</v>
      </c>
      <c r="D166" s="5">
        <v>0.2</v>
      </c>
      <c r="E166" s="6">
        <v>0.13700000000000001</v>
      </c>
      <c r="F166" s="87">
        <v>1.35</v>
      </c>
      <c r="G166" s="4">
        <v>47.58</v>
      </c>
      <c r="H166" s="3">
        <v>98960</v>
      </c>
      <c r="I166" s="5">
        <v>1.6</v>
      </c>
      <c r="J166" s="4">
        <v>45.47</v>
      </c>
      <c r="K166" s="3">
        <v>94580</v>
      </c>
    </row>
    <row r="167" spans="1:11" x14ac:dyDescent="0.3">
      <c r="A167" s="1" t="s">
        <v>767</v>
      </c>
      <c r="B167" s="1" t="s">
        <v>180</v>
      </c>
      <c r="C167" s="3">
        <v>290</v>
      </c>
      <c r="D167" s="5">
        <v>14.4</v>
      </c>
      <c r="E167" s="6">
        <v>3.1E-2</v>
      </c>
      <c r="F167" s="87">
        <v>0.73</v>
      </c>
      <c r="G167" s="4">
        <v>41.82</v>
      </c>
      <c r="H167" s="3">
        <v>86980</v>
      </c>
      <c r="I167" s="5">
        <v>6.2</v>
      </c>
      <c r="J167" s="4">
        <v>41.48</v>
      </c>
      <c r="K167" s="3">
        <v>86280</v>
      </c>
    </row>
    <row r="168" spans="1:11" x14ac:dyDescent="0.3">
      <c r="A168" s="1" t="s">
        <v>767</v>
      </c>
      <c r="B168" s="1" t="s">
        <v>181</v>
      </c>
      <c r="C168" s="3">
        <v>1620</v>
      </c>
      <c r="D168" s="5">
        <v>2.2999999999999998</v>
      </c>
      <c r="E168" s="6">
        <v>0.17399999999999999</v>
      </c>
      <c r="F168" s="87">
        <v>0.87</v>
      </c>
      <c r="G168" s="4">
        <v>75.849999999999994</v>
      </c>
      <c r="H168" s="3">
        <v>157770</v>
      </c>
      <c r="I168" s="5">
        <v>1.4</v>
      </c>
      <c r="J168" s="4">
        <v>80.64</v>
      </c>
      <c r="K168" s="3">
        <v>167730</v>
      </c>
    </row>
    <row r="169" spans="1:11" x14ac:dyDescent="0.3">
      <c r="A169" s="1" t="s">
        <v>767</v>
      </c>
      <c r="B169" s="1" t="s">
        <v>182</v>
      </c>
      <c r="C169" s="3">
        <v>24810</v>
      </c>
      <c r="D169" s="5">
        <v>6.2</v>
      </c>
      <c r="E169" s="6">
        <v>2.6659999999999999</v>
      </c>
      <c r="F169" s="87">
        <v>1.31</v>
      </c>
      <c r="G169" s="4">
        <v>29.38</v>
      </c>
      <c r="H169" s="3">
        <v>61110</v>
      </c>
      <c r="I169" s="5">
        <v>1.7</v>
      </c>
      <c r="J169" s="4">
        <v>27.18</v>
      </c>
      <c r="K169" s="3">
        <v>56540</v>
      </c>
    </row>
    <row r="170" spans="1:11" x14ac:dyDescent="0.3">
      <c r="A170" s="1" t="s">
        <v>767</v>
      </c>
      <c r="B170" s="1" t="s">
        <v>183</v>
      </c>
      <c r="C170" s="3">
        <v>1130</v>
      </c>
      <c r="D170" s="5">
        <v>10.8</v>
      </c>
      <c r="E170" s="6">
        <v>0.121</v>
      </c>
      <c r="F170" s="87">
        <v>1.1399999999999999</v>
      </c>
      <c r="G170" s="4">
        <v>40.01</v>
      </c>
      <c r="H170" s="3">
        <v>83220</v>
      </c>
      <c r="I170" s="5">
        <v>5.0999999999999996</v>
      </c>
      <c r="J170" s="4">
        <v>41.34</v>
      </c>
      <c r="K170" s="3">
        <v>85990</v>
      </c>
    </row>
    <row r="171" spans="1:11" x14ac:dyDescent="0.3">
      <c r="A171" s="1" t="s">
        <v>767</v>
      </c>
      <c r="B171" s="1" t="s">
        <v>184</v>
      </c>
      <c r="C171" s="3">
        <v>4090</v>
      </c>
      <c r="D171" s="5">
        <v>23.9</v>
      </c>
      <c r="E171" s="6">
        <v>0.44</v>
      </c>
      <c r="F171" s="87">
        <v>1.18</v>
      </c>
      <c r="G171" s="4">
        <v>26.14</v>
      </c>
      <c r="H171" s="3">
        <v>54370</v>
      </c>
      <c r="I171" s="5">
        <v>4.3</v>
      </c>
      <c r="J171" s="4">
        <v>26.88</v>
      </c>
      <c r="K171" s="3">
        <v>55910</v>
      </c>
    </row>
    <row r="172" spans="1:11" x14ac:dyDescent="0.3">
      <c r="A172" s="1" t="s">
        <v>767</v>
      </c>
      <c r="B172" s="1" t="s">
        <v>185</v>
      </c>
      <c r="C172" s="3">
        <v>2260</v>
      </c>
      <c r="D172" s="5">
        <v>5.9</v>
      </c>
      <c r="E172" s="6">
        <v>0.24299999999999999</v>
      </c>
      <c r="F172" s="87">
        <v>0.78</v>
      </c>
      <c r="G172" s="4">
        <v>31.02</v>
      </c>
      <c r="H172" s="3">
        <v>64530</v>
      </c>
      <c r="I172" s="5">
        <v>4.8</v>
      </c>
      <c r="J172" s="4">
        <v>28.12</v>
      </c>
      <c r="K172" s="3">
        <v>58490</v>
      </c>
    </row>
    <row r="173" spans="1:11" x14ac:dyDescent="0.3">
      <c r="A173" s="1" t="s">
        <v>767</v>
      </c>
      <c r="B173" s="1" t="s">
        <v>186</v>
      </c>
      <c r="C173" s="3">
        <v>7030</v>
      </c>
      <c r="D173" s="5">
        <v>4.8</v>
      </c>
      <c r="E173" s="6">
        <v>0.755</v>
      </c>
      <c r="F173" s="87">
        <v>1.28</v>
      </c>
      <c r="G173" s="4" t="s">
        <v>14</v>
      </c>
      <c r="H173" s="3">
        <v>110210</v>
      </c>
      <c r="I173" s="5">
        <v>4.7</v>
      </c>
      <c r="J173" s="4" t="s">
        <v>14</v>
      </c>
      <c r="K173" s="3">
        <v>86580</v>
      </c>
    </row>
    <row r="174" spans="1:11" x14ac:dyDescent="0.3">
      <c r="A174" s="1" t="s">
        <v>767</v>
      </c>
      <c r="B174" s="1" t="s">
        <v>187</v>
      </c>
      <c r="C174" s="3">
        <v>2890</v>
      </c>
      <c r="D174" s="5">
        <v>3.7</v>
      </c>
      <c r="E174" s="6">
        <v>0.311</v>
      </c>
      <c r="F174" s="87">
        <v>1.38</v>
      </c>
      <c r="G174" s="4" t="s">
        <v>14</v>
      </c>
      <c r="H174" s="3">
        <v>105490</v>
      </c>
      <c r="I174" s="5">
        <v>2.6</v>
      </c>
      <c r="J174" s="4" t="s">
        <v>14</v>
      </c>
      <c r="K174" s="3">
        <v>93450</v>
      </c>
    </row>
    <row r="175" spans="1:11" x14ac:dyDescent="0.3">
      <c r="A175" s="1" t="s">
        <v>767</v>
      </c>
      <c r="B175" s="1" t="s">
        <v>188</v>
      </c>
      <c r="C175" s="3">
        <v>4180</v>
      </c>
      <c r="D175" s="5">
        <v>4.5999999999999996</v>
      </c>
      <c r="E175" s="6">
        <v>0.45</v>
      </c>
      <c r="F175" s="87">
        <v>1.26</v>
      </c>
      <c r="G175" s="4" t="s">
        <v>14</v>
      </c>
      <c r="H175" s="3">
        <v>105300</v>
      </c>
      <c r="I175" s="5">
        <v>3.6</v>
      </c>
      <c r="J175" s="4" t="s">
        <v>14</v>
      </c>
      <c r="K175" s="3">
        <v>88220</v>
      </c>
    </row>
    <row r="176" spans="1:11" x14ac:dyDescent="0.3">
      <c r="A176" s="1" t="s">
        <v>767</v>
      </c>
      <c r="B176" s="1" t="s">
        <v>190</v>
      </c>
      <c r="C176" s="3">
        <v>2260</v>
      </c>
      <c r="D176" s="5">
        <v>9.6</v>
      </c>
      <c r="E176" s="6">
        <v>0.24299999999999999</v>
      </c>
      <c r="F176" s="87">
        <v>0.92</v>
      </c>
      <c r="G176" s="4" t="s">
        <v>14</v>
      </c>
      <c r="H176" s="3">
        <v>125470</v>
      </c>
      <c r="I176" s="5">
        <v>3.9</v>
      </c>
      <c r="J176" s="4" t="s">
        <v>14</v>
      </c>
      <c r="K176" s="3">
        <v>113620</v>
      </c>
    </row>
    <row r="177" spans="1:11" x14ac:dyDescent="0.3">
      <c r="A177" s="1" t="s">
        <v>767</v>
      </c>
      <c r="B177" s="1" t="s">
        <v>754</v>
      </c>
      <c r="C177" s="3">
        <v>80</v>
      </c>
      <c r="D177" s="5">
        <v>14.7</v>
      </c>
      <c r="E177" s="6">
        <v>8.0000000000000002E-3</v>
      </c>
      <c r="F177" s="87">
        <v>0.11</v>
      </c>
      <c r="G177" s="4" t="s">
        <v>14</v>
      </c>
      <c r="H177" s="3">
        <v>84780</v>
      </c>
      <c r="I177" s="5">
        <v>3.8</v>
      </c>
      <c r="J177" s="4" t="s">
        <v>14</v>
      </c>
      <c r="K177" s="3">
        <v>81820</v>
      </c>
    </row>
    <row r="178" spans="1:11" x14ac:dyDescent="0.3">
      <c r="A178" s="1" t="s">
        <v>767</v>
      </c>
      <c r="B178" s="1" t="s">
        <v>191</v>
      </c>
      <c r="C178" s="3">
        <v>3790</v>
      </c>
      <c r="D178" s="5">
        <v>6.4</v>
      </c>
      <c r="E178" s="6">
        <v>0.40799999999999997</v>
      </c>
      <c r="F178" s="87">
        <v>1.1599999999999999</v>
      </c>
      <c r="G178" s="4" t="s">
        <v>14</v>
      </c>
      <c r="H178" s="3">
        <v>100650</v>
      </c>
      <c r="I178" s="5">
        <v>3.6</v>
      </c>
      <c r="J178" s="4" t="s">
        <v>14</v>
      </c>
      <c r="K178" s="3">
        <v>85780</v>
      </c>
    </row>
    <row r="179" spans="1:11" x14ac:dyDescent="0.3">
      <c r="A179" s="1" t="s">
        <v>767</v>
      </c>
      <c r="B179" s="1" t="s">
        <v>192</v>
      </c>
      <c r="C179" s="3">
        <v>550</v>
      </c>
      <c r="D179" s="5">
        <v>4.4000000000000004</v>
      </c>
      <c r="E179" s="6">
        <v>5.8999999999999997E-2</v>
      </c>
      <c r="F179" s="87">
        <v>0.78</v>
      </c>
      <c r="G179" s="4" t="s">
        <v>14</v>
      </c>
      <c r="H179" s="3">
        <v>107520</v>
      </c>
      <c r="I179" s="5">
        <v>3</v>
      </c>
      <c r="J179" s="4" t="s">
        <v>14</v>
      </c>
      <c r="K179" s="3">
        <v>98830</v>
      </c>
    </row>
    <row r="180" spans="1:11" x14ac:dyDescent="0.3">
      <c r="A180" s="1" t="s">
        <v>767</v>
      </c>
      <c r="B180" s="1" t="s">
        <v>193</v>
      </c>
      <c r="C180" s="3">
        <v>1810</v>
      </c>
      <c r="D180" s="5">
        <v>6.2</v>
      </c>
      <c r="E180" s="6">
        <v>0.19500000000000001</v>
      </c>
      <c r="F180" s="87">
        <v>1.32</v>
      </c>
      <c r="G180" s="4" t="s">
        <v>14</v>
      </c>
      <c r="H180" s="3">
        <v>105650</v>
      </c>
      <c r="I180" s="5">
        <v>2.5</v>
      </c>
      <c r="J180" s="4" t="s">
        <v>14</v>
      </c>
      <c r="K180" s="3">
        <v>94530</v>
      </c>
    </row>
    <row r="181" spans="1:11" x14ac:dyDescent="0.3">
      <c r="A181" s="1" t="s">
        <v>767</v>
      </c>
      <c r="B181" s="1" t="s">
        <v>194</v>
      </c>
      <c r="C181" s="3">
        <v>710</v>
      </c>
      <c r="D181" s="5">
        <v>3.5</v>
      </c>
      <c r="E181" s="6">
        <v>7.5999999999999998E-2</v>
      </c>
      <c r="F181" s="87">
        <v>1.81</v>
      </c>
      <c r="G181" s="4" t="s">
        <v>14</v>
      </c>
      <c r="H181" s="3">
        <v>106470</v>
      </c>
      <c r="I181" s="5">
        <v>4.3</v>
      </c>
      <c r="J181" s="4" t="s">
        <v>14</v>
      </c>
      <c r="K181" s="3">
        <v>95510</v>
      </c>
    </row>
    <row r="182" spans="1:11" x14ac:dyDescent="0.3">
      <c r="A182" s="1" t="s">
        <v>767</v>
      </c>
      <c r="B182" s="1" t="s">
        <v>195</v>
      </c>
      <c r="C182" s="3">
        <v>1130</v>
      </c>
      <c r="D182" s="5">
        <v>5.5</v>
      </c>
      <c r="E182" s="6">
        <v>0.121</v>
      </c>
      <c r="F182" s="87">
        <v>1.26</v>
      </c>
      <c r="G182" s="4" t="s">
        <v>14</v>
      </c>
      <c r="H182" s="3">
        <v>115170</v>
      </c>
      <c r="I182" s="5">
        <v>2.8</v>
      </c>
      <c r="J182" s="4" t="s">
        <v>14</v>
      </c>
      <c r="K182" s="3">
        <v>107660</v>
      </c>
    </row>
    <row r="183" spans="1:11" x14ac:dyDescent="0.3">
      <c r="A183" s="1" t="s">
        <v>767</v>
      </c>
      <c r="B183" s="1" t="s">
        <v>196</v>
      </c>
      <c r="C183" s="3">
        <v>840</v>
      </c>
      <c r="D183" s="5">
        <v>5.7</v>
      </c>
      <c r="E183" s="6">
        <v>9.0999999999999998E-2</v>
      </c>
      <c r="F183" s="87">
        <v>2.2400000000000002</v>
      </c>
      <c r="G183" s="4" t="s">
        <v>14</v>
      </c>
      <c r="H183" s="3">
        <v>119000</v>
      </c>
      <c r="I183" s="5">
        <v>4.0999999999999996</v>
      </c>
      <c r="J183" s="4" t="s">
        <v>14</v>
      </c>
      <c r="K183" s="3">
        <v>114350</v>
      </c>
    </row>
    <row r="184" spans="1:11" x14ac:dyDescent="0.3">
      <c r="A184" s="1" t="s">
        <v>767</v>
      </c>
      <c r="B184" s="1" t="s">
        <v>197</v>
      </c>
      <c r="C184" s="3">
        <v>950</v>
      </c>
      <c r="D184" s="5">
        <v>9.8000000000000007</v>
      </c>
      <c r="E184" s="6">
        <v>0.10199999999999999</v>
      </c>
      <c r="F184" s="87">
        <v>1.48</v>
      </c>
      <c r="G184" s="4" t="s">
        <v>14</v>
      </c>
      <c r="H184" s="3">
        <v>103110</v>
      </c>
      <c r="I184" s="5">
        <v>7.4</v>
      </c>
      <c r="J184" s="4" t="s">
        <v>14</v>
      </c>
      <c r="K184" s="3">
        <v>86270</v>
      </c>
    </row>
    <row r="185" spans="1:11" x14ac:dyDescent="0.3">
      <c r="A185" s="1" t="s">
        <v>767</v>
      </c>
      <c r="B185" s="1" t="s">
        <v>198</v>
      </c>
      <c r="C185" s="3">
        <v>1120</v>
      </c>
      <c r="D185" s="5">
        <v>6.9</v>
      </c>
      <c r="E185" s="6">
        <v>0.121</v>
      </c>
      <c r="F185" s="87">
        <v>1.35</v>
      </c>
      <c r="G185" s="4" t="s">
        <v>14</v>
      </c>
      <c r="H185" s="3">
        <v>126390</v>
      </c>
      <c r="I185" s="5">
        <v>5.4</v>
      </c>
      <c r="J185" s="4" t="s">
        <v>14</v>
      </c>
      <c r="K185" s="3">
        <v>109420</v>
      </c>
    </row>
    <row r="186" spans="1:11" x14ac:dyDescent="0.3">
      <c r="A186" s="1" t="s">
        <v>767</v>
      </c>
      <c r="B186" s="1" t="s">
        <v>199</v>
      </c>
      <c r="C186" s="3">
        <v>140</v>
      </c>
      <c r="D186" s="5">
        <v>14.9</v>
      </c>
      <c r="E186" s="6">
        <v>1.4999999999999999E-2</v>
      </c>
      <c r="F186" s="87">
        <v>0.52</v>
      </c>
      <c r="G186" s="4" t="s">
        <v>14</v>
      </c>
      <c r="H186" s="3">
        <v>95700</v>
      </c>
      <c r="I186" s="5">
        <v>10.6</v>
      </c>
      <c r="J186" s="4" t="s">
        <v>14</v>
      </c>
      <c r="K186" s="3">
        <v>89200</v>
      </c>
    </row>
    <row r="187" spans="1:11" x14ac:dyDescent="0.3">
      <c r="A187" s="1" t="s">
        <v>767</v>
      </c>
      <c r="B187" s="1" t="s">
        <v>200</v>
      </c>
      <c r="C187" s="3">
        <v>1570</v>
      </c>
      <c r="D187" s="5">
        <v>5</v>
      </c>
      <c r="E187" s="6">
        <v>0.16900000000000001</v>
      </c>
      <c r="F187" s="87">
        <v>1.48</v>
      </c>
      <c r="G187" s="4" t="s">
        <v>14</v>
      </c>
      <c r="H187" s="3">
        <v>117170</v>
      </c>
      <c r="I187" s="5">
        <v>9.1</v>
      </c>
      <c r="J187" s="4" t="s">
        <v>14</v>
      </c>
      <c r="K187" s="3">
        <v>95960</v>
      </c>
    </row>
    <row r="188" spans="1:11" x14ac:dyDescent="0.3">
      <c r="A188" s="1" t="s">
        <v>767</v>
      </c>
      <c r="B188" s="1" t="s">
        <v>201</v>
      </c>
      <c r="C188" s="3">
        <v>4030</v>
      </c>
      <c r="D188" s="5">
        <v>6.5</v>
      </c>
      <c r="E188" s="6">
        <v>0.433</v>
      </c>
      <c r="F188" s="87">
        <v>1.66</v>
      </c>
      <c r="G188" s="4" t="s">
        <v>14</v>
      </c>
      <c r="H188" s="3">
        <v>101870</v>
      </c>
      <c r="I188" s="5">
        <v>4.2</v>
      </c>
      <c r="J188" s="4" t="s">
        <v>14</v>
      </c>
      <c r="K188" s="3">
        <v>87420</v>
      </c>
    </row>
    <row r="189" spans="1:11" x14ac:dyDescent="0.3">
      <c r="A189" s="1" t="s">
        <v>767</v>
      </c>
      <c r="B189" s="1" t="s">
        <v>202</v>
      </c>
      <c r="C189" s="3">
        <v>1140</v>
      </c>
      <c r="D189" s="5">
        <v>3.7</v>
      </c>
      <c r="E189" s="6">
        <v>0.123</v>
      </c>
      <c r="F189" s="87">
        <v>1.29</v>
      </c>
      <c r="G189" s="4" t="s">
        <v>14</v>
      </c>
      <c r="H189" s="3">
        <v>94070</v>
      </c>
      <c r="I189" s="5">
        <v>4.2</v>
      </c>
      <c r="J189" s="4" t="s">
        <v>14</v>
      </c>
      <c r="K189" s="3">
        <v>78220</v>
      </c>
    </row>
    <row r="190" spans="1:11" x14ac:dyDescent="0.3">
      <c r="A190" s="1" t="s">
        <v>767</v>
      </c>
      <c r="B190" s="1" t="s">
        <v>203</v>
      </c>
      <c r="C190" s="3">
        <v>2050</v>
      </c>
      <c r="D190" s="5">
        <v>6.2</v>
      </c>
      <c r="E190" s="6">
        <v>0.22</v>
      </c>
      <c r="F190" s="87">
        <v>1.89</v>
      </c>
      <c r="G190" s="4" t="s">
        <v>14</v>
      </c>
      <c r="H190" s="3">
        <v>105690</v>
      </c>
      <c r="I190" s="5">
        <v>3.2</v>
      </c>
      <c r="J190" s="4" t="s">
        <v>14</v>
      </c>
      <c r="K190" s="3">
        <v>89870</v>
      </c>
    </row>
    <row r="191" spans="1:11" x14ac:dyDescent="0.3">
      <c r="A191" s="1" t="s">
        <v>767</v>
      </c>
      <c r="B191" s="1" t="s">
        <v>204</v>
      </c>
      <c r="C191" s="3">
        <v>17190</v>
      </c>
      <c r="D191" s="5">
        <v>10.1</v>
      </c>
      <c r="E191" s="6">
        <v>1.847</v>
      </c>
      <c r="F191" s="87">
        <v>1.35</v>
      </c>
      <c r="G191" s="4" t="s">
        <v>14</v>
      </c>
      <c r="H191" s="3">
        <v>119350</v>
      </c>
      <c r="I191" s="5">
        <v>3.1</v>
      </c>
      <c r="J191" s="4" t="s">
        <v>14</v>
      </c>
      <c r="K191" s="3">
        <v>102390</v>
      </c>
    </row>
    <row r="192" spans="1:11" x14ac:dyDescent="0.3">
      <c r="A192" s="1" t="s">
        <v>767</v>
      </c>
      <c r="B192" s="1" t="s">
        <v>205</v>
      </c>
      <c r="C192" s="3">
        <v>4010</v>
      </c>
      <c r="D192" s="5">
        <v>4.9000000000000004</v>
      </c>
      <c r="E192" s="6">
        <v>0.43099999999999999</v>
      </c>
      <c r="F192" s="87">
        <v>1.1000000000000001</v>
      </c>
      <c r="G192" s="4" t="s">
        <v>14</v>
      </c>
      <c r="H192" s="3">
        <v>102030</v>
      </c>
      <c r="I192" s="5">
        <v>2</v>
      </c>
      <c r="J192" s="4" t="s">
        <v>14</v>
      </c>
      <c r="K192" s="3">
        <v>98610</v>
      </c>
    </row>
    <row r="193" spans="1:11" x14ac:dyDescent="0.3">
      <c r="A193" s="1" t="s">
        <v>767</v>
      </c>
      <c r="B193" s="1" t="s">
        <v>206</v>
      </c>
      <c r="C193" s="3">
        <v>4350</v>
      </c>
      <c r="D193" s="5">
        <v>8.9</v>
      </c>
      <c r="E193" s="6">
        <v>0.46800000000000003</v>
      </c>
      <c r="F193" s="87">
        <v>1.1000000000000001</v>
      </c>
      <c r="G193" s="4" t="s">
        <v>14</v>
      </c>
      <c r="H193" s="3">
        <v>90630</v>
      </c>
      <c r="I193" s="5">
        <v>4.9000000000000004</v>
      </c>
      <c r="J193" s="4" t="s">
        <v>14</v>
      </c>
      <c r="K193" s="3">
        <v>79520</v>
      </c>
    </row>
    <row r="194" spans="1:11" x14ac:dyDescent="0.3">
      <c r="A194" s="1" t="s">
        <v>767</v>
      </c>
      <c r="B194" s="1" t="s">
        <v>764</v>
      </c>
      <c r="C194" s="3">
        <v>570</v>
      </c>
      <c r="D194" s="5">
        <v>10</v>
      </c>
      <c r="E194" s="6">
        <v>6.0999999999999999E-2</v>
      </c>
      <c r="F194" s="87">
        <v>1.73</v>
      </c>
      <c r="G194" s="4" t="s">
        <v>14</v>
      </c>
      <c r="H194" s="3">
        <v>81660</v>
      </c>
      <c r="I194" s="5">
        <v>1.8</v>
      </c>
      <c r="J194" s="4" t="s">
        <v>14</v>
      </c>
      <c r="K194" s="3">
        <v>79740</v>
      </c>
    </row>
    <row r="195" spans="1:11" x14ac:dyDescent="0.3">
      <c r="A195" s="1" t="s">
        <v>767</v>
      </c>
      <c r="B195" s="1" t="s">
        <v>207</v>
      </c>
      <c r="C195" s="3">
        <v>1310</v>
      </c>
      <c r="D195" s="5">
        <v>27.2</v>
      </c>
      <c r="E195" s="6">
        <v>0.14099999999999999</v>
      </c>
      <c r="F195" s="87">
        <v>1.41</v>
      </c>
      <c r="G195" s="4" t="s">
        <v>14</v>
      </c>
      <c r="H195" s="3">
        <v>68900</v>
      </c>
      <c r="I195" s="5">
        <v>7.6</v>
      </c>
      <c r="J195" s="4" t="s">
        <v>14</v>
      </c>
      <c r="K195" s="3">
        <v>56440</v>
      </c>
    </row>
    <row r="196" spans="1:11" x14ac:dyDescent="0.3">
      <c r="A196" s="1" t="s">
        <v>767</v>
      </c>
      <c r="B196" s="1" t="s">
        <v>208</v>
      </c>
      <c r="C196" s="3">
        <v>2590</v>
      </c>
      <c r="D196" s="5">
        <v>18.5</v>
      </c>
      <c r="E196" s="6">
        <v>0.27900000000000003</v>
      </c>
      <c r="F196" s="87">
        <v>2.35</v>
      </c>
      <c r="G196" s="4" t="s">
        <v>14</v>
      </c>
      <c r="H196" s="3">
        <v>136640</v>
      </c>
      <c r="I196" s="5">
        <v>7.4</v>
      </c>
      <c r="J196" s="4" t="s">
        <v>14</v>
      </c>
      <c r="K196" s="3">
        <v>103580</v>
      </c>
    </row>
    <row r="197" spans="1:11" x14ac:dyDescent="0.3">
      <c r="A197" s="1" t="s">
        <v>767</v>
      </c>
      <c r="B197" s="1" t="s">
        <v>755</v>
      </c>
      <c r="C197" s="3">
        <v>2060</v>
      </c>
      <c r="D197" s="5">
        <v>13.3</v>
      </c>
      <c r="E197" s="6">
        <v>0.221</v>
      </c>
      <c r="F197" s="87">
        <v>2.54</v>
      </c>
      <c r="G197" s="4" t="s">
        <v>14</v>
      </c>
      <c r="H197" s="3">
        <v>91960</v>
      </c>
      <c r="I197" s="5">
        <v>6.3</v>
      </c>
      <c r="J197" s="4" t="s">
        <v>14</v>
      </c>
      <c r="K197" s="3">
        <v>77600</v>
      </c>
    </row>
    <row r="198" spans="1:11" x14ac:dyDescent="0.3">
      <c r="A198" s="1" t="s">
        <v>767</v>
      </c>
      <c r="B198" s="1" t="s">
        <v>209</v>
      </c>
      <c r="C198" s="3">
        <v>9240</v>
      </c>
      <c r="D198" s="5">
        <v>4.7</v>
      </c>
      <c r="E198" s="6">
        <v>0.99399999999999999</v>
      </c>
      <c r="F198" s="87">
        <v>1.49</v>
      </c>
      <c r="G198" s="4" t="s">
        <v>14</v>
      </c>
      <c r="H198" s="3">
        <v>96430</v>
      </c>
      <c r="I198" s="5">
        <v>4.8</v>
      </c>
      <c r="J198" s="4" t="s">
        <v>14</v>
      </c>
      <c r="K198" s="3">
        <v>77650</v>
      </c>
    </row>
    <row r="199" spans="1:11" x14ac:dyDescent="0.3">
      <c r="A199" s="1" t="s">
        <v>767</v>
      </c>
      <c r="B199" s="1" t="s">
        <v>210</v>
      </c>
      <c r="C199" s="3">
        <v>3070</v>
      </c>
      <c r="D199" s="5">
        <v>4.2</v>
      </c>
      <c r="E199" s="6">
        <v>0.33</v>
      </c>
      <c r="F199" s="87">
        <v>1.64</v>
      </c>
      <c r="G199" s="4" t="s">
        <v>14</v>
      </c>
      <c r="H199" s="3">
        <v>93740</v>
      </c>
      <c r="I199" s="5">
        <v>4.9000000000000004</v>
      </c>
      <c r="J199" s="4" t="s">
        <v>14</v>
      </c>
      <c r="K199" s="3">
        <v>77990</v>
      </c>
    </row>
    <row r="200" spans="1:11" x14ac:dyDescent="0.3">
      <c r="A200" s="1" t="s">
        <v>767</v>
      </c>
      <c r="B200" s="1" t="s">
        <v>211</v>
      </c>
      <c r="C200" s="3">
        <v>7190</v>
      </c>
      <c r="D200" s="5">
        <v>3.8</v>
      </c>
      <c r="E200" s="6">
        <v>0.77300000000000002</v>
      </c>
      <c r="F200" s="87">
        <v>1.59</v>
      </c>
      <c r="G200" s="4" t="s">
        <v>14</v>
      </c>
      <c r="H200" s="3">
        <v>93840</v>
      </c>
      <c r="I200" s="5">
        <v>2.9</v>
      </c>
      <c r="J200" s="4" t="s">
        <v>14</v>
      </c>
      <c r="K200" s="3">
        <v>81210</v>
      </c>
    </row>
    <row r="201" spans="1:11" x14ac:dyDescent="0.3">
      <c r="A201" s="1" t="s">
        <v>767</v>
      </c>
      <c r="B201" s="1" t="s">
        <v>212</v>
      </c>
      <c r="C201" s="3">
        <v>2700</v>
      </c>
      <c r="D201" s="5">
        <v>5.4</v>
      </c>
      <c r="E201" s="6">
        <v>0.28999999999999998</v>
      </c>
      <c r="F201" s="87">
        <v>1.52</v>
      </c>
      <c r="G201" s="4" t="s">
        <v>14</v>
      </c>
      <c r="H201" s="3">
        <v>91280</v>
      </c>
      <c r="I201" s="5">
        <v>3.4</v>
      </c>
      <c r="J201" s="4" t="s">
        <v>14</v>
      </c>
      <c r="K201" s="3">
        <v>75900</v>
      </c>
    </row>
    <row r="202" spans="1:11" x14ac:dyDescent="0.3">
      <c r="A202" s="1" t="s">
        <v>767</v>
      </c>
      <c r="B202" s="1" t="s">
        <v>213</v>
      </c>
      <c r="C202" s="3">
        <v>1730</v>
      </c>
      <c r="D202" s="5">
        <v>6.5</v>
      </c>
      <c r="E202" s="6">
        <v>0.186</v>
      </c>
      <c r="F202" s="87">
        <v>1.25</v>
      </c>
      <c r="G202" s="4" t="s">
        <v>14</v>
      </c>
      <c r="H202" s="3">
        <v>94050</v>
      </c>
      <c r="I202" s="5">
        <v>3.1</v>
      </c>
      <c r="J202" s="4" t="s">
        <v>14</v>
      </c>
      <c r="K202" s="3">
        <v>81820</v>
      </c>
    </row>
    <row r="203" spans="1:11" x14ac:dyDescent="0.3">
      <c r="A203" s="1" t="s">
        <v>767</v>
      </c>
      <c r="B203" s="1" t="s">
        <v>214</v>
      </c>
      <c r="C203" s="3">
        <v>2450</v>
      </c>
      <c r="D203" s="5">
        <v>7.3</v>
      </c>
      <c r="E203" s="6">
        <v>0.26400000000000001</v>
      </c>
      <c r="F203" s="87">
        <v>1.64</v>
      </c>
      <c r="G203" s="4" t="s">
        <v>14</v>
      </c>
      <c r="H203" s="3">
        <v>83520</v>
      </c>
      <c r="I203" s="5">
        <v>2.9</v>
      </c>
      <c r="J203" s="4" t="s">
        <v>14</v>
      </c>
      <c r="K203" s="3">
        <v>70460</v>
      </c>
    </row>
    <row r="204" spans="1:11" x14ac:dyDescent="0.3">
      <c r="A204" s="1" t="s">
        <v>767</v>
      </c>
      <c r="B204" s="1" t="s">
        <v>215</v>
      </c>
      <c r="C204" s="3">
        <v>8940</v>
      </c>
      <c r="D204" s="5">
        <v>15.2</v>
      </c>
      <c r="E204" s="6">
        <v>0.96099999999999997</v>
      </c>
      <c r="F204" s="87">
        <v>1</v>
      </c>
      <c r="G204" s="4" t="s">
        <v>14</v>
      </c>
      <c r="H204" s="3">
        <v>40680</v>
      </c>
      <c r="I204" s="5">
        <v>5.2</v>
      </c>
      <c r="J204" s="4" t="s">
        <v>14</v>
      </c>
      <c r="K204" s="3">
        <v>37200</v>
      </c>
    </row>
    <row r="205" spans="1:11" x14ac:dyDescent="0.3">
      <c r="A205" s="1" t="s">
        <v>767</v>
      </c>
      <c r="B205" s="1" t="s">
        <v>216</v>
      </c>
      <c r="C205" s="3">
        <v>870</v>
      </c>
      <c r="D205" s="5">
        <v>7.2</v>
      </c>
      <c r="E205" s="6">
        <v>9.2999999999999999E-2</v>
      </c>
      <c r="F205" s="87">
        <v>0.8</v>
      </c>
      <c r="G205" s="4" t="s">
        <v>14</v>
      </c>
      <c r="H205" s="3">
        <v>89400</v>
      </c>
      <c r="I205" s="5">
        <v>4.5</v>
      </c>
      <c r="J205" s="4" t="s">
        <v>14</v>
      </c>
      <c r="K205" s="3">
        <v>75820</v>
      </c>
    </row>
    <row r="206" spans="1:11" x14ac:dyDescent="0.3">
      <c r="A206" s="1" t="s">
        <v>767</v>
      </c>
      <c r="B206" s="1" t="s">
        <v>217</v>
      </c>
      <c r="C206" s="3">
        <v>4080</v>
      </c>
      <c r="D206" s="5">
        <v>6.8</v>
      </c>
      <c r="E206" s="6">
        <v>0.439</v>
      </c>
      <c r="F206" s="87">
        <v>0.55000000000000004</v>
      </c>
      <c r="G206" s="4">
        <v>31.35</v>
      </c>
      <c r="H206" s="3">
        <v>65210</v>
      </c>
      <c r="I206" s="5">
        <v>3.1</v>
      </c>
      <c r="J206" s="4">
        <v>29.44</v>
      </c>
      <c r="K206" s="3">
        <v>61240</v>
      </c>
    </row>
    <row r="207" spans="1:11" x14ac:dyDescent="0.3">
      <c r="A207" s="1" t="s">
        <v>767</v>
      </c>
      <c r="B207" s="1" t="s">
        <v>218</v>
      </c>
      <c r="C207" s="3">
        <v>37090</v>
      </c>
      <c r="D207" s="5">
        <v>4</v>
      </c>
      <c r="E207" s="6">
        <v>3.9870000000000001</v>
      </c>
      <c r="F207" s="87">
        <v>1.39</v>
      </c>
      <c r="G207" s="4">
        <v>22.08</v>
      </c>
      <c r="H207" s="3">
        <v>45930</v>
      </c>
      <c r="I207" s="5">
        <v>9.6</v>
      </c>
      <c r="J207" s="4">
        <v>17.84</v>
      </c>
      <c r="K207" s="3">
        <v>37100</v>
      </c>
    </row>
    <row r="208" spans="1:11" x14ac:dyDescent="0.3">
      <c r="A208" s="1" t="s">
        <v>767</v>
      </c>
      <c r="B208" s="1" t="s">
        <v>219</v>
      </c>
      <c r="C208" s="3">
        <v>7500</v>
      </c>
      <c r="D208" s="5">
        <v>6.1</v>
      </c>
      <c r="E208" s="6">
        <v>0.80600000000000005</v>
      </c>
      <c r="F208" s="87">
        <v>0.82</v>
      </c>
      <c r="G208" s="4" t="s">
        <v>14</v>
      </c>
      <c r="H208" s="3">
        <v>77520</v>
      </c>
      <c r="I208" s="5">
        <v>2</v>
      </c>
      <c r="J208" s="4" t="s">
        <v>14</v>
      </c>
      <c r="K208" s="3">
        <v>71090</v>
      </c>
    </row>
    <row r="209" spans="1:11" x14ac:dyDescent="0.3">
      <c r="A209" s="1" t="s">
        <v>767</v>
      </c>
      <c r="B209" s="1" t="s">
        <v>220</v>
      </c>
      <c r="C209" s="3">
        <v>85940</v>
      </c>
      <c r="D209" s="5">
        <v>4</v>
      </c>
      <c r="E209" s="6">
        <v>9.2379999999999995</v>
      </c>
      <c r="F209" s="87">
        <v>0.93</v>
      </c>
      <c r="G209" s="4" t="s">
        <v>14</v>
      </c>
      <c r="H209" s="3">
        <v>81760</v>
      </c>
      <c r="I209" s="5">
        <v>1.9</v>
      </c>
      <c r="J209" s="4" t="s">
        <v>14</v>
      </c>
      <c r="K209" s="3">
        <v>78500</v>
      </c>
    </row>
    <row r="210" spans="1:11" x14ac:dyDescent="0.3">
      <c r="A210" s="1" t="s">
        <v>767</v>
      </c>
      <c r="B210" s="1" t="s">
        <v>221</v>
      </c>
      <c r="C210" s="3">
        <v>44040</v>
      </c>
      <c r="D210" s="5">
        <v>4.3</v>
      </c>
      <c r="E210" s="6">
        <v>4.734</v>
      </c>
      <c r="F210" s="87">
        <v>1.08</v>
      </c>
      <c r="G210" s="4" t="s">
        <v>14</v>
      </c>
      <c r="H210" s="3">
        <v>81360</v>
      </c>
      <c r="I210" s="5">
        <v>1.3</v>
      </c>
      <c r="J210" s="4" t="s">
        <v>14</v>
      </c>
      <c r="K210" s="3">
        <v>78660</v>
      </c>
    </row>
    <row r="211" spans="1:11" x14ac:dyDescent="0.3">
      <c r="A211" s="1" t="s">
        <v>767</v>
      </c>
      <c r="B211" s="1" t="s">
        <v>743</v>
      </c>
      <c r="C211" s="3">
        <v>1030</v>
      </c>
      <c r="D211" s="5">
        <v>25</v>
      </c>
      <c r="E211" s="6">
        <v>0.11</v>
      </c>
      <c r="F211" s="87">
        <v>1.31</v>
      </c>
      <c r="G211" s="4" t="s">
        <v>14</v>
      </c>
      <c r="H211" s="3">
        <v>85110</v>
      </c>
      <c r="I211" s="5">
        <v>4.9000000000000004</v>
      </c>
      <c r="J211" s="4" t="s">
        <v>14</v>
      </c>
      <c r="K211" s="3">
        <v>81350</v>
      </c>
    </row>
    <row r="212" spans="1:11" x14ac:dyDescent="0.3">
      <c r="A212" s="1" t="s">
        <v>767</v>
      </c>
      <c r="B212" s="1" t="s">
        <v>222</v>
      </c>
      <c r="C212" s="3">
        <v>66110</v>
      </c>
      <c r="D212" s="5">
        <v>4.4000000000000004</v>
      </c>
      <c r="E212" s="6">
        <v>7.1059999999999999</v>
      </c>
      <c r="F212" s="87">
        <v>0.99</v>
      </c>
      <c r="G212" s="4" t="s">
        <v>14</v>
      </c>
      <c r="H212" s="3">
        <v>87260</v>
      </c>
      <c r="I212" s="5">
        <v>1.8</v>
      </c>
      <c r="J212" s="4" t="s">
        <v>14</v>
      </c>
      <c r="K212" s="3">
        <v>85010</v>
      </c>
    </row>
    <row r="213" spans="1:11" x14ac:dyDescent="0.3">
      <c r="A213" s="1" t="s">
        <v>767</v>
      </c>
      <c r="B213" s="1" t="s">
        <v>223</v>
      </c>
      <c r="C213" s="3">
        <v>3270</v>
      </c>
      <c r="D213" s="5">
        <v>26.6</v>
      </c>
      <c r="E213" s="6">
        <v>0.35099999999999998</v>
      </c>
      <c r="F213" s="87">
        <v>0.64</v>
      </c>
      <c r="G213" s="4" t="s">
        <v>14</v>
      </c>
      <c r="H213" s="3">
        <v>77120</v>
      </c>
      <c r="I213" s="5">
        <v>4.9000000000000004</v>
      </c>
      <c r="J213" s="4" t="s">
        <v>14</v>
      </c>
      <c r="K213" s="3">
        <v>73070</v>
      </c>
    </row>
    <row r="214" spans="1:11" x14ac:dyDescent="0.3">
      <c r="A214" s="1" t="s">
        <v>767</v>
      </c>
      <c r="B214" s="1" t="s">
        <v>224</v>
      </c>
      <c r="C214" s="3">
        <v>3970</v>
      </c>
      <c r="D214" s="5">
        <v>13.3</v>
      </c>
      <c r="E214" s="6">
        <v>0.42699999999999999</v>
      </c>
      <c r="F214" s="87">
        <v>2.13</v>
      </c>
      <c r="G214" s="4" t="s">
        <v>14</v>
      </c>
      <c r="H214" s="3">
        <v>78860</v>
      </c>
      <c r="I214" s="5">
        <v>8.1999999999999993</v>
      </c>
      <c r="J214" s="4" t="s">
        <v>14</v>
      </c>
      <c r="K214" s="3">
        <v>64810</v>
      </c>
    </row>
    <row r="215" spans="1:11" x14ac:dyDescent="0.3">
      <c r="A215" s="1" t="s">
        <v>767</v>
      </c>
      <c r="B215" s="1" t="s">
        <v>225</v>
      </c>
      <c r="C215" s="3">
        <v>21920</v>
      </c>
      <c r="D215" s="5">
        <v>4.8</v>
      </c>
      <c r="E215" s="6">
        <v>2.3559999999999999</v>
      </c>
      <c r="F215" s="87">
        <v>1.82</v>
      </c>
      <c r="G215" s="4" t="s">
        <v>14</v>
      </c>
      <c r="H215" s="3">
        <v>76820</v>
      </c>
      <c r="I215" s="5">
        <v>1.7</v>
      </c>
      <c r="J215" s="4" t="s">
        <v>14</v>
      </c>
      <c r="K215" s="3">
        <v>71750</v>
      </c>
    </row>
    <row r="216" spans="1:11" x14ac:dyDescent="0.3">
      <c r="A216" s="1" t="s">
        <v>767</v>
      </c>
      <c r="B216" s="1" t="s">
        <v>226</v>
      </c>
      <c r="C216" s="3">
        <v>12790</v>
      </c>
      <c r="D216" s="5">
        <v>4.9000000000000004</v>
      </c>
      <c r="E216" s="6">
        <v>1.375</v>
      </c>
      <c r="F216" s="87">
        <v>2.2400000000000002</v>
      </c>
      <c r="G216" s="4" t="s">
        <v>14</v>
      </c>
      <c r="H216" s="3">
        <v>79370</v>
      </c>
      <c r="I216" s="5">
        <v>1.5</v>
      </c>
      <c r="J216" s="4" t="s">
        <v>14</v>
      </c>
      <c r="K216" s="3">
        <v>75610</v>
      </c>
    </row>
    <row r="217" spans="1:11" x14ac:dyDescent="0.3">
      <c r="A217" s="1" t="s">
        <v>767</v>
      </c>
      <c r="B217" s="1" t="s">
        <v>227</v>
      </c>
      <c r="C217" s="3">
        <v>16430</v>
      </c>
      <c r="D217" s="5">
        <v>6.3</v>
      </c>
      <c r="E217" s="6">
        <v>1.766</v>
      </c>
      <c r="F217" s="87">
        <v>1.85</v>
      </c>
      <c r="G217" s="4" t="s">
        <v>14</v>
      </c>
      <c r="H217" s="3">
        <v>88450</v>
      </c>
      <c r="I217" s="5">
        <v>3.2</v>
      </c>
      <c r="J217" s="4" t="s">
        <v>14</v>
      </c>
      <c r="K217" s="3">
        <v>80860</v>
      </c>
    </row>
    <row r="218" spans="1:11" x14ac:dyDescent="0.3">
      <c r="A218" s="1" t="s">
        <v>767</v>
      </c>
      <c r="B218" s="1" t="s">
        <v>229</v>
      </c>
      <c r="C218" s="3">
        <v>3990</v>
      </c>
      <c r="D218" s="5">
        <v>8.4</v>
      </c>
      <c r="E218" s="6">
        <v>0.42899999999999999</v>
      </c>
      <c r="F218" s="87">
        <v>1.01</v>
      </c>
      <c r="G218" s="4">
        <v>35.31</v>
      </c>
      <c r="H218" s="3">
        <v>73430</v>
      </c>
      <c r="I218" s="5">
        <v>4.3</v>
      </c>
      <c r="J218" s="4">
        <v>33.89</v>
      </c>
      <c r="K218" s="3">
        <v>70490</v>
      </c>
    </row>
    <row r="219" spans="1:11" x14ac:dyDescent="0.3">
      <c r="A219" s="1" t="s">
        <v>767</v>
      </c>
      <c r="B219" s="1" t="s">
        <v>230</v>
      </c>
      <c r="C219" s="3">
        <v>32350</v>
      </c>
      <c r="D219" s="5">
        <v>4.5999999999999996</v>
      </c>
      <c r="E219" s="6">
        <v>3.4780000000000002</v>
      </c>
      <c r="F219" s="87">
        <v>2.08</v>
      </c>
      <c r="G219" s="4">
        <v>28.74</v>
      </c>
      <c r="H219" s="3">
        <v>59770</v>
      </c>
      <c r="I219" s="5">
        <v>2.9</v>
      </c>
      <c r="J219" s="4">
        <v>24.19</v>
      </c>
      <c r="K219" s="3">
        <v>50310</v>
      </c>
    </row>
    <row r="220" spans="1:11" x14ac:dyDescent="0.3">
      <c r="A220" s="1" t="s">
        <v>767</v>
      </c>
      <c r="B220" s="1" t="s">
        <v>231</v>
      </c>
      <c r="C220" s="3">
        <v>18250</v>
      </c>
      <c r="D220" s="5">
        <v>7.1</v>
      </c>
      <c r="E220" s="6">
        <v>1.962</v>
      </c>
      <c r="F220" s="87">
        <v>0.95</v>
      </c>
      <c r="G220" s="4" t="s">
        <v>14</v>
      </c>
      <c r="H220" s="3">
        <v>52330</v>
      </c>
      <c r="I220" s="5">
        <v>4.7</v>
      </c>
      <c r="J220" s="4" t="s">
        <v>14</v>
      </c>
      <c r="K220" s="3">
        <v>37350</v>
      </c>
    </row>
    <row r="221" spans="1:11" x14ac:dyDescent="0.3">
      <c r="A221" s="1" t="s">
        <v>767</v>
      </c>
      <c r="B221" s="1" t="s">
        <v>232</v>
      </c>
      <c r="C221" s="3">
        <v>34970</v>
      </c>
      <c r="D221" s="5">
        <v>5.2</v>
      </c>
      <c r="E221" s="6">
        <v>3.7589999999999999</v>
      </c>
      <c r="F221" s="87">
        <v>0.88</v>
      </c>
      <c r="G221" s="4">
        <v>18.28</v>
      </c>
      <c r="H221" s="3">
        <v>38030</v>
      </c>
      <c r="I221" s="5">
        <v>8.6999999999999993</v>
      </c>
      <c r="J221" s="4">
        <v>15.13</v>
      </c>
      <c r="K221" s="3">
        <v>31480</v>
      </c>
    </row>
    <row r="222" spans="1:11" x14ac:dyDescent="0.3">
      <c r="A222" s="1" t="s">
        <v>767</v>
      </c>
      <c r="B222" s="1" t="s">
        <v>233</v>
      </c>
      <c r="C222" s="3">
        <v>1120</v>
      </c>
      <c r="D222" s="5">
        <v>26.7</v>
      </c>
      <c r="E222" s="6">
        <v>0.12</v>
      </c>
      <c r="F222" s="87">
        <v>2.82</v>
      </c>
      <c r="G222" s="4">
        <v>26.69</v>
      </c>
      <c r="H222" s="3">
        <v>55520</v>
      </c>
      <c r="I222" s="5">
        <v>3</v>
      </c>
      <c r="J222" s="4">
        <v>24.39</v>
      </c>
      <c r="K222" s="3">
        <v>50740</v>
      </c>
    </row>
    <row r="223" spans="1:11" x14ac:dyDescent="0.3">
      <c r="A223" s="1" t="s">
        <v>767</v>
      </c>
      <c r="B223" s="1" t="s">
        <v>234</v>
      </c>
      <c r="C223" s="3">
        <v>1190</v>
      </c>
      <c r="D223" s="5">
        <v>18.3</v>
      </c>
      <c r="E223" s="6">
        <v>0.128</v>
      </c>
      <c r="F223" s="87">
        <v>1.58</v>
      </c>
      <c r="G223" s="4">
        <v>38.36</v>
      </c>
      <c r="H223" s="3">
        <v>79790</v>
      </c>
      <c r="I223" s="5">
        <v>3.5</v>
      </c>
      <c r="J223" s="4">
        <v>33.92</v>
      </c>
      <c r="K223" s="3">
        <v>70550</v>
      </c>
    </row>
    <row r="224" spans="1:11" x14ac:dyDescent="0.3">
      <c r="A224" s="1" t="s">
        <v>767</v>
      </c>
      <c r="B224" s="1" t="s">
        <v>235</v>
      </c>
      <c r="C224" s="3">
        <v>900</v>
      </c>
      <c r="D224" s="5">
        <v>13.6</v>
      </c>
      <c r="E224" s="6">
        <v>9.6000000000000002E-2</v>
      </c>
      <c r="F224" s="87">
        <v>1.1200000000000001</v>
      </c>
      <c r="G224" s="4">
        <v>29.6</v>
      </c>
      <c r="H224" s="3">
        <v>61560</v>
      </c>
      <c r="I224" s="5">
        <v>4</v>
      </c>
      <c r="J224" s="4">
        <v>27.99</v>
      </c>
      <c r="K224" s="3">
        <v>58210</v>
      </c>
    </row>
    <row r="225" spans="1:11" x14ac:dyDescent="0.3">
      <c r="A225" s="1" t="s">
        <v>767</v>
      </c>
      <c r="B225" s="1" t="s">
        <v>236</v>
      </c>
      <c r="C225" s="3">
        <v>11820</v>
      </c>
      <c r="D225" s="5">
        <v>6.9</v>
      </c>
      <c r="E225" s="6">
        <v>1.2709999999999999</v>
      </c>
      <c r="F225" s="87">
        <v>1.43</v>
      </c>
      <c r="G225" s="4">
        <v>33.92</v>
      </c>
      <c r="H225" s="3">
        <v>70550</v>
      </c>
      <c r="I225" s="5">
        <v>0.9</v>
      </c>
      <c r="J225" s="4">
        <v>31.97</v>
      </c>
      <c r="K225" s="3">
        <v>66510</v>
      </c>
    </row>
    <row r="226" spans="1:11" x14ac:dyDescent="0.3">
      <c r="A226" s="1" t="s">
        <v>767</v>
      </c>
      <c r="B226" s="1" t="s">
        <v>237</v>
      </c>
      <c r="C226" s="3">
        <v>7440</v>
      </c>
      <c r="D226" s="5">
        <v>9.4</v>
      </c>
      <c r="E226" s="6">
        <v>0.8</v>
      </c>
      <c r="F226" s="87">
        <v>1.27</v>
      </c>
      <c r="G226" s="4">
        <v>17.23</v>
      </c>
      <c r="H226" s="3">
        <v>35840</v>
      </c>
      <c r="I226" s="5">
        <v>1.9</v>
      </c>
      <c r="J226" s="4">
        <v>16.23</v>
      </c>
      <c r="K226" s="3">
        <v>33760</v>
      </c>
    </row>
    <row r="227" spans="1:11" x14ac:dyDescent="0.3">
      <c r="A227" s="1" t="s">
        <v>767</v>
      </c>
      <c r="B227" s="1" t="s">
        <v>238</v>
      </c>
      <c r="C227" s="3">
        <v>340</v>
      </c>
      <c r="D227" s="5">
        <v>8.6999999999999993</v>
      </c>
      <c r="E227" s="6">
        <v>3.5999999999999997E-2</v>
      </c>
      <c r="F227" s="87">
        <v>0.5</v>
      </c>
      <c r="G227" s="4">
        <v>32.020000000000003</v>
      </c>
      <c r="H227" s="3">
        <v>66600</v>
      </c>
      <c r="I227" s="5">
        <v>3.8</v>
      </c>
      <c r="J227" s="4">
        <v>30.18</v>
      </c>
      <c r="K227" s="3">
        <v>62780</v>
      </c>
    </row>
    <row r="228" spans="1:11" x14ac:dyDescent="0.3">
      <c r="A228" s="1" t="s">
        <v>767</v>
      </c>
      <c r="B228" s="1" t="s">
        <v>756</v>
      </c>
      <c r="C228" s="3">
        <v>190</v>
      </c>
      <c r="D228" s="5">
        <v>44.4</v>
      </c>
      <c r="E228" s="6">
        <v>0.02</v>
      </c>
      <c r="F228" s="87">
        <v>0.34</v>
      </c>
      <c r="G228" s="4">
        <v>27.98</v>
      </c>
      <c r="H228" s="3">
        <v>58190</v>
      </c>
      <c r="I228" s="5">
        <v>11.9</v>
      </c>
      <c r="J228" s="4">
        <v>24.52</v>
      </c>
      <c r="K228" s="3">
        <v>51000</v>
      </c>
    </row>
    <row r="229" spans="1:11" x14ac:dyDescent="0.3">
      <c r="A229" s="1" t="s">
        <v>767</v>
      </c>
      <c r="B229" s="1" t="s">
        <v>239</v>
      </c>
      <c r="C229" s="3">
        <v>10330</v>
      </c>
      <c r="D229" s="5">
        <v>8.5</v>
      </c>
      <c r="E229" s="6">
        <v>1.111</v>
      </c>
      <c r="F229" s="87">
        <v>1.01</v>
      </c>
      <c r="G229" s="4">
        <v>35.33</v>
      </c>
      <c r="H229" s="3">
        <v>73490</v>
      </c>
      <c r="I229" s="5">
        <v>3</v>
      </c>
      <c r="J229" s="4">
        <v>31.6</v>
      </c>
      <c r="K229" s="3">
        <v>65730</v>
      </c>
    </row>
    <row r="230" spans="1:11" x14ac:dyDescent="0.3">
      <c r="A230" s="1" t="s">
        <v>767</v>
      </c>
      <c r="B230" s="1" t="s">
        <v>240</v>
      </c>
      <c r="C230" s="3">
        <v>123540</v>
      </c>
      <c r="D230" s="5">
        <v>2.5</v>
      </c>
      <c r="E230" s="6">
        <v>13.28</v>
      </c>
      <c r="F230" s="87">
        <v>1.46</v>
      </c>
      <c r="G230" s="4" t="s">
        <v>14</v>
      </c>
      <c r="H230" s="3">
        <v>30350</v>
      </c>
      <c r="I230" s="5">
        <v>1.4</v>
      </c>
      <c r="J230" s="4" t="s">
        <v>14</v>
      </c>
      <c r="K230" s="3">
        <v>28820</v>
      </c>
    </row>
    <row r="231" spans="1:11" x14ac:dyDescent="0.3">
      <c r="A231" s="1" t="s">
        <v>767</v>
      </c>
      <c r="B231" s="1" t="s">
        <v>241</v>
      </c>
      <c r="C231" s="3">
        <v>3520</v>
      </c>
      <c r="D231" s="5">
        <v>9.3000000000000007</v>
      </c>
      <c r="E231" s="6">
        <v>0.379</v>
      </c>
      <c r="F231" s="87">
        <v>0.54</v>
      </c>
      <c r="G231" s="4">
        <v>25.49</v>
      </c>
      <c r="H231" s="3">
        <v>53020</v>
      </c>
      <c r="I231" s="5">
        <v>5.9</v>
      </c>
      <c r="J231" s="4">
        <v>24.09</v>
      </c>
      <c r="K231" s="3">
        <v>50110</v>
      </c>
    </row>
    <row r="232" spans="1:11" x14ac:dyDescent="0.3">
      <c r="A232" s="1" t="s">
        <v>767</v>
      </c>
      <c r="B232" s="1" t="s">
        <v>242</v>
      </c>
      <c r="C232" s="3">
        <v>7990</v>
      </c>
      <c r="D232" s="5">
        <v>6.3</v>
      </c>
      <c r="E232" s="6">
        <v>0.85899999999999999</v>
      </c>
      <c r="F232" s="87">
        <v>3.21</v>
      </c>
      <c r="G232" s="4">
        <v>60.94</v>
      </c>
      <c r="H232" s="3">
        <v>126760</v>
      </c>
      <c r="I232" s="5">
        <v>1.3</v>
      </c>
      <c r="J232" s="4">
        <v>53.37</v>
      </c>
      <c r="K232" s="3">
        <v>111010</v>
      </c>
    </row>
    <row r="233" spans="1:11" x14ac:dyDescent="0.3">
      <c r="A233" s="1" t="s">
        <v>767</v>
      </c>
      <c r="B233" s="1" t="s">
        <v>243</v>
      </c>
      <c r="C233" s="3">
        <v>220</v>
      </c>
      <c r="D233" s="5">
        <v>27.4</v>
      </c>
      <c r="E233" s="6">
        <v>2.3E-2</v>
      </c>
      <c r="F233" s="87">
        <v>0.71</v>
      </c>
      <c r="G233" s="4">
        <v>28.27</v>
      </c>
      <c r="H233" s="3">
        <v>58810</v>
      </c>
      <c r="I233" s="5">
        <v>7.1</v>
      </c>
      <c r="J233" s="4">
        <v>23.79</v>
      </c>
      <c r="K233" s="3">
        <v>49480</v>
      </c>
    </row>
    <row r="234" spans="1:11" x14ac:dyDescent="0.3">
      <c r="A234" s="1" t="s">
        <v>767</v>
      </c>
      <c r="B234" s="1" t="s">
        <v>244</v>
      </c>
      <c r="C234" s="3">
        <v>1340</v>
      </c>
      <c r="D234" s="5">
        <v>20</v>
      </c>
      <c r="E234" s="6">
        <v>0.14399999999999999</v>
      </c>
      <c r="F234" s="87">
        <v>1.83</v>
      </c>
      <c r="G234" s="4">
        <v>33.81</v>
      </c>
      <c r="H234" s="3">
        <v>70320</v>
      </c>
      <c r="I234" s="5">
        <v>6.4</v>
      </c>
      <c r="J234" s="4">
        <v>28.76</v>
      </c>
      <c r="K234" s="3">
        <v>59830</v>
      </c>
    </row>
    <row r="235" spans="1:11" x14ac:dyDescent="0.3">
      <c r="A235" s="1" t="s">
        <v>767</v>
      </c>
      <c r="B235" s="1" t="s">
        <v>245</v>
      </c>
      <c r="C235" s="3">
        <v>1910</v>
      </c>
      <c r="D235" s="5">
        <v>13.3</v>
      </c>
      <c r="E235" s="6">
        <v>0.20499999999999999</v>
      </c>
      <c r="F235" s="87">
        <v>0.98</v>
      </c>
      <c r="G235" s="4">
        <v>38.729999999999997</v>
      </c>
      <c r="H235" s="3">
        <v>80550</v>
      </c>
      <c r="I235" s="5">
        <v>4.7</v>
      </c>
      <c r="J235" s="4">
        <v>35.26</v>
      </c>
      <c r="K235" s="3">
        <v>73350</v>
      </c>
    </row>
    <row r="236" spans="1:11" x14ac:dyDescent="0.3">
      <c r="A236" s="1" t="s">
        <v>767</v>
      </c>
      <c r="B236" s="1" t="s">
        <v>247</v>
      </c>
      <c r="C236" s="3">
        <v>2730</v>
      </c>
      <c r="D236" s="5">
        <v>12.1</v>
      </c>
      <c r="E236" s="6">
        <v>0.29399999999999998</v>
      </c>
      <c r="F236" s="87">
        <v>1.34</v>
      </c>
      <c r="G236" s="4">
        <v>37.71</v>
      </c>
      <c r="H236" s="3">
        <v>78440</v>
      </c>
      <c r="I236" s="5">
        <v>6.4</v>
      </c>
      <c r="J236" s="4">
        <v>34.03</v>
      </c>
      <c r="K236" s="3">
        <v>70780</v>
      </c>
    </row>
    <row r="237" spans="1:11" x14ac:dyDescent="0.3">
      <c r="A237" s="1" t="s">
        <v>767</v>
      </c>
      <c r="B237" s="1" t="s">
        <v>248</v>
      </c>
      <c r="C237" s="3">
        <v>6740</v>
      </c>
      <c r="D237" s="5">
        <v>6.6</v>
      </c>
      <c r="E237" s="6">
        <v>0.72399999999999998</v>
      </c>
      <c r="F237" s="87">
        <v>5.45</v>
      </c>
      <c r="G237" s="4">
        <v>42.59</v>
      </c>
      <c r="H237" s="3">
        <v>88580</v>
      </c>
      <c r="I237" s="5">
        <v>2.6</v>
      </c>
      <c r="J237" s="4">
        <v>36.99</v>
      </c>
      <c r="K237" s="3">
        <v>76940</v>
      </c>
    </row>
    <row r="238" spans="1:11" x14ac:dyDescent="0.3">
      <c r="A238" s="1" t="s">
        <v>767</v>
      </c>
      <c r="B238" s="1" t="s">
        <v>249</v>
      </c>
      <c r="C238" s="3">
        <v>2200</v>
      </c>
      <c r="D238" s="5">
        <v>15.3</v>
      </c>
      <c r="E238" s="6">
        <v>0.23599999999999999</v>
      </c>
      <c r="F238" s="87">
        <v>0.78</v>
      </c>
      <c r="G238" s="4">
        <v>16.34</v>
      </c>
      <c r="H238" s="3">
        <v>33990</v>
      </c>
      <c r="I238" s="5">
        <v>6.1</v>
      </c>
      <c r="J238" s="4">
        <v>15.93</v>
      </c>
      <c r="K238" s="3">
        <v>33120</v>
      </c>
    </row>
    <row r="239" spans="1:11" x14ac:dyDescent="0.3">
      <c r="A239" s="1" t="s">
        <v>767</v>
      </c>
      <c r="B239" s="1" t="s">
        <v>250</v>
      </c>
      <c r="C239" s="3">
        <v>22050</v>
      </c>
      <c r="D239" s="5">
        <v>3.6</v>
      </c>
      <c r="E239" s="6">
        <v>2.37</v>
      </c>
      <c r="F239" s="87">
        <v>1.56</v>
      </c>
      <c r="G239" s="4">
        <v>31.72</v>
      </c>
      <c r="H239" s="3">
        <v>65970</v>
      </c>
      <c r="I239" s="5">
        <v>1.6</v>
      </c>
      <c r="J239" s="4">
        <v>29.24</v>
      </c>
      <c r="K239" s="3">
        <v>60820</v>
      </c>
    </row>
    <row r="240" spans="1:11" x14ac:dyDescent="0.3">
      <c r="A240" s="1" t="s">
        <v>767</v>
      </c>
      <c r="B240" s="1" t="s">
        <v>251</v>
      </c>
      <c r="C240" s="3">
        <v>4720</v>
      </c>
      <c r="D240" s="5">
        <v>10.3</v>
      </c>
      <c r="E240" s="6">
        <v>0.50700000000000001</v>
      </c>
      <c r="F240" s="87">
        <v>1.29</v>
      </c>
      <c r="G240" s="4">
        <v>31.34</v>
      </c>
      <c r="H240" s="3">
        <v>65180</v>
      </c>
      <c r="I240" s="5">
        <v>3.7</v>
      </c>
      <c r="J240" s="4">
        <v>30.07</v>
      </c>
      <c r="K240" s="3">
        <v>62540</v>
      </c>
    </row>
    <row r="241" spans="1:11" x14ac:dyDescent="0.3">
      <c r="A241" s="1" t="s">
        <v>767</v>
      </c>
      <c r="B241" s="1" t="s">
        <v>252</v>
      </c>
      <c r="C241" s="3">
        <v>6790</v>
      </c>
      <c r="D241" s="5">
        <v>7.9</v>
      </c>
      <c r="E241" s="6">
        <v>0.73</v>
      </c>
      <c r="F241" s="87">
        <v>0.86</v>
      </c>
      <c r="G241" s="4">
        <v>16.75</v>
      </c>
      <c r="H241" s="3">
        <v>34840</v>
      </c>
      <c r="I241" s="5">
        <v>2.6</v>
      </c>
      <c r="J241" s="4">
        <v>14.43</v>
      </c>
      <c r="K241" s="3">
        <v>30010</v>
      </c>
    </row>
    <row r="242" spans="1:11" x14ac:dyDescent="0.3">
      <c r="A242" s="1" t="s">
        <v>767</v>
      </c>
      <c r="B242" s="1" t="s">
        <v>253</v>
      </c>
      <c r="C242" s="3">
        <v>1530</v>
      </c>
      <c r="D242" s="5">
        <v>11.9</v>
      </c>
      <c r="E242" s="6">
        <v>0.16400000000000001</v>
      </c>
      <c r="F242" s="87">
        <v>2.04</v>
      </c>
      <c r="G242" s="4">
        <v>37.35</v>
      </c>
      <c r="H242" s="3">
        <v>77690</v>
      </c>
      <c r="I242" s="5">
        <v>3.5</v>
      </c>
      <c r="J242" s="4">
        <v>33.64</v>
      </c>
      <c r="K242" s="3">
        <v>69970</v>
      </c>
    </row>
    <row r="243" spans="1:11" x14ac:dyDescent="0.3">
      <c r="A243" s="1" t="s">
        <v>767</v>
      </c>
      <c r="B243" s="1" t="s">
        <v>254</v>
      </c>
      <c r="C243" s="3">
        <v>480</v>
      </c>
      <c r="D243" s="5">
        <v>17.899999999999999</v>
      </c>
      <c r="E243" s="6">
        <v>5.1999999999999998E-2</v>
      </c>
      <c r="F243" s="87">
        <v>0.95</v>
      </c>
      <c r="G243" s="4">
        <v>35.15</v>
      </c>
      <c r="H243" s="3">
        <v>73110</v>
      </c>
      <c r="I243" s="5">
        <v>5.6</v>
      </c>
      <c r="J243" s="4">
        <v>31</v>
      </c>
      <c r="K243" s="3">
        <v>64490</v>
      </c>
    </row>
    <row r="244" spans="1:11" x14ac:dyDescent="0.3">
      <c r="A244" s="1" t="s">
        <v>767</v>
      </c>
      <c r="B244" s="1" t="s">
        <v>255</v>
      </c>
      <c r="C244" s="3">
        <v>6400</v>
      </c>
      <c r="D244" s="5">
        <v>17.8</v>
      </c>
      <c r="E244" s="6">
        <v>0.68799999999999994</v>
      </c>
      <c r="F244" s="87">
        <v>2.25</v>
      </c>
      <c r="G244" s="4" t="s">
        <v>14</v>
      </c>
      <c r="H244" s="3" t="s">
        <v>14</v>
      </c>
      <c r="I244" s="5" t="s">
        <v>14</v>
      </c>
      <c r="J244" s="4" t="s">
        <v>14</v>
      </c>
      <c r="K244" s="3" t="s">
        <v>14</v>
      </c>
    </row>
    <row r="245" spans="1:11" x14ac:dyDescent="0.3">
      <c r="A245" s="1" t="s">
        <v>767</v>
      </c>
      <c r="B245" s="1" t="s">
        <v>256</v>
      </c>
      <c r="C245" s="3">
        <v>21470</v>
      </c>
      <c r="D245" s="5">
        <v>5.0999999999999996</v>
      </c>
      <c r="E245" s="6">
        <v>2.3079999999999998</v>
      </c>
      <c r="F245" s="87">
        <v>2.8</v>
      </c>
      <c r="G245" s="4">
        <v>57.35</v>
      </c>
      <c r="H245" s="3">
        <v>119280</v>
      </c>
      <c r="I245" s="5">
        <v>2.5</v>
      </c>
      <c r="J245" s="4">
        <v>47.74</v>
      </c>
      <c r="K245" s="3">
        <v>99300</v>
      </c>
    </row>
    <row r="246" spans="1:11" x14ac:dyDescent="0.3">
      <c r="A246" s="1" t="s">
        <v>767</v>
      </c>
      <c r="B246" s="1" t="s">
        <v>257</v>
      </c>
      <c r="C246" s="3">
        <v>310</v>
      </c>
      <c r="D246" s="5">
        <v>13.4</v>
      </c>
      <c r="E246" s="6">
        <v>3.4000000000000002E-2</v>
      </c>
      <c r="F246" s="87">
        <v>0.43</v>
      </c>
      <c r="G246" s="4" t="s">
        <v>14</v>
      </c>
      <c r="H246" s="3">
        <v>95340</v>
      </c>
      <c r="I246" s="5">
        <v>14.6</v>
      </c>
      <c r="J246" s="4" t="s">
        <v>14</v>
      </c>
      <c r="K246" s="3">
        <v>65720</v>
      </c>
    </row>
    <row r="247" spans="1:11" x14ac:dyDescent="0.3">
      <c r="A247" s="1" t="s">
        <v>767</v>
      </c>
      <c r="B247" s="1" t="s">
        <v>258</v>
      </c>
      <c r="C247" s="3">
        <v>11750</v>
      </c>
      <c r="D247" s="5">
        <v>9.5</v>
      </c>
      <c r="E247" s="6">
        <v>1.2629999999999999</v>
      </c>
      <c r="F247" s="87">
        <v>0.77</v>
      </c>
      <c r="G247" s="4" t="s">
        <v>14</v>
      </c>
      <c r="H247" s="3">
        <v>56870</v>
      </c>
      <c r="I247" s="5">
        <v>4.3</v>
      </c>
      <c r="J247" s="4" t="s">
        <v>14</v>
      </c>
      <c r="K247" s="3">
        <v>50010</v>
      </c>
    </row>
    <row r="248" spans="1:11" x14ac:dyDescent="0.3">
      <c r="A248" s="1" t="s">
        <v>767</v>
      </c>
      <c r="B248" s="1" t="s">
        <v>259</v>
      </c>
      <c r="C248" s="3">
        <v>1330</v>
      </c>
      <c r="D248" s="5">
        <v>37.5</v>
      </c>
      <c r="E248" s="6">
        <v>0.14299999999999999</v>
      </c>
      <c r="F248" s="87">
        <v>1.0900000000000001</v>
      </c>
      <c r="G248" s="4" t="s">
        <v>14</v>
      </c>
      <c r="H248" s="3" t="s">
        <v>14</v>
      </c>
      <c r="I248" s="5" t="s">
        <v>14</v>
      </c>
      <c r="J248" s="4" t="s">
        <v>14</v>
      </c>
      <c r="K248" s="3" t="s">
        <v>14</v>
      </c>
    </row>
    <row r="249" spans="1:11" x14ac:dyDescent="0.3">
      <c r="A249" s="1" t="s">
        <v>767</v>
      </c>
      <c r="B249" s="1" t="s">
        <v>260</v>
      </c>
      <c r="C249" s="3">
        <v>790</v>
      </c>
      <c r="D249" s="5">
        <v>25.1</v>
      </c>
      <c r="E249" s="6">
        <v>8.5000000000000006E-2</v>
      </c>
      <c r="F249" s="87">
        <v>1.23</v>
      </c>
      <c r="G249" s="4">
        <v>24.84</v>
      </c>
      <c r="H249" s="3" t="s">
        <v>14</v>
      </c>
      <c r="I249" s="5">
        <v>14.1</v>
      </c>
      <c r="J249" s="4">
        <v>19.88</v>
      </c>
      <c r="K249" s="3" t="s">
        <v>14</v>
      </c>
    </row>
    <row r="250" spans="1:11" x14ac:dyDescent="0.3">
      <c r="A250" s="1" t="s">
        <v>767</v>
      </c>
      <c r="B250" s="1" t="s">
        <v>261</v>
      </c>
      <c r="C250" s="3">
        <v>50</v>
      </c>
      <c r="D250" s="5">
        <v>33.299999999999997</v>
      </c>
      <c r="E250" s="6">
        <v>5.0000000000000001E-3</v>
      </c>
      <c r="F250" s="87">
        <v>0.14000000000000001</v>
      </c>
      <c r="G250" s="4">
        <v>42.58</v>
      </c>
      <c r="H250" s="3">
        <v>88570</v>
      </c>
      <c r="I250" s="5">
        <v>11.6</v>
      </c>
      <c r="J250" s="4">
        <v>29.91</v>
      </c>
      <c r="K250" s="3">
        <v>62210</v>
      </c>
    </row>
    <row r="251" spans="1:11" x14ac:dyDescent="0.3">
      <c r="A251" s="1" t="s">
        <v>767</v>
      </c>
      <c r="B251" s="1" t="s">
        <v>262</v>
      </c>
      <c r="C251" s="3">
        <v>2060</v>
      </c>
      <c r="D251" s="5">
        <v>14.6</v>
      </c>
      <c r="E251" s="6">
        <v>0.221</v>
      </c>
      <c r="F251" s="87">
        <v>2.0499999999999998</v>
      </c>
      <c r="G251" s="4">
        <v>44.12</v>
      </c>
      <c r="H251" s="3">
        <v>91760</v>
      </c>
      <c r="I251" s="5">
        <v>10.3</v>
      </c>
      <c r="J251" s="4">
        <v>31.56</v>
      </c>
      <c r="K251" s="3">
        <v>65650</v>
      </c>
    </row>
    <row r="252" spans="1:11" x14ac:dyDescent="0.3">
      <c r="A252" s="1" t="s">
        <v>767</v>
      </c>
      <c r="B252" s="1" t="s">
        <v>263</v>
      </c>
      <c r="C252" s="3">
        <v>6830</v>
      </c>
      <c r="D252" s="5">
        <v>9.1</v>
      </c>
      <c r="E252" s="6">
        <v>0.73399999999999999</v>
      </c>
      <c r="F252" s="87">
        <v>2.6</v>
      </c>
      <c r="G252" s="4">
        <v>46.69</v>
      </c>
      <c r="H252" s="3" t="s">
        <v>14</v>
      </c>
      <c r="I252" s="5">
        <v>7.5</v>
      </c>
      <c r="J252" s="4">
        <v>37.21</v>
      </c>
      <c r="K252" s="3" t="s">
        <v>14</v>
      </c>
    </row>
    <row r="253" spans="1:11" x14ac:dyDescent="0.3">
      <c r="A253" s="1" t="s">
        <v>767</v>
      </c>
      <c r="B253" s="1" t="s">
        <v>264</v>
      </c>
      <c r="C253" s="3">
        <v>480</v>
      </c>
      <c r="D253" s="5">
        <v>21.4</v>
      </c>
      <c r="E253" s="6">
        <v>5.0999999999999997E-2</v>
      </c>
      <c r="F253" s="87">
        <v>0.64</v>
      </c>
      <c r="G253" s="4">
        <v>23.69</v>
      </c>
      <c r="H253" s="3" t="s">
        <v>14</v>
      </c>
      <c r="I253" s="5">
        <v>8.5</v>
      </c>
      <c r="J253" s="4">
        <v>18.03</v>
      </c>
      <c r="K253" s="3" t="s">
        <v>14</v>
      </c>
    </row>
    <row r="254" spans="1:11" x14ac:dyDescent="0.3">
      <c r="A254" s="1" t="s">
        <v>767</v>
      </c>
      <c r="B254" s="1" t="s">
        <v>265</v>
      </c>
      <c r="C254" s="3">
        <v>1100</v>
      </c>
      <c r="D254" s="5">
        <v>13.7</v>
      </c>
      <c r="E254" s="6">
        <v>0.11799999999999999</v>
      </c>
      <c r="F254" s="87">
        <v>0.59</v>
      </c>
      <c r="G254" s="4">
        <v>42.04</v>
      </c>
      <c r="H254" s="3">
        <v>87450</v>
      </c>
      <c r="I254" s="5">
        <v>12.8</v>
      </c>
      <c r="J254" s="4">
        <v>23.95</v>
      </c>
      <c r="K254" s="3">
        <v>49810</v>
      </c>
    </row>
    <row r="255" spans="1:11" x14ac:dyDescent="0.3">
      <c r="A255" s="1" t="s">
        <v>767</v>
      </c>
      <c r="B255" s="1" t="s">
        <v>266</v>
      </c>
      <c r="C255" s="3">
        <v>550</v>
      </c>
      <c r="D255" s="5">
        <v>24.8</v>
      </c>
      <c r="E255" s="6">
        <v>5.8999999999999997E-2</v>
      </c>
      <c r="F255" s="87">
        <v>1.06</v>
      </c>
      <c r="G255" s="4">
        <v>24.37</v>
      </c>
      <c r="H255" s="3">
        <v>50690</v>
      </c>
      <c r="I255" s="5">
        <v>12.3</v>
      </c>
      <c r="J255" s="4">
        <v>15.27</v>
      </c>
      <c r="K255" s="3">
        <v>31760</v>
      </c>
    </row>
    <row r="256" spans="1:11" x14ac:dyDescent="0.3">
      <c r="A256" s="1" t="s">
        <v>767</v>
      </c>
      <c r="B256" s="1" t="s">
        <v>267</v>
      </c>
      <c r="C256" s="3">
        <v>1230</v>
      </c>
      <c r="D256" s="5">
        <v>28.9</v>
      </c>
      <c r="E256" s="6">
        <v>0.13200000000000001</v>
      </c>
      <c r="F256" s="87">
        <v>3.3</v>
      </c>
      <c r="G256" s="4">
        <v>41.29</v>
      </c>
      <c r="H256" s="3">
        <v>85890</v>
      </c>
      <c r="I256" s="5">
        <v>10.8</v>
      </c>
      <c r="J256" s="4">
        <v>26.74</v>
      </c>
      <c r="K256" s="3">
        <v>55630</v>
      </c>
    </row>
    <row r="257" spans="1:11" x14ac:dyDescent="0.3">
      <c r="A257" s="1" t="s">
        <v>767</v>
      </c>
      <c r="B257" s="1" t="s">
        <v>268</v>
      </c>
      <c r="C257" s="3">
        <v>4200</v>
      </c>
      <c r="D257" s="5">
        <v>14.1</v>
      </c>
      <c r="E257" s="6">
        <v>0.45100000000000001</v>
      </c>
      <c r="F257" s="87">
        <v>1.66</v>
      </c>
      <c r="G257" s="4">
        <v>36.5</v>
      </c>
      <c r="H257" s="3">
        <v>75920</v>
      </c>
      <c r="I257" s="5">
        <v>5.4</v>
      </c>
      <c r="J257" s="4">
        <v>30.89</v>
      </c>
      <c r="K257" s="3">
        <v>64260</v>
      </c>
    </row>
    <row r="258" spans="1:11" x14ac:dyDescent="0.3">
      <c r="A258" s="1" t="s">
        <v>767</v>
      </c>
      <c r="B258" s="1" t="s">
        <v>269</v>
      </c>
      <c r="C258" s="3">
        <v>23180</v>
      </c>
      <c r="D258" s="5">
        <v>4.8</v>
      </c>
      <c r="E258" s="6">
        <v>2.4910000000000001</v>
      </c>
      <c r="F258" s="87">
        <v>1.52</v>
      </c>
      <c r="G258" s="4">
        <v>35.89</v>
      </c>
      <c r="H258" s="3">
        <v>74640</v>
      </c>
      <c r="I258" s="5">
        <v>1.8</v>
      </c>
      <c r="J258" s="4">
        <v>31.33</v>
      </c>
      <c r="K258" s="3">
        <v>65170</v>
      </c>
    </row>
    <row r="259" spans="1:11" x14ac:dyDescent="0.3">
      <c r="A259" s="1" t="s">
        <v>767</v>
      </c>
      <c r="B259" s="1" t="s">
        <v>270</v>
      </c>
      <c r="C259" s="3">
        <v>19340</v>
      </c>
      <c r="D259" s="5">
        <v>4.5</v>
      </c>
      <c r="E259" s="6">
        <v>2.0790000000000002</v>
      </c>
      <c r="F259" s="87">
        <v>3.06</v>
      </c>
      <c r="G259" s="4">
        <v>40.090000000000003</v>
      </c>
      <c r="H259" s="3">
        <v>83380</v>
      </c>
      <c r="I259" s="5">
        <v>1.5</v>
      </c>
      <c r="J259" s="4">
        <v>33.92</v>
      </c>
      <c r="K259" s="3">
        <v>70560</v>
      </c>
    </row>
    <row r="260" spans="1:11" x14ac:dyDescent="0.3">
      <c r="A260" s="1" t="s">
        <v>767</v>
      </c>
      <c r="B260" s="1" t="s">
        <v>271</v>
      </c>
      <c r="C260" s="3">
        <v>3390</v>
      </c>
      <c r="D260" s="5">
        <v>17.3</v>
      </c>
      <c r="E260" s="6">
        <v>0.36399999999999999</v>
      </c>
      <c r="F260" s="87">
        <v>1.04</v>
      </c>
      <c r="G260" s="4">
        <v>39.72</v>
      </c>
      <c r="H260" s="3">
        <v>82610</v>
      </c>
      <c r="I260" s="5">
        <v>3.7</v>
      </c>
      <c r="J260" s="4">
        <v>37.409999999999997</v>
      </c>
      <c r="K260" s="3">
        <v>77810</v>
      </c>
    </row>
    <row r="261" spans="1:11" x14ac:dyDescent="0.3">
      <c r="A261" s="1" t="s">
        <v>767</v>
      </c>
      <c r="B261" s="1" t="s">
        <v>272</v>
      </c>
      <c r="C261" s="3">
        <v>7310</v>
      </c>
      <c r="D261" s="5">
        <v>5.8</v>
      </c>
      <c r="E261" s="6">
        <v>0.78600000000000003</v>
      </c>
      <c r="F261" s="87">
        <v>2.4700000000000002</v>
      </c>
      <c r="G261" s="4">
        <v>42.42</v>
      </c>
      <c r="H261" s="3">
        <v>88230</v>
      </c>
      <c r="I261" s="5">
        <v>2.5</v>
      </c>
      <c r="J261" s="4">
        <v>36.11</v>
      </c>
      <c r="K261" s="3">
        <v>75100</v>
      </c>
    </row>
    <row r="262" spans="1:11" x14ac:dyDescent="0.3">
      <c r="A262" s="1" t="s">
        <v>767</v>
      </c>
      <c r="B262" s="1" t="s">
        <v>273</v>
      </c>
      <c r="C262" s="3">
        <v>2280</v>
      </c>
      <c r="D262" s="5">
        <v>6.9</v>
      </c>
      <c r="E262" s="6">
        <v>0.245</v>
      </c>
      <c r="F262" s="87">
        <v>0.66</v>
      </c>
      <c r="G262" s="4">
        <v>35.44</v>
      </c>
      <c r="H262" s="3">
        <v>73710</v>
      </c>
      <c r="I262" s="5">
        <v>3.7</v>
      </c>
      <c r="J262" s="4">
        <v>32.340000000000003</v>
      </c>
      <c r="K262" s="3">
        <v>67260</v>
      </c>
    </row>
    <row r="263" spans="1:11" x14ac:dyDescent="0.3">
      <c r="A263" s="1" t="s">
        <v>767</v>
      </c>
      <c r="B263" s="1" t="s">
        <v>274</v>
      </c>
      <c r="C263" s="3">
        <v>730</v>
      </c>
      <c r="D263" s="5">
        <v>18.7</v>
      </c>
      <c r="E263" s="6">
        <v>7.8E-2</v>
      </c>
      <c r="F263" s="87">
        <v>0.52</v>
      </c>
      <c r="G263" s="4">
        <v>27.48</v>
      </c>
      <c r="H263" s="3">
        <v>57150</v>
      </c>
      <c r="I263" s="5">
        <v>6</v>
      </c>
      <c r="J263" s="4">
        <v>22.1</v>
      </c>
      <c r="K263" s="3">
        <v>45960</v>
      </c>
    </row>
    <row r="264" spans="1:11" x14ac:dyDescent="0.3">
      <c r="A264" s="1" t="s">
        <v>767</v>
      </c>
      <c r="B264" s="1" t="s">
        <v>275</v>
      </c>
      <c r="C264" s="3">
        <v>6560</v>
      </c>
      <c r="D264" s="5">
        <v>10.3</v>
      </c>
      <c r="E264" s="6">
        <v>0.70499999999999996</v>
      </c>
      <c r="F264" s="87">
        <v>1.38</v>
      </c>
      <c r="G264" s="4">
        <v>26.8</v>
      </c>
      <c r="H264" s="3">
        <v>55730</v>
      </c>
      <c r="I264" s="5">
        <v>2</v>
      </c>
      <c r="J264" s="4">
        <v>24.88</v>
      </c>
      <c r="K264" s="3">
        <v>51750</v>
      </c>
    </row>
    <row r="265" spans="1:11" x14ac:dyDescent="0.3">
      <c r="A265" s="1" t="s">
        <v>767</v>
      </c>
      <c r="B265" s="1" t="s">
        <v>276</v>
      </c>
      <c r="C265" s="3">
        <v>4320</v>
      </c>
      <c r="D265" s="5">
        <v>29.8</v>
      </c>
      <c r="E265" s="6">
        <v>0.46400000000000002</v>
      </c>
      <c r="F265" s="87">
        <v>2.1800000000000002</v>
      </c>
      <c r="G265" s="4">
        <v>28.63</v>
      </c>
      <c r="H265" s="3">
        <v>59560</v>
      </c>
      <c r="I265" s="5">
        <v>4</v>
      </c>
      <c r="J265" s="4">
        <v>27.69</v>
      </c>
      <c r="K265" s="3">
        <v>57590</v>
      </c>
    </row>
    <row r="266" spans="1:11" x14ac:dyDescent="0.3">
      <c r="A266" s="1" t="s">
        <v>767</v>
      </c>
      <c r="B266" s="1" t="s">
        <v>757</v>
      </c>
      <c r="C266" s="3">
        <v>40</v>
      </c>
      <c r="D266" s="5">
        <v>1.9</v>
      </c>
      <c r="E266" s="6">
        <v>4.0000000000000001E-3</v>
      </c>
      <c r="F266" s="87">
        <v>0.75</v>
      </c>
      <c r="G266" s="4">
        <v>32.79</v>
      </c>
      <c r="H266" s="3">
        <v>68210</v>
      </c>
      <c r="I266" s="5">
        <v>2.8</v>
      </c>
      <c r="J266" s="4">
        <v>31.68</v>
      </c>
      <c r="K266" s="3">
        <v>65890</v>
      </c>
    </row>
    <row r="267" spans="1:11" x14ac:dyDescent="0.3">
      <c r="A267" s="1" t="s">
        <v>767</v>
      </c>
      <c r="B267" s="1" t="s">
        <v>277</v>
      </c>
      <c r="C267" s="3">
        <v>1710</v>
      </c>
      <c r="D267" s="5">
        <v>9.1</v>
      </c>
      <c r="E267" s="6">
        <v>0.184</v>
      </c>
      <c r="F267" s="87">
        <v>1.96</v>
      </c>
      <c r="G267" s="4">
        <v>37.43</v>
      </c>
      <c r="H267" s="3">
        <v>77850</v>
      </c>
      <c r="I267" s="5">
        <v>3.9</v>
      </c>
      <c r="J267" s="4">
        <v>32.07</v>
      </c>
      <c r="K267" s="3">
        <v>66710</v>
      </c>
    </row>
    <row r="268" spans="1:11" x14ac:dyDescent="0.3">
      <c r="A268" s="1" t="s">
        <v>767</v>
      </c>
      <c r="B268" s="1" t="s">
        <v>279</v>
      </c>
      <c r="C268" s="3">
        <v>1410</v>
      </c>
      <c r="D268" s="5">
        <v>9</v>
      </c>
      <c r="E268" s="6">
        <v>0.151</v>
      </c>
      <c r="F268" s="87">
        <v>1.03</v>
      </c>
      <c r="G268" s="4">
        <v>40.29</v>
      </c>
      <c r="H268" s="3">
        <v>83800</v>
      </c>
      <c r="I268" s="5">
        <v>4.0999999999999996</v>
      </c>
      <c r="J268" s="4">
        <v>36.729999999999997</v>
      </c>
      <c r="K268" s="3">
        <v>76390</v>
      </c>
    </row>
    <row r="269" spans="1:11" x14ac:dyDescent="0.3">
      <c r="A269" s="1" t="s">
        <v>767</v>
      </c>
      <c r="B269" s="1" t="s">
        <v>280</v>
      </c>
      <c r="C269" s="3">
        <v>4310</v>
      </c>
      <c r="D269" s="5">
        <v>16.2</v>
      </c>
      <c r="E269" s="6">
        <v>0.46300000000000002</v>
      </c>
      <c r="F269" s="87">
        <v>2.14</v>
      </c>
      <c r="G269" s="4">
        <v>40.9</v>
      </c>
      <c r="H269" s="3">
        <v>85080</v>
      </c>
      <c r="I269" s="5">
        <v>3.1</v>
      </c>
      <c r="J269" s="4">
        <v>35.22</v>
      </c>
      <c r="K269" s="3">
        <v>73250</v>
      </c>
    </row>
    <row r="270" spans="1:11" x14ac:dyDescent="0.3">
      <c r="A270" s="1" t="s">
        <v>767</v>
      </c>
      <c r="B270" s="1" t="s">
        <v>281</v>
      </c>
      <c r="C270" s="3">
        <v>660</v>
      </c>
      <c r="D270" s="5">
        <v>12.6</v>
      </c>
      <c r="E270" s="6">
        <v>7.0999999999999994E-2</v>
      </c>
      <c r="F270" s="87">
        <v>0.53</v>
      </c>
      <c r="G270" s="4">
        <v>29.61</v>
      </c>
      <c r="H270" s="3">
        <v>61580</v>
      </c>
      <c r="I270" s="5">
        <v>6.9</v>
      </c>
      <c r="J270" s="4">
        <v>25.66</v>
      </c>
      <c r="K270" s="3">
        <v>53360</v>
      </c>
    </row>
    <row r="271" spans="1:11" x14ac:dyDescent="0.3">
      <c r="A271" s="1" t="s">
        <v>767</v>
      </c>
      <c r="B271" s="1" t="s">
        <v>283</v>
      </c>
      <c r="C271" s="3">
        <v>9350</v>
      </c>
      <c r="D271" s="5">
        <v>7</v>
      </c>
      <c r="E271" s="6">
        <v>1.0049999999999999</v>
      </c>
      <c r="F271" s="87">
        <v>1.3</v>
      </c>
      <c r="G271" s="4">
        <v>79.14</v>
      </c>
      <c r="H271" s="3">
        <v>164610</v>
      </c>
      <c r="I271" s="5">
        <v>5</v>
      </c>
      <c r="J271" s="4">
        <v>62.04</v>
      </c>
      <c r="K271" s="3">
        <v>129030</v>
      </c>
    </row>
    <row r="272" spans="1:11" x14ac:dyDescent="0.3">
      <c r="A272" s="1" t="s">
        <v>767</v>
      </c>
      <c r="B272" s="1" t="s">
        <v>285</v>
      </c>
      <c r="C272" s="3">
        <v>200</v>
      </c>
      <c r="D272" s="5">
        <v>29.2</v>
      </c>
      <c r="E272" s="6">
        <v>2.1000000000000001E-2</v>
      </c>
      <c r="F272" s="87">
        <v>0.59</v>
      </c>
      <c r="G272" s="4">
        <v>115.28</v>
      </c>
      <c r="H272" s="3">
        <v>239770</v>
      </c>
      <c r="I272" s="5">
        <v>11.8</v>
      </c>
      <c r="J272" s="4" t="s">
        <v>10</v>
      </c>
      <c r="K272" s="3" t="s">
        <v>10</v>
      </c>
    </row>
    <row r="273" spans="1:11" x14ac:dyDescent="0.3">
      <c r="A273" s="1" t="s">
        <v>767</v>
      </c>
      <c r="B273" s="1" t="s">
        <v>286</v>
      </c>
      <c r="C273" s="3">
        <v>410</v>
      </c>
      <c r="D273" s="5">
        <v>40.5</v>
      </c>
      <c r="E273" s="6">
        <v>4.3999999999999997E-2</v>
      </c>
      <c r="F273" s="87">
        <v>1.38</v>
      </c>
      <c r="G273" s="4">
        <v>94.1</v>
      </c>
      <c r="H273" s="3">
        <v>195720</v>
      </c>
      <c r="I273" s="5">
        <v>15.1</v>
      </c>
      <c r="J273" s="4">
        <v>85.84</v>
      </c>
      <c r="K273" s="3">
        <v>178550</v>
      </c>
    </row>
    <row r="274" spans="1:11" x14ac:dyDescent="0.3">
      <c r="A274" s="1" t="s">
        <v>767</v>
      </c>
      <c r="B274" s="1" t="s">
        <v>287</v>
      </c>
      <c r="C274" s="3">
        <v>4680</v>
      </c>
      <c r="D274" s="5">
        <v>4.8</v>
      </c>
      <c r="E274" s="6">
        <v>0.503</v>
      </c>
      <c r="F274" s="87">
        <v>1.1399999999999999</v>
      </c>
      <c r="G274" s="4">
        <v>32.94</v>
      </c>
      <c r="H274" s="3">
        <v>68520</v>
      </c>
      <c r="I274" s="5">
        <v>0.9</v>
      </c>
      <c r="J274" s="4">
        <v>32.119999999999997</v>
      </c>
      <c r="K274" s="3">
        <v>66800</v>
      </c>
    </row>
    <row r="275" spans="1:11" x14ac:dyDescent="0.3">
      <c r="A275" s="1" t="s">
        <v>767</v>
      </c>
      <c r="B275" s="1" t="s">
        <v>288</v>
      </c>
      <c r="C275" s="3">
        <v>2600</v>
      </c>
      <c r="D275" s="5">
        <v>14.2</v>
      </c>
      <c r="E275" s="6">
        <v>0.28000000000000003</v>
      </c>
      <c r="F275" s="87">
        <v>1.07</v>
      </c>
      <c r="G275" s="4">
        <v>55.89</v>
      </c>
      <c r="H275" s="3">
        <v>116260</v>
      </c>
      <c r="I275" s="5">
        <v>2.9</v>
      </c>
      <c r="J275" s="4">
        <v>56.92</v>
      </c>
      <c r="K275" s="3">
        <v>118390</v>
      </c>
    </row>
    <row r="276" spans="1:11" x14ac:dyDescent="0.3">
      <c r="A276" s="1" t="s">
        <v>767</v>
      </c>
      <c r="B276" s="1" t="s">
        <v>289</v>
      </c>
      <c r="C276" s="3">
        <v>22460</v>
      </c>
      <c r="D276" s="5">
        <v>5.7</v>
      </c>
      <c r="E276" s="6">
        <v>2.415</v>
      </c>
      <c r="F276" s="87">
        <v>1.1100000000000001</v>
      </c>
      <c r="G276" s="4">
        <v>56.79</v>
      </c>
      <c r="H276" s="3">
        <v>118120</v>
      </c>
      <c r="I276" s="5">
        <v>1.6</v>
      </c>
      <c r="J276" s="4">
        <v>57.53</v>
      </c>
      <c r="K276" s="3">
        <v>119670</v>
      </c>
    </row>
    <row r="277" spans="1:11" x14ac:dyDescent="0.3">
      <c r="A277" s="1" t="s">
        <v>767</v>
      </c>
      <c r="B277" s="1" t="s">
        <v>290</v>
      </c>
      <c r="C277" s="3">
        <v>1310</v>
      </c>
      <c r="D277" s="5">
        <v>16.7</v>
      </c>
      <c r="E277" s="6">
        <v>0.14000000000000001</v>
      </c>
      <c r="F277" s="87">
        <v>0.65</v>
      </c>
      <c r="G277" s="4">
        <v>126.7</v>
      </c>
      <c r="H277" s="3">
        <v>263530</v>
      </c>
      <c r="I277" s="5">
        <v>8.6999999999999993</v>
      </c>
      <c r="J277" s="4" t="s">
        <v>10</v>
      </c>
      <c r="K277" s="3" t="s">
        <v>10</v>
      </c>
    </row>
    <row r="278" spans="1:11" x14ac:dyDescent="0.3">
      <c r="A278" s="1" t="s">
        <v>767</v>
      </c>
      <c r="B278" s="1" t="s">
        <v>291</v>
      </c>
      <c r="C278" s="3">
        <v>2310</v>
      </c>
      <c r="D278" s="5">
        <v>10</v>
      </c>
      <c r="E278" s="6">
        <v>0.248</v>
      </c>
      <c r="F278" s="87">
        <v>0.28000000000000003</v>
      </c>
      <c r="G278" s="4">
        <v>96.71</v>
      </c>
      <c r="H278" s="3">
        <v>201160</v>
      </c>
      <c r="I278" s="5">
        <v>3.6</v>
      </c>
      <c r="J278" s="4">
        <v>85.45</v>
      </c>
      <c r="K278" s="3">
        <v>177740</v>
      </c>
    </row>
    <row r="279" spans="1:11" x14ac:dyDescent="0.3">
      <c r="A279" s="1" t="s">
        <v>767</v>
      </c>
      <c r="B279" s="1" t="s">
        <v>292</v>
      </c>
      <c r="C279" s="3">
        <v>2860</v>
      </c>
      <c r="D279" s="5">
        <v>11.5</v>
      </c>
      <c r="E279" s="6">
        <v>0.308</v>
      </c>
      <c r="F279" s="87">
        <v>1.04</v>
      </c>
      <c r="G279" s="4">
        <v>94.6</v>
      </c>
      <c r="H279" s="3">
        <v>196770</v>
      </c>
      <c r="I279" s="5">
        <v>7.2</v>
      </c>
      <c r="J279" s="4">
        <v>90.21</v>
      </c>
      <c r="K279" s="3">
        <v>187630</v>
      </c>
    </row>
    <row r="280" spans="1:11" x14ac:dyDescent="0.3">
      <c r="A280" s="1" t="s">
        <v>767</v>
      </c>
      <c r="B280" s="1" t="s">
        <v>293</v>
      </c>
      <c r="C280" s="3">
        <v>1360</v>
      </c>
      <c r="D280" s="5">
        <v>13.3</v>
      </c>
      <c r="E280" s="6">
        <v>0.14599999999999999</v>
      </c>
      <c r="F280" s="87">
        <v>1.1100000000000001</v>
      </c>
      <c r="G280" s="4">
        <v>106.76</v>
      </c>
      <c r="H280" s="3">
        <v>222050</v>
      </c>
      <c r="I280" s="5">
        <v>3.5</v>
      </c>
      <c r="J280" s="4" t="s">
        <v>10</v>
      </c>
      <c r="K280" s="3" t="s">
        <v>10</v>
      </c>
    </row>
    <row r="281" spans="1:11" x14ac:dyDescent="0.3">
      <c r="A281" s="1" t="s">
        <v>767</v>
      </c>
      <c r="B281" s="1" t="s">
        <v>294</v>
      </c>
      <c r="C281" s="3">
        <v>2590</v>
      </c>
      <c r="D281" s="5">
        <v>10.9</v>
      </c>
      <c r="E281" s="6">
        <v>0.27800000000000002</v>
      </c>
      <c r="F281" s="87">
        <v>1.37</v>
      </c>
      <c r="G281" s="4">
        <v>85.03</v>
      </c>
      <c r="H281" s="3">
        <v>176860</v>
      </c>
      <c r="I281" s="5">
        <v>3</v>
      </c>
      <c r="J281" s="4">
        <v>78.19</v>
      </c>
      <c r="K281" s="3">
        <v>162630</v>
      </c>
    </row>
    <row r="282" spans="1:11" x14ac:dyDescent="0.3">
      <c r="A282" s="1" t="s">
        <v>767</v>
      </c>
      <c r="B282" s="1" t="s">
        <v>295</v>
      </c>
      <c r="C282" s="3">
        <v>3830</v>
      </c>
      <c r="D282" s="5">
        <v>10</v>
      </c>
      <c r="E282" s="6">
        <v>0.41099999999999998</v>
      </c>
      <c r="F282" s="87">
        <v>2.3199999999999998</v>
      </c>
      <c r="G282" s="4">
        <v>100.47</v>
      </c>
      <c r="H282" s="3">
        <v>208970</v>
      </c>
      <c r="I282" s="5">
        <v>4.5999999999999996</v>
      </c>
      <c r="J282" s="4">
        <v>93.54</v>
      </c>
      <c r="K282" s="3">
        <v>194560</v>
      </c>
    </row>
    <row r="283" spans="1:11" x14ac:dyDescent="0.3">
      <c r="A283" s="1" t="s">
        <v>767</v>
      </c>
      <c r="B283" s="1" t="s">
        <v>296</v>
      </c>
      <c r="C283" s="3">
        <v>2400</v>
      </c>
      <c r="D283" s="5">
        <v>10.9</v>
      </c>
      <c r="E283" s="6">
        <v>0.25800000000000001</v>
      </c>
      <c r="F283" s="87">
        <v>0.95</v>
      </c>
      <c r="G283" s="4">
        <v>125.14</v>
      </c>
      <c r="H283" s="3">
        <v>260290</v>
      </c>
      <c r="I283" s="5">
        <v>4</v>
      </c>
      <c r="J283" s="4" t="s">
        <v>10</v>
      </c>
      <c r="K283" s="3" t="s">
        <v>10</v>
      </c>
    </row>
    <row r="284" spans="1:11" x14ac:dyDescent="0.3">
      <c r="A284" s="1" t="s">
        <v>767</v>
      </c>
      <c r="B284" s="1" t="s">
        <v>297</v>
      </c>
      <c r="C284" s="3">
        <v>48040</v>
      </c>
      <c r="D284" s="5">
        <v>3.5</v>
      </c>
      <c r="E284" s="6">
        <v>5.1639999999999997</v>
      </c>
      <c r="F284" s="87">
        <v>2.0699999999999998</v>
      </c>
      <c r="G284" s="4">
        <v>86.12</v>
      </c>
      <c r="H284" s="3">
        <v>179130</v>
      </c>
      <c r="I284" s="5">
        <v>3.2</v>
      </c>
      <c r="J284" s="4">
        <v>80.81</v>
      </c>
      <c r="K284" s="3">
        <v>168070</v>
      </c>
    </row>
    <row r="285" spans="1:11" x14ac:dyDescent="0.3">
      <c r="A285" s="1" t="s">
        <v>767</v>
      </c>
      <c r="B285" s="1" t="s">
        <v>298</v>
      </c>
      <c r="C285" s="3">
        <v>10490</v>
      </c>
      <c r="D285" s="5">
        <v>3.6</v>
      </c>
      <c r="E285" s="6">
        <v>1.127</v>
      </c>
      <c r="F285" s="87">
        <v>1.47</v>
      </c>
      <c r="G285" s="4">
        <v>55.67</v>
      </c>
      <c r="H285" s="3">
        <v>115800</v>
      </c>
      <c r="I285" s="5">
        <v>0.8</v>
      </c>
      <c r="J285" s="4">
        <v>55.65</v>
      </c>
      <c r="K285" s="3">
        <v>115760</v>
      </c>
    </row>
    <row r="286" spans="1:11" x14ac:dyDescent="0.3">
      <c r="A286" s="1" t="s">
        <v>767</v>
      </c>
      <c r="B286" s="1" t="s">
        <v>299</v>
      </c>
      <c r="C286" s="3">
        <v>1400</v>
      </c>
      <c r="D286" s="5">
        <v>10.6</v>
      </c>
      <c r="E286" s="6">
        <v>0.151</v>
      </c>
      <c r="F286" s="87">
        <v>2.2200000000000002</v>
      </c>
      <c r="G286" s="4">
        <v>76.099999999999994</v>
      </c>
      <c r="H286" s="3">
        <v>158280</v>
      </c>
      <c r="I286" s="5">
        <v>5.9</v>
      </c>
      <c r="J286" s="4">
        <v>62.49</v>
      </c>
      <c r="K286" s="3">
        <v>129980</v>
      </c>
    </row>
    <row r="287" spans="1:11" x14ac:dyDescent="0.3">
      <c r="A287" s="1" t="s">
        <v>767</v>
      </c>
      <c r="B287" s="1" t="s">
        <v>300</v>
      </c>
      <c r="C287" s="3">
        <v>9580</v>
      </c>
      <c r="D287" s="5">
        <v>5.8</v>
      </c>
      <c r="E287" s="6">
        <v>1.0289999999999999</v>
      </c>
      <c r="F287" s="87">
        <v>1.1599999999999999</v>
      </c>
      <c r="G287" s="4">
        <v>45.77</v>
      </c>
      <c r="H287" s="3">
        <v>95210</v>
      </c>
      <c r="I287" s="5">
        <v>1.8</v>
      </c>
      <c r="J287" s="4">
        <v>44.82</v>
      </c>
      <c r="K287" s="3">
        <v>93230</v>
      </c>
    </row>
    <row r="288" spans="1:11" x14ac:dyDescent="0.3">
      <c r="A288" s="1" t="s">
        <v>767</v>
      </c>
      <c r="B288" s="1" t="s">
        <v>301</v>
      </c>
      <c r="C288" s="3">
        <v>15700</v>
      </c>
      <c r="D288" s="5">
        <v>3.6</v>
      </c>
      <c r="E288" s="6">
        <v>1.6870000000000001</v>
      </c>
      <c r="F288" s="87">
        <v>1.07</v>
      </c>
      <c r="G288" s="4">
        <v>44.44</v>
      </c>
      <c r="H288" s="3">
        <v>92440</v>
      </c>
      <c r="I288" s="5">
        <v>1.2</v>
      </c>
      <c r="J288" s="4">
        <v>43.92</v>
      </c>
      <c r="K288" s="3">
        <v>91350</v>
      </c>
    </row>
    <row r="289" spans="1:11" x14ac:dyDescent="0.3">
      <c r="A289" s="1" t="s">
        <v>767</v>
      </c>
      <c r="B289" s="1" t="s">
        <v>302</v>
      </c>
      <c r="C289" s="3">
        <v>1100</v>
      </c>
      <c r="D289" s="5">
        <v>16.600000000000001</v>
      </c>
      <c r="E289" s="6">
        <v>0.11799999999999999</v>
      </c>
      <c r="F289" s="87">
        <v>0.98</v>
      </c>
      <c r="G289" s="4">
        <v>51.07</v>
      </c>
      <c r="H289" s="3">
        <v>106220</v>
      </c>
      <c r="I289" s="5">
        <v>1.6</v>
      </c>
      <c r="J289" s="4">
        <v>50.26</v>
      </c>
      <c r="K289" s="3">
        <v>104550</v>
      </c>
    </row>
    <row r="290" spans="1:11" x14ac:dyDescent="0.3">
      <c r="A290" s="1" t="s">
        <v>767</v>
      </c>
      <c r="B290" s="1" t="s">
        <v>303</v>
      </c>
      <c r="C290" s="3">
        <v>1410</v>
      </c>
      <c r="D290" s="5">
        <v>5.0999999999999996</v>
      </c>
      <c r="E290" s="6">
        <v>0.152</v>
      </c>
      <c r="F290" s="87">
        <v>1.17</v>
      </c>
      <c r="G290" s="4">
        <v>26.92</v>
      </c>
      <c r="H290" s="3">
        <v>56000</v>
      </c>
      <c r="I290" s="5">
        <v>1.3</v>
      </c>
      <c r="J290" s="4">
        <v>26.36</v>
      </c>
      <c r="K290" s="3">
        <v>54820</v>
      </c>
    </row>
    <row r="291" spans="1:11" x14ac:dyDescent="0.3">
      <c r="A291" s="1" t="s">
        <v>767</v>
      </c>
      <c r="B291" s="1" t="s">
        <v>304</v>
      </c>
      <c r="C291" s="3">
        <v>5730</v>
      </c>
      <c r="D291" s="5">
        <v>3.1</v>
      </c>
      <c r="E291" s="6">
        <v>0.61599999999999999</v>
      </c>
      <c r="F291" s="87">
        <v>0.68</v>
      </c>
      <c r="G291" s="4">
        <v>37.369999999999997</v>
      </c>
      <c r="H291" s="3">
        <v>77720</v>
      </c>
      <c r="I291" s="5">
        <v>0.6</v>
      </c>
      <c r="J291" s="4">
        <v>37.06</v>
      </c>
      <c r="K291" s="3">
        <v>77080</v>
      </c>
    </row>
    <row r="292" spans="1:11" x14ac:dyDescent="0.3">
      <c r="A292" s="1" t="s">
        <v>767</v>
      </c>
      <c r="B292" s="1" t="s">
        <v>305</v>
      </c>
      <c r="C292" s="3">
        <v>12600</v>
      </c>
      <c r="D292" s="5">
        <v>4.4000000000000004</v>
      </c>
      <c r="E292" s="6">
        <v>1.3540000000000001</v>
      </c>
      <c r="F292" s="87">
        <v>1.36</v>
      </c>
      <c r="G292" s="4">
        <v>44.78</v>
      </c>
      <c r="H292" s="3">
        <v>93130</v>
      </c>
      <c r="I292" s="5">
        <v>2.5</v>
      </c>
      <c r="J292" s="4">
        <v>41.8</v>
      </c>
      <c r="K292" s="3">
        <v>86950</v>
      </c>
    </row>
    <row r="293" spans="1:11" x14ac:dyDescent="0.3">
      <c r="A293" s="1" t="s">
        <v>767</v>
      </c>
      <c r="B293" s="1" t="s">
        <v>306</v>
      </c>
      <c r="C293" s="3">
        <v>280</v>
      </c>
      <c r="D293" s="5">
        <v>14.6</v>
      </c>
      <c r="E293" s="6">
        <v>0.03</v>
      </c>
      <c r="F293" s="87">
        <v>0.69</v>
      </c>
      <c r="G293" s="4">
        <v>31.55</v>
      </c>
      <c r="H293" s="3">
        <v>65630</v>
      </c>
      <c r="I293" s="5">
        <v>9.4</v>
      </c>
      <c r="J293" s="4">
        <v>28.77</v>
      </c>
      <c r="K293" s="3">
        <v>59840</v>
      </c>
    </row>
    <row r="294" spans="1:11" x14ac:dyDescent="0.3">
      <c r="A294" s="1" t="s">
        <v>767</v>
      </c>
      <c r="B294" s="1" t="s">
        <v>307</v>
      </c>
      <c r="C294" s="3">
        <v>510</v>
      </c>
      <c r="D294" s="5">
        <v>12</v>
      </c>
      <c r="E294" s="6">
        <v>5.5E-2</v>
      </c>
      <c r="F294" s="87">
        <v>0.65</v>
      </c>
      <c r="G294" s="4">
        <v>35.81</v>
      </c>
      <c r="H294" s="3">
        <v>74490</v>
      </c>
      <c r="I294" s="5">
        <v>7.6</v>
      </c>
      <c r="J294" s="4">
        <v>30.4</v>
      </c>
      <c r="K294" s="3">
        <v>63230</v>
      </c>
    </row>
    <row r="295" spans="1:11" x14ac:dyDescent="0.3">
      <c r="A295" s="1" t="s">
        <v>767</v>
      </c>
      <c r="B295" s="1" t="s">
        <v>308</v>
      </c>
      <c r="C295" s="3">
        <v>3240</v>
      </c>
      <c r="D295" s="5">
        <v>9.5</v>
      </c>
      <c r="E295" s="6">
        <v>0.34899999999999998</v>
      </c>
      <c r="F295" s="87">
        <v>0.72</v>
      </c>
      <c r="G295" s="4">
        <v>61.15</v>
      </c>
      <c r="H295" s="3">
        <v>127200</v>
      </c>
      <c r="I295" s="5">
        <v>4.0999999999999996</v>
      </c>
      <c r="J295" s="4">
        <v>55.2</v>
      </c>
      <c r="K295" s="3">
        <v>114810</v>
      </c>
    </row>
    <row r="296" spans="1:11" x14ac:dyDescent="0.3">
      <c r="A296" s="1" t="s">
        <v>767</v>
      </c>
      <c r="B296" s="1" t="s">
        <v>309</v>
      </c>
      <c r="C296" s="3">
        <v>176770</v>
      </c>
      <c r="D296" s="5">
        <v>2.1</v>
      </c>
      <c r="E296" s="6">
        <v>19.001999999999999</v>
      </c>
      <c r="F296" s="87">
        <v>0.93</v>
      </c>
      <c r="G296" s="4">
        <v>42.98</v>
      </c>
      <c r="H296" s="3">
        <v>89400</v>
      </c>
      <c r="I296" s="5">
        <v>0.8</v>
      </c>
      <c r="J296" s="4">
        <v>43.29</v>
      </c>
      <c r="K296" s="3">
        <v>90050</v>
      </c>
    </row>
    <row r="297" spans="1:11" x14ac:dyDescent="0.3">
      <c r="A297" s="1" t="s">
        <v>767</v>
      </c>
      <c r="B297" s="1" t="s">
        <v>310</v>
      </c>
      <c r="C297" s="3">
        <v>1040</v>
      </c>
      <c r="D297" s="5">
        <v>11.5</v>
      </c>
      <c r="E297" s="6">
        <v>0.111</v>
      </c>
      <c r="F297" s="87">
        <v>0.37</v>
      </c>
      <c r="G297" s="4">
        <v>89.06</v>
      </c>
      <c r="H297" s="3">
        <v>185240</v>
      </c>
      <c r="I297" s="5">
        <v>3.7</v>
      </c>
      <c r="J297" s="4">
        <v>80.760000000000005</v>
      </c>
      <c r="K297" s="3">
        <v>167990</v>
      </c>
    </row>
    <row r="298" spans="1:11" x14ac:dyDescent="0.3">
      <c r="A298" s="1" t="s">
        <v>767</v>
      </c>
      <c r="B298" s="1" t="s">
        <v>311</v>
      </c>
      <c r="C298" s="3">
        <v>440</v>
      </c>
      <c r="D298" s="5">
        <v>7</v>
      </c>
      <c r="E298" s="6">
        <v>4.8000000000000001E-2</v>
      </c>
      <c r="F298" s="87">
        <v>1.04</v>
      </c>
      <c r="G298" s="4">
        <v>52.11</v>
      </c>
      <c r="H298" s="3">
        <v>108390</v>
      </c>
      <c r="I298" s="5">
        <v>2</v>
      </c>
      <c r="J298" s="4">
        <v>52.42</v>
      </c>
      <c r="K298" s="3">
        <v>109030</v>
      </c>
    </row>
    <row r="299" spans="1:11" x14ac:dyDescent="0.3">
      <c r="A299" s="1" t="s">
        <v>767</v>
      </c>
      <c r="B299" s="1" t="s">
        <v>312</v>
      </c>
      <c r="C299" s="3">
        <v>12600</v>
      </c>
      <c r="D299" s="5">
        <v>6.3</v>
      </c>
      <c r="E299" s="6">
        <v>1.355</v>
      </c>
      <c r="F299" s="87">
        <v>1.1599999999999999</v>
      </c>
      <c r="G299" s="4">
        <v>59.06</v>
      </c>
      <c r="H299" s="3">
        <v>122850</v>
      </c>
      <c r="I299" s="5">
        <v>2.5</v>
      </c>
      <c r="J299" s="4">
        <v>57.79</v>
      </c>
      <c r="K299" s="3">
        <v>120210</v>
      </c>
    </row>
    <row r="300" spans="1:11" x14ac:dyDescent="0.3">
      <c r="A300" s="1" t="s">
        <v>767</v>
      </c>
      <c r="B300" s="1" t="s">
        <v>313</v>
      </c>
      <c r="C300" s="3">
        <v>800</v>
      </c>
      <c r="D300" s="5">
        <v>19.5</v>
      </c>
      <c r="E300" s="6">
        <v>8.6999999999999994E-2</v>
      </c>
      <c r="F300" s="87">
        <v>1.03</v>
      </c>
      <c r="G300" s="4">
        <v>42.86</v>
      </c>
      <c r="H300" s="3">
        <v>89140</v>
      </c>
      <c r="I300" s="5">
        <v>2.6</v>
      </c>
      <c r="J300" s="4">
        <v>42.5</v>
      </c>
      <c r="K300" s="3">
        <v>88410</v>
      </c>
    </row>
    <row r="301" spans="1:11" x14ac:dyDescent="0.3">
      <c r="A301" s="1" t="s">
        <v>767</v>
      </c>
      <c r="B301" s="1" t="s">
        <v>314</v>
      </c>
      <c r="C301" s="3">
        <v>2380</v>
      </c>
      <c r="D301" s="5">
        <v>12.9</v>
      </c>
      <c r="E301" s="6">
        <v>0.255</v>
      </c>
      <c r="F301" s="87">
        <v>1.01</v>
      </c>
      <c r="G301" s="4">
        <v>39.93</v>
      </c>
      <c r="H301" s="3">
        <v>83060</v>
      </c>
      <c r="I301" s="5">
        <v>4</v>
      </c>
      <c r="J301" s="4">
        <v>35.58</v>
      </c>
      <c r="K301" s="3">
        <v>74010</v>
      </c>
    </row>
    <row r="302" spans="1:11" x14ac:dyDescent="0.3">
      <c r="A302" s="1" t="s">
        <v>767</v>
      </c>
      <c r="B302" s="1" t="s">
        <v>315</v>
      </c>
      <c r="C302" s="3">
        <v>17820</v>
      </c>
      <c r="D302" s="5">
        <v>3.6</v>
      </c>
      <c r="E302" s="6">
        <v>1.915</v>
      </c>
      <c r="F302" s="87">
        <v>0.85</v>
      </c>
      <c r="G302" s="4">
        <v>31.45</v>
      </c>
      <c r="H302" s="3">
        <v>65410</v>
      </c>
      <c r="I302" s="5">
        <v>1.1000000000000001</v>
      </c>
      <c r="J302" s="4">
        <v>31.98</v>
      </c>
      <c r="K302" s="3">
        <v>66520</v>
      </c>
    </row>
    <row r="303" spans="1:11" x14ac:dyDescent="0.3">
      <c r="A303" s="1" t="s">
        <v>767</v>
      </c>
      <c r="B303" s="1" t="s">
        <v>316</v>
      </c>
      <c r="C303" s="3">
        <v>10980</v>
      </c>
      <c r="D303" s="5">
        <v>6.8</v>
      </c>
      <c r="E303" s="6">
        <v>1.18</v>
      </c>
      <c r="F303" s="87">
        <v>0.8</v>
      </c>
      <c r="G303" s="4">
        <v>41.74</v>
      </c>
      <c r="H303" s="3">
        <v>86820</v>
      </c>
      <c r="I303" s="5">
        <v>1.3</v>
      </c>
      <c r="J303" s="4">
        <v>42.87</v>
      </c>
      <c r="K303" s="3">
        <v>89170</v>
      </c>
    </row>
    <row r="304" spans="1:11" x14ac:dyDescent="0.3">
      <c r="A304" s="1" t="s">
        <v>767</v>
      </c>
      <c r="B304" s="1" t="s">
        <v>317</v>
      </c>
      <c r="C304" s="3">
        <v>2650</v>
      </c>
      <c r="D304" s="5">
        <v>5.6</v>
      </c>
      <c r="E304" s="6">
        <v>0.28499999999999998</v>
      </c>
      <c r="F304" s="87">
        <v>0.72</v>
      </c>
      <c r="G304" s="4">
        <v>31.32</v>
      </c>
      <c r="H304" s="3">
        <v>65140</v>
      </c>
      <c r="I304" s="5">
        <v>1.3</v>
      </c>
      <c r="J304" s="4">
        <v>31.75</v>
      </c>
      <c r="K304" s="3">
        <v>66050</v>
      </c>
    </row>
    <row r="305" spans="1:11" x14ac:dyDescent="0.3">
      <c r="A305" s="1" t="s">
        <v>767</v>
      </c>
      <c r="B305" s="1" t="s">
        <v>318</v>
      </c>
      <c r="C305" s="3">
        <v>5310</v>
      </c>
      <c r="D305" s="5">
        <v>5.8</v>
      </c>
      <c r="E305" s="6">
        <v>0.57099999999999995</v>
      </c>
      <c r="F305" s="87">
        <v>1.18</v>
      </c>
      <c r="G305" s="4">
        <v>36.44</v>
      </c>
      <c r="H305" s="3">
        <v>75800</v>
      </c>
      <c r="I305" s="5">
        <v>1.2</v>
      </c>
      <c r="J305" s="4">
        <v>36.200000000000003</v>
      </c>
      <c r="K305" s="3">
        <v>75300</v>
      </c>
    </row>
    <row r="306" spans="1:11" x14ac:dyDescent="0.3">
      <c r="A306" s="1" t="s">
        <v>767</v>
      </c>
      <c r="B306" s="1" t="s">
        <v>319</v>
      </c>
      <c r="C306" s="3">
        <v>1140</v>
      </c>
      <c r="D306" s="5">
        <v>8</v>
      </c>
      <c r="E306" s="6">
        <v>0.123</v>
      </c>
      <c r="F306" s="87">
        <v>0.92</v>
      </c>
      <c r="G306" s="4">
        <v>43.6</v>
      </c>
      <c r="H306" s="3">
        <v>90690</v>
      </c>
      <c r="I306" s="5">
        <v>1.6</v>
      </c>
      <c r="J306" s="4">
        <v>43.49</v>
      </c>
      <c r="K306" s="3">
        <v>90450</v>
      </c>
    </row>
    <row r="307" spans="1:11" x14ac:dyDescent="0.3">
      <c r="A307" s="1" t="s">
        <v>767</v>
      </c>
      <c r="B307" s="1" t="s">
        <v>320</v>
      </c>
      <c r="C307" s="3">
        <v>12440</v>
      </c>
      <c r="D307" s="5">
        <v>4</v>
      </c>
      <c r="E307" s="6">
        <v>1.337</v>
      </c>
      <c r="F307" s="87">
        <v>0.95</v>
      </c>
      <c r="G307" s="4">
        <v>34.33</v>
      </c>
      <c r="H307" s="3">
        <v>71410</v>
      </c>
      <c r="I307" s="5">
        <v>1.1000000000000001</v>
      </c>
      <c r="J307" s="4">
        <v>34.369999999999997</v>
      </c>
      <c r="K307" s="3">
        <v>71480</v>
      </c>
    </row>
    <row r="308" spans="1:11" x14ac:dyDescent="0.3">
      <c r="A308" s="1" t="s">
        <v>767</v>
      </c>
      <c r="B308" s="1" t="s">
        <v>321</v>
      </c>
      <c r="C308" s="3">
        <v>2400</v>
      </c>
      <c r="D308" s="5">
        <v>9.1</v>
      </c>
      <c r="E308" s="6">
        <v>0.25800000000000001</v>
      </c>
      <c r="F308" s="87">
        <v>0.98</v>
      </c>
      <c r="G308" s="4">
        <v>39.840000000000003</v>
      </c>
      <c r="H308" s="3">
        <v>82870</v>
      </c>
      <c r="I308" s="5">
        <v>1.1000000000000001</v>
      </c>
      <c r="J308" s="4">
        <v>39.89</v>
      </c>
      <c r="K308" s="3">
        <v>82980</v>
      </c>
    </row>
    <row r="309" spans="1:11" x14ac:dyDescent="0.3">
      <c r="A309" s="1" t="s">
        <v>767</v>
      </c>
      <c r="B309" s="1" t="s">
        <v>323</v>
      </c>
      <c r="C309" s="3">
        <v>850</v>
      </c>
      <c r="D309" s="5">
        <v>9.3000000000000007</v>
      </c>
      <c r="E309" s="6">
        <v>9.0999999999999998E-2</v>
      </c>
      <c r="F309" s="87">
        <v>0.39</v>
      </c>
      <c r="G309" s="4">
        <v>20.22</v>
      </c>
      <c r="H309" s="3">
        <v>42060</v>
      </c>
      <c r="I309" s="5">
        <v>1.2</v>
      </c>
      <c r="J309" s="4">
        <v>20.7</v>
      </c>
      <c r="K309" s="3">
        <v>43060</v>
      </c>
    </row>
    <row r="310" spans="1:11" x14ac:dyDescent="0.3">
      <c r="A310" s="1" t="s">
        <v>767</v>
      </c>
      <c r="B310" s="1" t="s">
        <v>324</v>
      </c>
      <c r="C310" s="3">
        <v>19360</v>
      </c>
      <c r="D310" s="5">
        <v>4.4000000000000004</v>
      </c>
      <c r="E310" s="6">
        <v>2.081</v>
      </c>
      <c r="F310" s="87">
        <v>0.71</v>
      </c>
      <c r="G310" s="4">
        <v>16.559999999999999</v>
      </c>
      <c r="H310" s="3">
        <v>34450</v>
      </c>
      <c r="I310" s="5">
        <v>2</v>
      </c>
      <c r="J310" s="4">
        <v>15.42</v>
      </c>
      <c r="K310" s="3">
        <v>32070</v>
      </c>
    </row>
    <row r="311" spans="1:11" x14ac:dyDescent="0.3">
      <c r="A311" s="1" t="s">
        <v>767</v>
      </c>
      <c r="B311" s="1" t="s">
        <v>325</v>
      </c>
      <c r="C311" s="3">
        <v>1390</v>
      </c>
      <c r="D311" s="5">
        <v>7.6</v>
      </c>
      <c r="E311" s="6">
        <v>0.15</v>
      </c>
      <c r="F311" s="87">
        <v>0.32</v>
      </c>
      <c r="G311" s="4">
        <v>21.71</v>
      </c>
      <c r="H311" s="3">
        <v>45150</v>
      </c>
      <c r="I311" s="5">
        <v>1.7</v>
      </c>
      <c r="J311" s="4">
        <v>21.43</v>
      </c>
      <c r="K311" s="3">
        <v>44580</v>
      </c>
    </row>
    <row r="312" spans="1:11" x14ac:dyDescent="0.3">
      <c r="A312" s="1" t="s">
        <v>767</v>
      </c>
      <c r="B312" s="1" t="s">
        <v>326</v>
      </c>
      <c r="C312" s="3">
        <v>240</v>
      </c>
      <c r="D312" s="5">
        <v>9.1999999999999993</v>
      </c>
      <c r="E312" s="6">
        <v>2.5000000000000001E-2</v>
      </c>
      <c r="F312" s="87">
        <v>0.38</v>
      </c>
      <c r="G312" s="4">
        <v>30.43</v>
      </c>
      <c r="H312" s="3">
        <v>63290</v>
      </c>
      <c r="I312" s="5">
        <v>2.2999999999999998</v>
      </c>
      <c r="J312" s="4">
        <v>32.22</v>
      </c>
      <c r="K312" s="3">
        <v>67020</v>
      </c>
    </row>
    <row r="313" spans="1:11" x14ac:dyDescent="0.3">
      <c r="A313" s="1" t="s">
        <v>767</v>
      </c>
      <c r="B313" s="1" t="s">
        <v>327</v>
      </c>
      <c r="C313" s="3">
        <v>5560</v>
      </c>
      <c r="D313" s="5">
        <v>4.0999999999999996</v>
      </c>
      <c r="E313" s="6">
        <v>0.59799999999999998</v>
      </c>
      <c r="F313" s="87">
        <v>0.8</v>
      </c>
      <c r="G313" s="4">
        <v>27.02</v>
      </c>
      <c r="H313" s="3">
        <v>56190</v>
      </c>
      <c r="I313" s="5">
        <v>1</v>
      </c>
      <c r="J313" s="4">
        <v>26.41</v>
      </c>
      <c r="K313" s="3">
        <v>54930</v>
      </c>
    </row>
    <row r="314" spans="1:11" x14ac:dyDescent="0.3">
      <c r="A314" s="1" t="s">
        <v>767</v>
      </c>
      <c r="B314" s="1" t="s">
        <v>328</v>
      </c>
      <c r="C314" s="3">
        <v>4510</v>
      </c>
      <c r="D314" s="5">
        <v>6.7</v>
      </c>
      <c r="E314" s="6">
        <v>0.48499999999999999</v>
      </c>
      <c r="F314" s="87">
        <v>0.67</v>
      </c>
      <c r="G314" s="4">
        <v>20.41</v>
      </c>
      <c r="H314" s="3">
        <v>42440</v>
      </c>
      <c r="I314" s="5">
        <v>2.9</v>
      </c>
      <c r="J314" s="4">
        <v>19.829999999999998</v>
      </c>
      <c r="K314" s="3">
        <v>41260</v>
      </c>
    </row>
    <row r="315" spans="1:11" x14ac:dyDescent="0.3">
      <c r="A315" s="1" t="s">
        <v>767</v>
      </c>
      <c r="B315" s="1" t="s">
        <v>329</v>
      </c>
      <c r="C315" s="3">
        <v>2380</v>
      </c>
      <c r="D315" s="5">
        <v>14.2</v>
      </c>
      <c r="E315" s="6">
        <v>0.25600000000000001</v>
      </c>
      <c r="F315" s="87">
        <v>0.76</v>
      </c>
      <c r="G315" s="4">
        <v>19.71</v>
      </c>
      <c r="H315" s="3">
        <v>40990</v>
      </c>
      <c r="I315" s="5">
        <v>2.7</v>
      </c>
      <c r="J315" s="4">
        <v>19.23</v>
      </c>
      <c r="K315" s="3">
        <v>40000</v>
      </c>
    </row>
    <row r="316" spans="1:11" x14ac:dyDescent="0.3">
      <c r="A316" s="1" t="s">
        <v>767</v>
      </c>
      <c r="B316" s="1" t="s">
        <v>330</v>
      </c>
      <c r="C316" s="3">
        <v>36200</v>
      </c>
      <c r="D316" s="5">
        <v>3</v>
      </c>
      <c r="E316" s="6">
        <v>3.891</v>
      </c>
      <c r="F316" s="87">
        <v>0.79</v>
      </c>
      <c r="G316" s="4">
        <v>26.05</v>
      </c>
      <c r="H316" s="3">
        <v>54180</v>
      </c>
      <c r="I316" s="5">
        <v>0.6</v>
      </c>
      <c r="J316" s="4">
        <v>26.48</v>
      </c>
      <c r="K316" s="3">
        <v>55070</v>
      </c>
    </row>
    <row r="317" spans="1:11" x14ac:dyDescent="0.3">
      <c r="A317" s="1" t="s">
        <v>767</v>
      </c>
      <c r="B317" s="1" t="s">
        <v>331</v>
      </c>
      <c r="C317" s="3">
        <v>7330</v>
      </c>
      <c r="D317" s="5">
        <v>5.9</v>
      </c>
      <c r="E317" s="6">
        <v>0.78800000000000003</v>
      </c>
      <c r="F317" s="87">
        <v>0.55000000000000004</v>
      </c>
      <c r="G317" s="4">
        <v>24.61</v>
      </c>
      <c r="H317" s="3">
        <v>51180</v>
      </c>
      <c r="I317" s="5">
        <v>1.5</v>
      </c>
      <c r="J317" s="4">
        <v>23.26</v>
      </c>
      <c r="K317" s="3">
        <v>48370</v>
      </c>
    </row>
    <row r="318" spans="1:11" x14ac:dyDescent="0.3">
      <c r="A318" s="1" t="s">
        <v>767</v>
      </c>
      <c r="B318" s="1" t="s">
        <v>332</v>
      </c>
      <c r="C318" s="3">
        <v>3160</v>
      </c>
      <c r="D318" s="5">
        <v>14.1</v>
      </c>
      <c r="E318" s="6">
        <v>0.33900000000000002</v>
      </c>
      <c r="F318" s="87">
        <v>0.64</v>
      </c>
      <c r="G318" s="4">
        <v>27.43</v>
      </c>
      <c r="H318" s="3">
        <v>57060</v>
      </c>
      <c r="I318" s="5">
        <v>3.5</v>
      </c>
      <c r="J318" s="4">
        <v>27.94</v>
      </c>
      <c r="K318" s="3">
        <v>58120</v>
      </c>
    </row>
    <row r="319" spans="1:11" x14ac:dyDescent="0.3">
      <c r="A319" s="1" t="s">
        <v>767</v>
      </c>
      <c r="B319" s="1" t="s">
        <v>333</v>
      </c>
      <c r="C319" s="3">
        <v>440</v>
      </c>
      <c r="D319" s="5">
        <v>22.2</v>
      </c>
      <c r="E319" s="6">
        <v>4.7E-2</v>
      </c>
      <c r="F319" s="87">
        <v>0.85</v>
      </c>
      <c r="G319" s="4">
        <v>39.81</v>
      </c>
      <c r="H319" s="3">
        <v>82800</v>
      </c>
      <c r="I319" s="5">
        <v>10</v>
      </c>
      <c r="J319" s="4">
        <v>39.07</v>
      </c>
      <c r="K319" s="3">
        <v>81260</v>
      </c>
    </row>
    <row r="320" spans="1:11" x14ac:dyDescent="0.3">
      <c r="A320" s="1" t="s">
        <v>767</v>
      </c>
      <c r="B320" s="1" t="s">
        <v>334</v>
      </c>
      <c r="C320" s="3">
        <v>120</v>
      </c>
      <c r="D320" s="5">
        <v>21.5</v>
      </c>
      <c r="E320" s="6">
        <v>1.2999999999999999E-2</v>
      </c>
      <c r="F320" s="87">
        <v>0.26</v>
      </c>
      <c r="G320" s="4">
        <v>31.55</v>
      </c>
      <c r="H320" s="3">
        <v>65620</v>
      </c>
      <c r="I320" s="5">
        <v>4.0999999999999996</v>
      </c>
      <c r="J320" s="4">
        <v>31.22</v>
      </c>
      <c r="K320" s="3">
        <v>64930</v>
      </c>
    </row>
    <row r="321" spans="1:11" x14ac:dyDescent="0.3">
      <c r="A321" s="1" t="s">
        <v>767</v>
      </c>
      <c r="B321" s="1" t="s">
        <v>335</v>
      </c>
      <c r="C321" s="3">
        <v>5410</v>
      </c>
      <c r="D321" s="5">
        <v>8.3000000000000007</v>
      </c>
      <c r="E321" s="6">
        <v>0.58099999999999996</v>
      </c>
      <c r="F321" s="87">
        <v>0.67</v>
      </c>
      <c r="G321" s="4">
        <v>25.48</v>
      </c>
      <c r="H321" s="3">
        <v>52990</v>
      </c>
      <c r="I321" s="5">
        <v>2.2999999999999998</v>
      </c>
      <c r="J321" s="4">
        <v>23.1</v>
      </c>
      <c r="K321" s="3">
        <v>48040</v>
      </c>
    </row>
    <row r="322" spans="1:11" x14ac:dyDescent="0.3">
      <c r="A322" s="1" t="s">
        <v>767</v>
      </c>
      <c r="B322" s="1" t="s">
        <v>336</v>
      </c>
      <c r="C322" s="3">
        <v>3040</v>
      </c>
      <c r="D322" s="5">
        <v>7.9</v>
      </c>
      <c r="E322" s="6">
        <v>0.32700000000000001</v>
      </c>
      <c r="F322" s="87">
        <v>0.56999999999999995</v>
      </c>
      <c r="G322" s="4">
        <v>38.81</v>
      </c>
      <c r="H322" s="3">
        <v>80730</v>
      </c>
      <c r="I322" s="5">
        <v>3.2</v>
      </c>
      <c r="J322" s="4">
        <v>37.729999999999997</v>
      </c>
      <c r="K322" s="3">
        <v>78490</v>
      </c>
    </row>
    <row r="323" spans="1:11" x14ac:dyDescent="0.3">
      <c r="A323" s="1" t="s">
        <v>767</v>
      </c>
      <c r="B323" s="1" t="s">
        <v>337</v>
      </c>
      <c r="C323" s="3">
        <v>780</v>
      </c>
      <c r="D323" s="5">
        <v>3.6</v>
      </c>
      <c r="E323" s="6">
        <v>8.4000000000000005E-2</v>
      </c>
      <c r="F323" s="87">
        <v>0.68</v>
      </c>
      <c r="G323" s="4">
        <v>30.3</v>
      </c>
      <c r="H323" s="3">
        <v>63030</v>
      </c>
      <c r="I323" s="5">
        <v>2.7</v>
      </c>
      <c r="J323" s="4">
        <v>29.11</v>
      </c>
      <c r="K323" s="3">
        <v>60540</v>
      </c>
    </row>
    <row r="324" spans="1:11" x14ac:dyDescent="0.3">
      <c r="A324" s="1" t="s">
        <v>767</v>
      </c>
      <c r="B324" s="1" t="s">
        <v>338</v>
      </c>
      <c r="C324" s="3">
        <v>1320</v>
      </c>
      <c r="D324" s="5">
        <v>13.5</v>
      </c>
      <c r="E324" s="6">
        <v>0.14199999999999999</v>
      </c>
      <c r="F324" s="87">
        <v>0.81</v>
      </c>
      <c r="G324" s="4" t="s">
        <v>14</v>
      </c>
      <c r="H324" s="3">
        <v>54990</v>
      </c>
      <c r="I324" s="5">
        <v>3.1</v>
      </c>
      <c r="J324" s="4" t="s">
        <v>14</v>
      </c>
      <c r="K324" s="3">
        <v>52300</v>
      </c>
    </row>
    <row r="325" spans="1:11" x14ac:dyDescent="0.3">
      <c r="A325" s="1" t="s">
        <v>767</v>
      </c>
      <c r="B325" s="1" t="s">
        <v>339</v>
      </c>
      <c r="C325" s="3">
        <v>220</v>
      </c>
      <c r="D325" s="5">
        <v>29.7</v>
      </c>
      <c r="E325" s="6">
        <v>2.4E-2</v>
      </c>
      <c r="F325" s="87">
        <v>1.28</v>
      </c>
      <c r="G325" s="4">
        <v>39.86</v>
      </c>
      <c r="H325" s="3">
        <v>82910</v>
      </c>
      <c r="I325" s="5">
        <v>1.3</v>
      </c>
      <c r="J325" s="4">
        <v>38.659999999999997</v>
      </c>
      <c r="K325" s="3">
        <v>80420</v>
      </c>
    </row>
    <row r="326" spans="1:11" x14ac:dyDescent="0.3">
      <c r="A326" s="1" t="s">
        <v>767</v>
      </c>
      <c r="B326" s="1" t="s">
        <v>340</v>
      </c>
      <c r="C326" s="3">
        <v>650</v>
      </c>
      <c r="D326" s="5">
        <v>10</v>
      </c>
      <c r="E326" s="6">
        <v>7.0000000000000007E-2</v>
      </c>
      <c r="F326" s="87">
        <v>0.28999999999999998</v>
      </c>
      <c r="G326" s="4">
        <v>39.520000000000003</v>
      </c>
      <c r="H326" s="3">
        <v>82210</v>
      </c>
      <c r="I326" s="5">
        <v>3</v>
      </c>
      <c r="J326" s="4">
        <v>39.57</v>
      </c>
      <c r="K326" s="3">
        <v>82300</v>
      </c>
    </row>
    <row r="327" spans="1:11" x14ac:dyDescent="0.3">
      <c r="A327" s="1" t="s">
        <v>767</v>
      </c>
      <c r="B327" s="1" t="s">
        <v>341</v>
      </c>
      <c r="C327" s="3">
        <v>201580</v>
      </c>
      <c r="D327" s="5">
        <v>3.1</v>
      </c>
      <c r="E327" s="6">
        <v>21.669</v>
      </c>
      <c r="F327" s="87">
        <v>3.76</v>
      </c>
      <c r="G327" s="4">
        <v>11.67</v>
      </c>
      <c r="H327" s="3">
        <v>24280</v>
      </c>
      <c r="I327" s="5">
        <v>0.9</v>
      </c>
      <c r="J327" s="4">
        <v>11.29</v>
      </c>
      <c r="K327" s="3">
        <v>23480</v>
      </c>
    </row>
    <row r="328" spans="1:11" x14ac:dyDescent="0.3">
      <c r="A328" s="1" t="s">
        <v>767</v>
      </c>
      <c r="B328" s="1" t="s">
        <v>343</v>
      </c>
      <c r="C328" s="3">
        <v>101470</v>
      </c>
      <c r="D328" s="5">
        <v>2.2000000000000002</v>
      </c>
      <c r="E328" s="6">
        <v>10.907</v>
      </c>
      <c r="F328" s="87">
        <v>1.07</v>
      </c>
      <c r="G328" s="4">
        <v>16.920000000000002</v>
      </c>
      <c r="H328" s="3">
        <v>35190</v>
      </c>
      <c r="I328" s="5">
        <v>0.6</v>
      </c>
      <c r="J328" s="4">
        <v>16.91</v>
      </c>
      <c r="K328" s="3">
        <v>35170</v>
      </c>
    </row>
    <row r="329" spans="1:11" x14ac:dyDescent="0.3">
      <c r="A329" s="1" t="s">
        <v>767</v>
      </c>
      <c r="B329" s="1" t="s">
        <v>344</v>
      </c>
      <c r="C329" s="3">
        <v>4670</v>
      </c>
      <c r="D329" s="5">
        <v>3.4</v>
      </c>
      <c r="E329" s="6">
        <v>0.502</v>
      </c>
      <c r="F329" s="87">
        <v>1.36</v>
      </c>
      <c r="G329" s="4">
        <v>15.92</v>
      </c>
      <c r="H329" s="3">
        <v>33120</v>
      </c>
      <c r="I329" s="5">
        <v>1</v>
      </c>
      <c r="J329" s="4">
        <v>16.260000000000002</v>
      </c>
      <c r="K329" s="3">
        <v>33830</v>
      </c>
    </row>
    <row r="330" spans="1:11" x14ac:dyDescent="0.3">
      <c r="A330" s="1" t="s">
        <v>767</v>
      </c>
      <c r="B330" s="1" t="s">
        <v>345</v>
      </c>
      <c r="C330" s="3">
        <v>2120</v>
      </c>
      <c r="D330" s="5">
        <v>11.9</v>
      </c>
      <c r="E330" s="6">
        <v>0.22800000000000001</v>
      </c>
      <c r="F330" s="87">
        <v>0.78</v>
      </c>
      <c r="G330" s="4">
        <v>31.83</v>
      </c>
      <c r="H330" s="3">
        <v>66210</v>
      </c>
      <c r="I330" s="5">
        <v>1.8</v>
      </c>
      <c r="J330" s="4">
        <v>31.38</v>
      </c>
      <c r="K330" s="3">
        <v>65280</v>
      </c>
    </row>
    <row r="331" spans="1:11" x14ac:dyDescent="0.3">
      <c r="A331" s="1" t="s">
        <v>767</v>
      </c>
      <c r="B331" s="1" t="s">
        <v>346</v>
      </c>
      <c r="C331" s="3">
        <v>250</v>
      </c>
      <c r="D331" s="5">
        <v>23.9</v>
      </c>
      <c r="E331" s="6">
        <v>2.7E-2</v>
      </c>
      <c r="F331" s="87">
        <v>0.49</v>
      </c>
      <c r="G331" s="4">
        <v>17.05</v>
      </c>
      <c r="H331" s="3">
        <v>35470</v>
      </c>
      <c r="I331" s="5">
        <v>6</v>
      </c>
      <c r="J331" s="4">
        <v>15.67</v>
      </c>
      <c r="K331" s="3">
        <v>32600</v>
      </c>
    </row>
    <row r="332" spans="1:11" x14ac:dyDescent="0.3">
      <c r="A332" s="1" t="s">
        <v>767</v>
      </c>
      <c r="B332" s="1" t="s">
        <v>347</v>
      </c>
      <c r="C332" s="3">
        <v>3650</v>
      </c>
      <c r="D332" s="5">
        <v>7.9</v>
      </c>
      <c r="E332" s="6">
        <v>0.39300000000000002</v>
      </c>
      <c r="F332" s="87">
        <v>0.62</v>
      </c>
      <c r="G332" s="4">
        <v>29.9</v>
      </c>
      <c r="H332" s="3">
        <v>62190</v>
      </c>
      <c r="I332" s="5">
        <v>1.5</v>
      </c>
      <c r="J332" s="4">
        <v>30.06</v>
      </c>
      <c r="K332" s="3">
        <v>62520</v>
      </c>
    </row>
    <row r="333" spans="1:11" x14ac:dyDescent="0.3">
      <c r="A333" s="1" t="s">
        <v>767</v>
      </c>
      <c r="B333" s="1" t="s">
        <v>348</v>
      </c>
      <c r="C333" s="3">
        <v>4650</v>
      </c>
      <c r="D333" s="5">
        <v>8.6999999999999993</v>
      </c>
      <c r="E333" s="6">
        <v>0.5</v>
      </c>
      <c r="F333" s="87">
        <v>1.45</v>
      </c>
      <c r="G333" s="4">
        <v>13.28</v>
      </c>
      <c r="H333" s="3">
        <v>27630</v>
      </c>
      <c r="I333" s="5">
        <v>1.7</v>
      </c>
      <c r="J333" s="4">
        <v>12.32</v>
      </c>
      <c r="K333" s="3">
        <v>25630</v>
      </c>
    </row>
    <row r="334" spans="1:11" x14ac:dyDescent="0.3">
      <c r="A334" s="1" t="s">
        <v>767</v>
      </c>
      <c r="B334" s="1" t="s">
        <v>349</v>
      </c>
      <c r="C334" s="3">
        <v>5320</v>
      </c>
      <c r="D334" s="5">
        <v>11.9</v>
      </c>
      <c r="E334" s="6">
        <v>0.57099999999999995</v>
      </c>
      <c r="F334" s="87">
        <v>0.79</v>
      </c>
      <c r="G334" s="4">
        <v>27.05</v>
      </c>
      <c r="H334" s="3">
        <v>56270</v>
      </c>
      <c r="I334" s="5">
        <v>4.5</v>
      </c>
      <c r="J334" s="4">
        <v>25.02</v>
      </c>
      <c r="K334" s="3">
        <v>52050</v>
      </c>
    </row>
    <row r="335" spans="1:11" x14ac:dyDescent="0.3">
      <c r="A335" s="1" t="s">
        <v>767</v>
      </c>
      <c r="B335" s="1" t="s">
        <v>350</v>
      </c>
      <c r="C335" s="3">
        <v>22640</v>
      </c>
      <c r="D335" s="5">
        <v>5</v>
      </c>
      <c r="E335" s="6">
        <v>2.4340000000000002</v>
      </c>
      <c r="F335" s="87">
        <v>1.03</v>
      </c>
      <c r="G335" s="4">
        <v>18.829999999999998</v>
      </c>
      <c r="H335" s="3">
        <v>39160</v>
      </c>
      <c r="I335" s="5">
        <v>3.1</v>
      </c>
      <c r="J335" s="4">
        <v>18.41</v>
      </c>
      <c r="K335" s="3">
        <v>38300</v>
      </c>
    </row>
    <row r="336" spans="1:11" x14ac:dyDescent="0.3">
      <c r="A336" s="1" t="s">
        <v>767</v>
      </c>
      <c r="B336" s="1" t="s">
        <v>351</v>
      </c>
      <c r="C336" s="3">
        <v>33110</v>
      </c>
      <c r="D336" s="5">
        <v>4.3</v>
      </c>
      <c r="E336" s="6">
        <v>3.5590000000000002</v>
      </c>
      <c r="F336" s="87">
        <v>0.79</v>
      </c>
      <c r="G336" s="4">
        <v>17.61</v>
      </c>
      <c r="H336" s="3">
        <v>36630</v>
      </c>
      <c r="I336" s="5">
        <v>0.9</v>
      </c>
      <c r="J336" s="4">
        <v>17.3</v>
      </c>
      <c r="K336" s="3">
        <v>35990</v>
      </c>
    </row>
    <row r="337" spans="1:11" x14ac:dyDescent="0.3">
      <c r="A337" s="1" t="s">
        <v>767</v>
      </c>
      <c r="B337" s="1" t="s">
        <v>352</v>
      </c>
      <c r="C337" s="3">
        <v>4420</v>
      </c>
      <c r="D337" s="5">
        <v>8.3000000000000007</v>
      </c>
      <c r="E337" s="6">
        <v>0.47599999999999998</v>
      </c>
      <c r="F337" s="87">
        <v>1.26</v>
      </c>
      <c r="G337" s="4">
        <v>20.079999999999998</v>
      </c>
      <c r="H337" s="3">
        <v>41770</v>
      </c>
      <c r="I337" s="5">
        <v>1.8</v>
      </c>
      <c r="J337" s="4">
        <v>19.96</v>
      </c>
      <c r="K337" s="3">
        <v>41510</v>
      </c>
    </row>
    <row r="338" spans="1:11" x14ac:dyDescent="0.3">
      <c r="A338" s="1" t="s">
        <v>767</v>
      </c>
      <c r="B338" s="1" t="s">
        <v>353</v>
      </c>
      <c r="C338" s="3">
        <v>1510</v>
      </c>
      <c r="D338" s="5">
        <v>12</v>
      </c>
      <c r="E338" s="6">
        <v>0.16300000000000001</v>
      </c>
      <c r="F338" s="87">
        <v>0.42</v>
      </c>
      <c r="G338" s="4">
        <v>21.06</v>
      </c>
      <c r="H338" s="3">
        <v>43810</v>
      </c>
      <c r="I338" s="5">
        <v>2.8</v>
      </c>
      <c r="J338" s="4">
        <v>20.14</v>
      </c>
      <c r="K338" s="3">
        <v>41900</v>
      </c>
    </row>
    <row r="339" spans="1:11" x14ac:dyDescent="0.3">
      <c r="A339" s="1" t="s">
        <v>767</v>
      </c>
      <c r="B339" s="1" t="s">
        <v>354</v>
      </c>
      <c r="C339" s="3">
        <v>1730</v>
      </c>
      <c r="D339" s="5">
        <v>22.7</v>
      </c>
      <c r="E339" s="6">
        <v>0.186</v>
      </c>
      <c r="F339" s="87">
        <v>0.74</v>
      </c>
      <c r="G339" s="4">
        <v>14.64</v>
      </c>
      <c r="H339" s="3">
        <v>30450</v>
      </c>
      <c r="I339" s="5">
        <v>4.0999999999999996</v>
      </c>
      <c r="J339" s="4">
        <v>13.52</v>
      </c>
      <c r="K339" s="3">
        <v>28110</v>
      </c>
    </row>
    <row r="340" spans="1:11" x14ac:dyDescent="0.3">
      <c r="A340" s="1" t="s">
        <v>767</v>
      </c>
      <c r="B340" s="1" t="s">
        <v>355</v>
      </c>
      <c r="C340" s="3">
        <v>3030</v>
      </c>
      <c r="D340" s="5">
        <v>18</v>
      </c>
      <c r="E340" s="6">
        <v>0.32600000000000001</v>
      </c>
      <c r="F340" s="87">
        <v>0.55000000000000004</v>
      </c>
      <c r="G340" s="4">
        <v>15.04</v>
      </c>
      <c r="H340" s="3">
        <v>31280</v>
      </c>
      <c r="I340" s="5">
        <v>2.9</v>
      </c>
      <c r="J340" s="4">
        <v>13.78</v>
      </c>
      <c r="K340" s="3">
        <v>28660</v>
      </c>
    </row>
    <row r="341" spans="1:11" x14ac:dyDescent="0.3">
      <c r="A341" s="1" t="s">
        <v>767</v>
      </c>
      <c r="B341" s="1" t="s">
        <v>356</v>
      </c>
      <c r="C341" s="3">
        <v>7180</v>
      </c>
      <c r="D341" s="5">
        <v>6.8</v>
      </c>
      <c r="E341" s="6">
        <v>0.77200000000000002</v>
      </c>
      <c r="F341" s="87">
        <v>0.9</v>
      </c>
      <c r="G341" s="4">
        <v>19.690000000000001</v>
      </c>
      <c r="H341" s="3">
        <v>40950</v>
      </c>
      <c r="I341" s="5">
        <v>1.2</v>
      </c>
      <c r="J341" s="4">
        <v>19.43</v>
      </c>
      <c r="K341" s="3">
        <v>40420</v>
      </c>
    </row>
    <row r="342" spans="1:11" x14ac:dyDescent="0.3">
      <c r="A342" s="1" t="s">
        <v>767</v>
      </c>
      <c r="B342" s="1" t="s">
        <v>358</v>
      </c>
      <c r="C342" s="3">
        <v>2240</v>
      </c>
      <c r="D342" s="5">
        <v>1.1000000000000001</v>
      </c>
      <c r="E342" s="6">
        <v>0.24</v>
      </c>
      <c r="F342" s="87">
        <v>0.81</v>
      </c>
      <c r="G342" s="4">
        <v>46.34</v>
      </c>
      <c r="H342" s="3">
        <v>96390</v>
      </c>
      <c r="I342" s="5">
        <v>1.9</v>
      </c>
      <c r="J342" s="4">
        <v>45.55</v>
      </c>
      <c r="K342" s="3">
        <v>94750</v>
      </c>
    </row>
    <row r="343" spans="1:11" x14ac:dyDescent="0.3">
      <c r="A343" s="1" t="s">
        <v>767</v>
      </c>
      <c r="B343" s="1" t="s">
        <v>359</v>
      </c>
      <c r="C343" s="3">
        <v>13220</v>
      </c>
      <c r="D343" s="5">
        <v>0.7</v>
      </c>
      <c r="E343" s="6">
        <v>1.421</v>
      </c>
      <c r="F343" s="87">
        <v>1.93</v>
      </c>
      <c r="G343" s="4">
        <v>57.49</v>
      </c>
      <c r="H343" s="3">
        <v>119580</v>
      </c>
      <c r="I343" s="5">
        <v>2</v>
      </c>
      <c r="J343" s="4">
        <v>56.73</v>
      </c>
      <c r="K343" s="3">
        <v>118000</v>
      </c>
    </row>
    <row r="344" spans="1:11" x14ac:dyDescent="0.3">
      <c r="A344" s="1" t="s">
        <v>767</v>
      </c>
      <c r="B344" s="1" t="s">
        <v>360</v>
      </c>
      <c r="C344" s="3">
        <v>3720</v>
      </c>
      <c r="D344" s="5">
        <v>3.6</v>
      </c>
      <c r="E344" s="6">
        <v>0.39900000000000002</v>
      </c>
      <c r="F344" s="87">
        <v>0.97</v>
      </c>
      <c r="G344" s="4">
        <v>53.26</v>
      </c>
      <c r="H344" s="3">
        <v>110780</v>
      </c>
      <c r="I344" s="5">
        <v>1.6</v>
      </c>
      <c r="J344" s="4">
        <v>52.08</v>
      </c>
      <c r="K344" s="3">
        <v>108340</v>
      </c>
    </row>
    <row r="345" spans="1:11" x14ac:dyDescent="0.3">
      <c r="A345" s="1" t="s">
        <v>767</v>
      </c>
      <c r="B345" s="1" t="s">
        <v>362</v>
      </c>
      <c r="C345" s="3">
        <v>11090</v>
      </c>
      <c r="D345" s="5">
        <v>3.2</v>
      </c>
      <c r="E345" s="6">
        <v>1.1919999999999999</v>
      </c>
      <c r="F345" s="87">
        <v>0.53</v>
      </c>
      <c r="G345" s="4">
        <v>36.39</v>
      </c>
      <c r="H345" s="3">
        <v>75700</v>
      </c>
      <c r="I345" s="5">
        <v>2.4</v>
      </c>
      <c r="J345" s="4">
        <v>36.67</v>
      </c>
      <c r="K345" s="3">
        <v>76280</v>
      </c>
    </row>
    <row r="346" spans="1:11" x14ac:dyDescent="0.3">
      <c r="A346" s="1" t="s">
        <v>767</v>
      </c>
      <c r="B346" s="1" t="s">
        <v>363</v>
      </c>
      <c r="C346" s="3">
        <v>1210</v>
      </c>
      <c r="D346" s="5">
        <v>13.5</v>
      </c>
      <c r="E346" s="6">
        <v>0.13</v>
      </c>
      <c r="F346" s="87">
        <v>1.55</v>
      </c>
      <c r="G346" s="4">
        <v>26.78</v>
      </c>
      <c r="H346" s="3">
        <v>55700</v>
      </c>
      <c r="I346" s="5">
        <v>2.4</v>
      </c>
      <c r="J346" s="4">
        <v>24.8</v>
      </c>
      <c r="K346" s="3">
        <v>51580</v>
      </c>
    </row>
    <row r="347" spans="1:11" x14ac:dyDescent="0.3">
      <c r="A347" s="1" t="s">
        <v>767</v>
      </c>
      <c r="B347" s="1" t="s">
        <v>364</v>
      </c>
      <c r="C347" s="3">
        <v>40</v>
      </c>
      <c r="D347" s="5">
        <v>39.6</v>
      </c>
      <c r="E347" s="6">
        <v>4.0000000000000001E-3</v>
      </c>
      <c r="F347" s="87">
        <v>0.27</v>
      </c>
      <c r="G347" s="4" t="s">
        <v>14</v>
      </c>
      <c r="H347" s="3" t="s">
        <v>14</v>
      </c>
      <c r="I347" s="5" t="s">
        <v>14</v>
      </c>
      <c r="J347" s="4" t="s">
        <v>14</v>
      </c>
      <c r="K347" s="3" t="s">
        <v>14</v>
      </c>
    </row>
    <row r="348" spans="1:11" x14ac:dyDescent="0.3">
      <c r="A348" s="1" t="s">
        <v>767</v>
      </c>
      <c r="B348" s="1" t="s">
        <v>758</v>
      </c>
      <c r="C348" s="3">
        <v>2890</v>
      </c>
      <c r="D348" s="5">
        <v>1</v>
      </c>
      <c r="E348" s="6">
        <v>0.311</v>
      </c>
      <c r="F348" s="87">
        <v>2.4</v>
      </c>
      <c r="G348" s="4">
        <v>31.42</v>
      </c>
      <c r="H348" s="3">
        <v>65360</v>
      </c>
      <c r="I348" s="5">
        <v>2.7</v>
      </c>
      <c r="J348" s="4">
        <v>33.42</v>
      </c>
      <c r="K348" s="3">
        <v>69520</v>
      </c>
    </row>
    <row r="349" spans="1:11" x14ac:dyDescent="0.3">
      <c r="A349" s="1" t="s">
        <v>767</v>
      </c>
      <c r="B349" s="1" t="s">
        <v>365</v>
      </c>
      <c r="C349" s="3">
        <v>20820</v>
      </c>
      <c r="D349" s="5">
        <v>2.4</v>
      </c>
      <c r="E349" s="6">
        <v>2.238</v>
      </c>
      <c r="F349" s="87">
        <v>0.74</v>
      </c>
      <c r="G349" s="4">
        <v>33.26</v>
      </c>
      <c r="H349" s="3">
        <v>69180</v>
      </c>
      <c r="I349" s="5">
        <v>1.8</v>
      </c>
      <c r="J349" s="4">
        <v>34.32</v>
      </c>
      <c r="K349" s="3">
        <v>71370</v>
      </c>
    </row>
    <row r="350" spans="1:11" x14ac:dyDescent="0.3">
      <c r="A350" s="1" t="s">
        <v>767</v>
      </c>
      <c r="B350" s="1" t="s">
        <v>366</v>
      </c>
      <c r="C350" s="3">
        <v>8130</v>
      </c>
      <c r="D350" s="5">
        <v>1.5</v>
      </c>
      <c r="E350" s="6">
        <v>0.874</v>
      </c>
      <c r="F350" s="87">
        <v>1.18</v>
      </c>
      <c r="G350" s="4">
        <v>45.75</v>
      </c>
      <c r="H350" s="3">
        <v>95160</v>
      </c>
      <c r="I350" s="5">
        <v>3.7</v>
      </c>
      <c r="J350" s="4">
        <v>44.84</v>
      </c>
      <c r="K350" s="3">
        <v>93270</v>
      </c>
    </row>
    <row r="351" spans="1:11" x14ac:dyDescent="0.3">
      <c r="A351" s="1" t="s">
        <v>767</v>
      </c>
      <c r="B351" s="1" t="s">
        <v>367</v>
      </c>
      <c r="C351" s="3">
        <v>100</v>
      </c>
      <c r="D351" s="5">
        <v>0</v>
      </c>
      <c r="E351" s="6">
        <v>1.0999999999999999E-2</v>
      </c>
      <c r="F351" s="87">
        <v>0.26</v>
      </c>
      <c r="G351" s="4">
        <v>30.11</v>
      </c>
      <c r="H351" s="3">
        <v>62620</v>
      </c>
      <c r="I351" s="5">
        <v>1.5</v>
      </c>
      <c r="J351" s="4">
        <v>29.72</v>
      </c>
      <c r="K351" s="3">
        <v>61810</v>
      </c>
    </row>
    <row r="352" spans="1:11" x14ac:dyDescent="0.3">
      <c r="A352" s="1" t="s">
        <v>767</v>
      </c>
      <c r="B352" s="1" t="s">
        <v>368</v>
      </c>
      <c r="C352" s="3">
        <v>750</v>
      </c>
      <c r="D352" s="5">
        <v>9</v>
      </c>
      <c r="E352" s="6">
        <v>0.08</v>
      </c>
      <c r="F352" s="87">
        <v>1.32</v>
      </c>
      <c r="G352" s="4">
        <v>19.66</v>
      </c>
      <c r="H352" s="3">
        <v>40900</v>
      </c>
      <c r="I352" s="5">
        <v>2.5</v>
      </c>
      <c r="J352" s="4">
        <v>18.48</v>
      </c>
      <c r="K352" s="3">
        <v>38440</v>
      </c>
    </row>
    <row r="353" spans="1:11" x14ac:dyDescent="0.3">
      <c r="A353" s="1" t="s">
        <v>767</v>
      </c>
      <c r="B353" s="1" t="s">
        <v>369</v>
      </c>
      <c r="C353" s="3">
        <v>48310</v>
      </c>
      <c r="D353" s="5">
        <v>0.9</v>
      </c>
      <c r="E353" s="6">
        <v>5.1929999999999996</v>
      </c>
      <c r="F353" s="87">
        <v>1.1200000000000001</v>
      </c>
      <c r="G353" s="4">
        <v>37.67</v>
      </c>
      <c r="H353" s="3">
        <v>78360</v>
      </c>
      <c r="I353" s="5">
        <v>2.8</v>
      </c>
      <c r="J353" s="4">
        <v>37.26</v>
      </c>
      <c r="K353" s="3">
        <v>77490</v>
      </c>
    </row>
    <row r="354" spans="1:11" x14ac:dyDescent="0.3">
      <c r="A354" s="1" t="s">
        <v>767</v>
      </c>
      <c r="B354" s="1" t="s">
        <v>744</v>
      </c>
      <c r="C354" s="3">
        <v>1830</v>
      </c>
      <c r="D354" s="5">
        <v>3.9</v>
      </c>
      <c r="E354" s="6">
        <v>0.19700000000000001</v>
      </c>
      <c r="F354" s="87">
        <v>5.07</v>
      </c>
      <c r="G354" s="4">
        <v>38.799999999999997</v>
      </c>
      <c r="H354" s="3">
        <v>80710</v>
      </c>
      <c r="I354" s="5">
        <v>3.7</v>
      </c>
      <c r="J354" s="4">
        <v>38.65</v>
      </c>
      <c r="K354" s="3">
        <v>80390</v>
      </c>
    </row>
    <row r="355" spans="1:11" x14ac:dyDescent="0.3">
      <c r="A355" s="1" t="s">
        <v>767</v>
      </c>
      <c r="B355" s="1" t="s">
        <v>370</v>
      </c>
      <c r="C355" s="3">
        <v>400</v>
      </c>
      <c r="D355" s="5">
        <v>10.5</v>
      </c>
      <c r="E355" s="6">
        <v>4.2999999999999997E-2</v>
      </c>
      <c r="F355" s="87">
        <v>0.49</v>
      </c>
      <c r="G355" s="4">
        <v>21.45</v>
      </c>
      <c r="H355" s="3">
        <v>44630</v>
      </c>
      <c r="I355" s="5">
        <v>4.7</v>
      </c>
      <c r="J355" s="4">
        <v>19.21</v>
      </c>
      <c r="K355" s="3">
        <v>39950</v>
      </c>
    </row>
    <row r="356" spans="1:11" x14ac:dyDescent="0.3">
      <c r="A356" s="1" t="s">
        <v>767</v>
      </c>
      <c r="B356" s="1" t="s">
        <v>371</v>
      </c>
      <c r="C356" s="3">
        <v>1840</v>
      </c>
      <c r="D356" s="5">
        <v>39.6</v>
      </c>
      <c r="E356" s="6">
        <v>0.19800000000000001</v>
      </c>
      <c r="F356" s="87">
        <v>0.91</v>
      </c>
      <c r="G356" s="4">
        <v>30.35</v>
      </c>
      <c r="H356" s="3">
        <v>63120</v>
      </c>
      <c r="I356" s="5">
        <v>3</v>
      </c>
      <c r="J356" s="4">
        <v>29.53</v>
      </c>
      <c r="K356" s="3">
        <v>61420</v>
      </c>
    </row>
    <row r="357" spans="1:11" x14ac:dyDescent="0.3">
      <c r="A357" s="1" t="s">
        <v>767</v>
      </c>
      <c r="B357" s="1" t="s">
        <v>372</v>
      </c>
      <c r="C357" s="3">
        <v>30</v>
      </c>
      <c r="D357" s="5">
        <v>45.3</v>
      </c>
      <c r="E357" s="6">
        <v>4.0000000000000001E-3</v>
      </c>
      <c r="F357" s="87">
        <v>0.05</v>
      </c>
      <c r="G357" s="4">
        <v>18.510000000000002</v>
      </c>
      <c r="H357" s="3">
        <v>38510</v>
      </c>
      <c r="I357" s="5">
        <v>10.9</v>
      </c>
      <c r="J357" s="4">
        <v>18.559999999999999</v>
      </c>
      <c r="K357" s="3">
        <v>38600</v>
      </c>
    </row>
    <row r="358" spans="1:11" x14ac:dyDescent="0.3">
      <c r="A358" s="1" t="s">
        <v>767</v>
      </c>
      <c r="B358" s="1" t="s">
        <v>373</v>
      </c>
      <c r="C358" s="3">
        <v>130330</v>
      </c>
      <c r="D358" s="5">
        <v>3.2</v>
      </c>
      <c r="E358" s="6">
        <v>14.01</v>
      </c>
      <c r="F358" s="87">
        <v>1.81</v>
      </c>
      <c r="G358" s="4">
        <v>16.260000000000002</v>
      </c>
      <c r="H358" s="3">
        <v>33820</v>
      </c>
      <c r="I358" s="5">
        <v>2.2999999999999998</v>
      </c>
      <c r="J358" s="4">
        <v>14.57</v>
      </c>
      <c r="K358" s="3">
        <v>30300</v>
      </c>
    </row>
    <row r="359" spans="1:11" x14ac:dyDescent="0.3">
      <c r="A359" s="1" t="s">
        <v>767</v>
      </c>
      <c r="B359" s="1" t="s">
        <v>374</v>
      </c>
      <c r="C359" s="3">
        <v>11820</v>
      </c>
      <c r="D359" s="5">
        <v>2</v>
      </c>
      <c r="E359" s="6">
        <v>1.27</v>
      </c>
      <c r="F359" s="87">
        <v>2.37</v>
      </c>
      <c r="G359" s="4">
        <v>16.3</v>
      </c>
      <c r="H359" s="3">
        <v>33910</v>
      </c>
      <c r="I359" s="5">
        <v>1.7</v>
      </c>
      <c r="J359" s="4">
        <v>16.579999999999998</v>
      </c>
      <c r="K359" s="3">
        <v>34490</v>
      </c>
    </row>
    <row r="360" spans="1:11" x14ac:dyDescent="0.3">
      <c r="A360" s="1" t="s">
        <v>767</v>
      </c>
      <c r="B360" s="1" t="s">
        <v>375</v>
      </c>
      <c r="C360" s="3">
        <v>9520</v>
      </c>
      <c r="D360" s="5">
        <v>7.9</v>
      </c>
      <c r="E360" s="6">
        <v>1.024</v>
      </c>
      <c r="F360" s="87">
        <v>1</v>
      </c>
      <c r="G360" s="4">
        <v>12.62</v>
      </c>
      <c r="H360" s="3">
        <v>26240</v>
      </c>
      <c r="I360" s="5">
        <v>2</v>
      </c>
      <c r="J360" s="4">
        <v>11.41</v>
      </c>
      <c r="K360" s="3">
        <v>23720</v>
      </c>
    </row>
    <row r="361" spans="1:11" x14ac:dyDescent="0.3">
      <c r="A361" s="1" t="s">
        <v>767</v>
      </c>
      <c r="B361" s="1" t="s">
        <v>377</v>
      </c>
      <c r="C361" s="3">
        <v>20470</v>
      </c>
      <c r="D361" s="5">
        <v>7.9</v>
      </c>
      <c r="E361" s="6">
        <v>2.2000000000000002</v>
      </c>
      <c r="F361" s="87">
        <v>2.3199999999999998</v>
      </c>
      <c r="G361" s="4">
        <v>14.89</v>
      </c>
      <c r="H361" s="3">
        <v>30960</v>
      </c>
      <c r="I361" s="5">
        <v>2.7</v>
      </c>
      <c r="J361" s="4">
        <v>13.65</v>
      </c>
      <c r="K361" s="3">
        <v>28390</v>
      </c>
    </row>
    <row r="362" spans="1:11" x14ac:dyDescent="0.3">
      <c r="A362" s="1" t="s">
        <v>767</v>
      </c>
      <c r="B362" s="1" t="s">
        <v>378</v>
      </c>
      <c r="C362" s="3">
        <v>15680</v>
      </c>
      <c r="D362" s="5">
        <v>11</v>
      </c>
      <c r="E362" s="6">
        <v>1.6859999999999999</v>
      </c>
      <c r="F362" s="87">
        <v>1.83</v>
      </c>
      <c r="G362" s="4">
        <v>24.56</v>
      </c>
      <c r="H362" s="3">
        <v>51090</v>
      </c>
      <c r="I362" s="5">
        <v>6.6</v>
      </c>
      <c r="J362" s="4">
        <v>22.28</v>
      </c>
      <c r="K362" s="3">
        <v>46340</v>
      </c>
    </row>
    <row r="363" spans="1:11" x14ac:dyDescent="0.3">
      <c r="A363" s="1" t="s">
        <v>767</v>
      </c>
      <c r="B363" s="1" t="s">
        <v>379</v>
      </c>
      <c r="C363" s="3">
        <v>42480</v>
      </c>
      <c r="D363" s="5">
        <v>3.3</v>
      </c>
      <c r="E363" s="6">
        <v>4.5670000000000002</v>
      </c>
      <c r="F363" s="87">
        <v>0.7</v>
      </c>
      <c r="G363" s="4">
        <v>20.7</v>
      </c>
      <c r="H363" s="3">
        <v>43060</v>
      </c>
      <c r="I363" s="5">
        <v>1.4</v>
      </c>
      <c r="J363" s="4">
        <v>19.68</v>
      </c>
      <c r="K363" s="3">
        <v>40940</v>
      </c>
    </row>
    <row r="364" spans="1:11" x14ac:dyDescent="0.3">
      <c r="A364" s="1" t="s">
        <v>767</v>
      </c>
      <c r="B364" s="1" t="s">
        <v>380</v>
      </c>
      <c r="C364" s="3">
        <v>15500</v>
      </c>
      <c r="D364" s="5">
        <v>12.5</v>
      </c>
      <c r="E364" s="6">
        <v>1.667</v>
      </c>
      <c r="F364" s="87">
        <v>0.47</v>
      </c>
      <c r="G364" s="4">
        <v>11.17</v>
      </c>
      <c r="H364" s="3">
        <v>23230</v>
      </c>
      <c r="I364" s="5">
        <v>2.2999999999999998</v>
      </c>
      <c r="J364" s="4">
        <v>10.210000000000001</v>
      </c>
      <c r="K364" s="3">
        <v>21240</v>
      </c>
    </row>
    <row r="365" spans="1:11" x14ac:dyDescent="0.3">
      <c r="A365" s="1" t="s">
        <v>767</v>
      </c>
      <c r="B365" s="1" t="s">
        <v>381</v>
      </c>
      <c r="C365" s="3">
        <v>14260</v>
      </c>
      <c r="D365" s="5">
        <v>4.4000000000000004</v>
      </c>
      <c r="E365" s="6">
        <v>1.5329999999999999</v>
      </c>
      <c r="F365" s="87">
        <v>0.54</v>
      </c>
      <c r="G365" s="4">
        <v>16.79</v>
      </c>
      <c r="H365" s="3">
        <v>34930</v>
      </c>
      <c r="I365" s="5">
        <v>1</v>
      </c>
      <c r="J365" s="4">
        <v>16.190000000000001</v>
      </c>
      <c r="K365" s="3">
        <v>33680</v>
      </c>
    </row>
    <row r="366" spans="1:11" x14ac:dyDescent="0.3">
      <c r="A366" s="1" t="s">
        <v>767</v>
      </c>
      <c r="B366" s="1" t="s">
        <v>382</v>
      </c>
      <c r="C366" s="3">
        <v>62900</v>
      </c>
      <c r="D366" s="5">
        <v>4.5999999999999996</v>
      </c>
      <c r="E366" s="6">
        <v>6.7610000000000001</v>
      </c>
      <c r="F366" s="87">
        <v>0.76</v>
      </c>
      <c r="G366" s="4">
        <v>14.4</v>
      </c>
      <c r="H366" s="3">
        <v>29960</v>
      </c>
      <c r="I366" s="5">
        <v>1.5</v>
      </c>
      <c r="J366" s="4">
        <v>13.31</v>
      </c>
      <c r="K366" s="3">
        <v>27680</v>
      </c>
    </row>
    <row r="367" spans="1:11" x14ac:dyDescent="0.3">
      <c r="A367" s="1" t="s">
        <v>767</v>
      </c>
      <c r="B367" s="1" t="s">
        <v>383</v>
      </c>
      <c r="C367" s="3">
        <v>15970</v>
      </c>
      <c r="D367" s="5">
        <v>16.899999999999999</v>
      </c>
      <c r="E367" s="6">
        <v>1.716</v>
      </c>
      <c r="F367" s="87">
        <v>1.4</v>
      </c>
      <c r="G367" s="4">
        <v>11.77</v>
      </c>
      <c r="H367" s="3">
        <v>24480</v>
      </c>
      <c r="I367" s="5">
        <v>2.9</v>
      </c>
      <c r="J367" s="4">
        <v>10.76</v>
      </c>
      <c r="K367" s="3">
        <v>22370</v>
      </c>
    </row>
    <row r="368" spans="1:11" x14ac:dyDescent="0.3">
      <c r="A368" s="1" t="s">
        <v>767</v>
      </c>
      <c r="B368" s="1" t="s">
        <v>384</v>
      </c>
      <c r="C368" s="3">
        <v>790</v>
      </c>
      <c r="D368" s="5">
        <v>22.8</v>
      </c>
      <c r="E368" s="6">
        <v>8.5000000000000006E-2</v>
      </c>
      <c r="F368" s="87">
        <v>0.77</v>
      </c>
      <c r="G368" s="4">
        <v>15.97</v>
      </c>
      <c r="H368" s="3">
        <v>33230</v>
      </c>
      <c r="I368" s="5">
        <v>5.5</v>
      </c>
      <c r="J368" s="4">
        <v>14.57</v>
      </c>
      <c r="K368" s="3">
        <v>30300</v>
      </c>
    </row>
    <row r="369" spans="1:11" x14ac:dyDescent="0.3">
      <c r="A369" s="1" t="s">
        <v>767</v>
      </c>
      <c r="B369" s="1" t="s">
        <v>385</v>
      </c>
      <c r="C369" s="3">
        <v>64040</v>
      </c>
      <c r="D369" s="5">
        <v>5.0999999999999996</v>
      </c>
      <c r="E369" s="6">
        <v>6.8840000000000003</v>
      </c>
      <c r="F369" s="87">
        <v>1.18</v>
      </c>
      <c r="G369" s="4">
        <v>12.45</v>
      </c>
      <c r="H369" s="3">
        <v>25900</v>
      </c>
      <c r="I369" s="5">
        <v>2.4</v>
      </c>
      <c r="J369" s="4">
        <v>11.45</v>
      </c>
      <c r="K369" s="3">
        <v>23820</v>
      </c>
    </row>
    <row r="370" spans="1:11" x14ac:dyDescent="0.3">
      <c r="A370" s="1" t="s">
        <v>767</v>
      </c>
      <c r="B370" s="1" t="s">
        <v>386</v>
      </c>
      <c r="C370" s="3">
        <v>39000</v>
      </c>
      <c r="D370" s="5">
        <v>5.6</v>
      </c>
      <c r="E370" s="6">
        <v>4.1920000000000002</v>
      </c>
      <c r="F370" s="87">
        <v>0.97</v>
      </c>
      <c r="G370" s="4">
        <v>16</v>
      </c>
      <c r="H370" s="3">
        <v>33290</v>
      </c>
      <c r="I370" s="5">
        <v>2.2999999999999998</v>
      </c>
      <c r="J370" s="4">
        <v>14.04</v>
      </c>
      <c r="K370" s="3">
        <v>29190</v>
      </c>
    </row>
    <row r="371" spans="1:11" x14ac:dyDescent="0.3">
      <c r="A371" s="1" t="s">
        <v>767</v>
      </c>
      <c r="B371" s="1" t="s">
        <v>387</v>
      </c>
      <c r="C371" s="3">
        <v>137550</v>
      </c>
      <c r="D371" s="5">
        <v>3.5</v>
      </c>
      <c r="E371" s="6">
        <v>14.786</v>
      </c>
      <c r="F371" s="87">
        <v>0.59</v>
      </c>
      <c r="G371" s="4">
        <v>11.25</v>
      </c>
      <c r="H371" s="3">
        <v>23400</v>
      </c>
      <c r="I371" s="5">
        <v>0.7</v>
      </c>
      <c r="J371" s="4">
        <v>10.58</v>
      </c>
      <c r="K371" s="3">
        <v>22000</v>
      </c>
    </row>
    <row r="372" spans="1:11" x14ac:dyDescent="0.3">
      <c r="A372" s="1" t="s">
        <v>767</v>
      </c>
      <c r="B372" s="1" t="s">
        <v>388</v>
      </c>
      <c r="C372" s="3">
        <v>43150</v>
      </c>
      <c r="D372" s="5">
        <v>7.4</v>
      </c>
      <c r="E372" s="6">
        <v>4.6390000000000002</v>
      </c>
      <c r="F372" s="87">
        <v>1.39</v>
      </c>
      <c r="G372" s="4">
        <v>11.1</v>
      </c>
      <c r="H372" s="3">
        <v>23090</v>
      </c>
      <c r="I372" s="5">
        <v>1.5</v>
      </c>
      <c r="J372" s="4">
        <v>10.09</v>
      </c>
      <c r="K372" s="3">
        <v>20990</v>
      </c>
    </row>
    <row r="373" spans="1:11" x14ac:dyDescent="0.3">
      <c r="A373" s="1" t="s">
        <v>767</v>
      </c>
      <c r="B373" s="1" t="s">
        <v>389</v>
      </c>
      <c r="C373" s="3">
        <v>154550</v>
      </c>
      <c r="D373" s="5">
        <v>2.2999999999999998</v>
      </c>
      <c r="E373" s="6">
        <v>16.614000000000001</v>
      </c>
      <c r="F373" s="87">
        <v>0.92</v>
      </c>
      <c r="G373" s="4">
        <v>15</v>
      </c>
      <c r="H373" s="3">
        <v>31190</v>
      </c>
      <c r="I373" s="5">
        <v>2</v>
      </c>
      <c r="J373" s="4">
        <v>11.98</v>
      </c>
      <c r="K373" s="3">
        <v>24910</v>
      </c>
    </row>
    <row r="374" spans="1:11" x14ac:dyDescent="0.3">
      <c r="A374" s="1" t="s">
        <v>767</v>
      </c>
      <c r="B374" s="1" t="s">
        <v>390</v>
      </c>
      <c r="C374" s="3">
        <v>20060</v>
      </c>
      <c r="D374" s="5">
        <v>5.4</v>
      </c>
      <c r="E374" s="6">
        <v>2.1560000000000001</v>
      </c>
      <c r="F374" s="87">
        <v>1.1599999999999999</v>
      </c>
      <c r="G374" s="4">
        <v>14.62</v>
      </c>
      <c r="H374" s="3">
        <v>30410</v>
      </c>
      <c r="I374" s="5">
        <v>1.3</v>
      </c>
      <c r="J374" s="4">
        <v>14.55</v>
      </c>
      <c r="K374" s="3">
        <v>30270</v>
      </c>
    </row>
    <row r="375" spans="1:11" x14ac:dyDescent="0.3">
      <c r="A375" s="1" t="s">
        <v>767</v>
      </c>
      <c r="B375" s="1" t="s">
        <v>391</v>
      </c>
      <c r="C375" s="3">
        <v>33010</v>
      </c>
      <c r="D375" s="5">
        <v>5.6</v>
      </c>
      <c r="E375" s="6">
        <v>3.548</v>
      </c>
      <c r="F375" s="87">
        <v>1.1599999999999999</v>
      </c>
      <c r="G375" s="4">
        <v>13.01</v>
      </c>
      <c r="H375" s="3">
        <v>27060</v>
      </c>
      <c r="I375" s="5">
        <v>2.6</v>
      </c>
      <c r="J375" s="4">
        <v>10.62</v>
      </c>
      <c r="K375" s="3">
        <v>22100</v>
      </c>
    </row>
    <row r="376" spans="1:11" x14ac:dyDescent="0.3">
      <c r="A376" s="1" t="s">
        <v>767</v>
      </c>
      <c r="B376" s="1" t="s">
        <v>392</v>
      </c>
      <c r="C376" s="3">
        <v>29350</v>
      </c>
      <c r="D376" s="5">
        <v>5.8</v>
      </c>
      <c r="E376" s="6">
        <v>3.1549999999999998</v>
      </c>
      <c r="F376" s="87">
        <v>0.89</v>
      </c>
      <c r="G376" s="4">
        <v>12.02</v>
      </c>
      <c r="H376" s="3">
        <v>25000</v>
      </c>
      <c r="I376" s="5">
        <v>1.4</v>
      </c>
      <c r="J376" s="4">
        <v>10.77</v>
      </c>
      <c r="K376" s="3">
        <v>22400</v>
      </c>
    </row>
    <row r="377" spans="1:11" x14ac:dyDescent="0.3">
      <c r="A377" s="1" t="s">
        <v>767</v>
      </c>
      <c r="B377" s="1" t="s">
        <v>393</v>
      </c>
      <c r="C377" s="3">
        <v>20530</v>
      </c>
      <c r="D377" s="5">
        <v>6.6</v>
      </c>
      <c r="E377" s="6">
        <v>2.2069999999999999</v>
      </c>
      <c r="F377" s="87">
        <v>0.76</v>
      </c>
      <c r="G377" s="4">
        <v>12.62</v>
      </c>
      <c r="H377" s="3">
        <v>26260</v>
      </c>
      <c r="I377" s="5">
        <v>1.6</v>
      </c>
      <c r="J377" s="4">
        <v>11.62</v>
      </c>
      <c r="K377" s="3">
        <v>24170</v>
      </c>
    </row>
    <row r="378" spans="1:11" x14ac:dyDescent="0.3">
      <c r="A378" s="1" t="s">
        <v>767</v>
      </c>
      <c r="B378" s="1" t="s">
        <v>394</v>
      </c>
      <c r="C378" s="3">
        <v>4280</v>
      </c>
      <c r="D378" s="5">
        <v>27.9</v>
      </c>
      <c r="E378" s="6">
        <v>0.46</v>
      </c>
      <c r="F378" s="87">
        <v>1.1599999999999999</v>
      </c>
      <c r="G378" s="4">
        <v>13.33</v>
      </c>
      <c r="H378" s="3">
        <v>27730</v>
      </c>
      <c r="I378" s="5">
        <v>2.8</v>
      </c>
      <c r="J378" s="4">
        <v>12.47</v>
      </c>
      <c r="K378" s="3">
        <v>25950</v>
      </c>
    </row>
    <row r="379" spans="1:11" x14ac:dyDescent="0.3">
      <c r="A379" s="1" t="s">
        <v>767</v>
      </c>
      <c r="B379" s="1" t="s">
        <v>395</v>
      </c>
      <c r="C379" s="3">
        <v>11540</v>
      </c>
      <c r="D379" s="5">
        <v>4</v>
      </c>
      <c r="E379" s="6">
        <v>1.2410000000000001</v>
      </c>
      <c r="F379" s="87">
        <v>1.1399999999999999</v>
      </c>
      <c r="G379" s="4">
        <v>26.07</v>
      </c>
      <c r="H379" s="3">
        <v>54230</v>
      </c>
      <c r="I379" s="5">
        <v>1.6</v>
      </c>
      <c r="J379" s="4">
        <v>25.89</v>
      </c>
      <c r="K379" s="3">
        <v>53850</v>
      </c>
    </row>
    <row r="380" spans="1:11" x14ac:dyDescent="0.3">
      <c r="A380" s="1" t="s">
        <v>767</v>
      </c>
      <c r="B380" s="1" t="s">
        <v>396</v>
      </c>
      <c r="C380" s="3">
        <v>5160</v>
      </c>
      <c r="D380" s="5">
        <v>7.2</v>
      </c>
      <c r="E380" s="6">
        <v>0.55500000000000005</v>
      </c>
      <c r="F380" s="87">
        <v>0.79</v>
      </c>
      <c r="G380" s="4">
        <v>28.05</v>
      </c>
      <c r="H380" s="3">
        <v>58350</v>
      </c>
      <c r="I380" s="5">
        <v>2.4</v>
      </c>
      <c r="J380" s="4">
        <v>25.56</v>
      </c>
      <c r="K380" s="3">
        <v>53170</v>
      </c>
    </row>
    <row r="381" spans="1:11" x14ac:dyDescent="0.3">
      <c r="A381" s="1" t="s">
        <v>767</v>
      </c>
      <c r="B381" s="1" t="s">
        <v>397</v>
      </c>
      <c r="C381" s="3">
        <v>186530</v>
      </c>
      <c r="D381" s="5">
        <v>2.2999999999999998</v>
      </c>
      <c r="E381" s="6">
        <v>20.050999999999998</v>
      </c>
      <c r="F381" s="87">
        <v>1.32</v>
      </c>
      <c r="G381" s="4">
        <v>16.55</v>
      </c>
      <c r="H381" s="3">
        <v>34420</v>
      </c>
      <c r="I381" s="5">
        <v>1.1000000000000001</v>
      </c>
      <c r="J381" s="4">
        <v>14.83</v>
      </c>
      <c r="K381" s="3">
        <v>30840</v>
      </c>
    </row>
    <row r="382" spans="1:11" x14ac:dyDescent="0.3">
      <c r="A382" s="1" t="s">
        <v>767</v>
      </c>
      <c r="B382" s="1" t="s">
        <v>398</v>
      </c>
      <c r="C382" s="3">
        <v>48310</v>
      </c>
      <c r="D382" s="5">
        <v>4</v>
      </c>
      <c r="E382" s="6">
        <v>5.1929999999999996</v>
      </c>
      <c r="F382" s="87">
        <v>0.8</v>
      </c>
      <c r="G382" s="4">
        <v>16.54</v>
      </c>
      <c r="H382" s="3">
        <v>34410</v>
      </c>
      <c r="I382" s="5">
        <v>2</v>
      </c>
      <c r="J382" s="4">
        <v>14.16</v>
      </c>
      <c r="K382" s="3">
        <v>29440</v>
      </c>
    </row>
    <row r="383" spans="1:11" x14ac:dyDescent="0.3">
      <c r="A383" s="1" t="s">
        <v>767</v>
      </c>
      <c r="B383" s="1" t="s">
        <v>399</v>
      </c>
      <c r="C383" s="3">
        <v>830</v>
      </c>
      <c r="D383" s="5">
        <v>47.6</v>
      </c>
      <c r="E383" s="6">
        <v>8.8999999999999996E-2</v>
      </c>
      <c r="F383" s="87">
        <v>0.85</v>
      </c>
      <c r="G383" s="4">
        <v>19.18</v>
      </c>
      <c r="H383" s="3">
        <v>39890</v>
      </c>
      <c r="I383" s="5">
        <v>9.6</v>
      </c>
      <c r="J383" s="4">
        <v>19.8</v>
      </c>
      <c r="K383" s="3">
        <v>41180</v>
      </c>
    </row>
    <row r="384" spans="1:11" x14ac:dyDescent="0.3">
      <c r="A384" s="1" t="s">
        <v>767</v>
      </c>
      <c r="B384" s="1" t="s">
        <v>400</v>
      </c>
      <c r="C384" s="3">
        <v>3450</v>
      </c>
      <c r="D384" s="5">
        <v>8.6999999999999993</v>
      </c>
      <c r="E384" s="6">
        <v>0.371</v>
      </c>
      <c r="F384" s="87">
        <v>0.7</v>
      </c>
      <c r="G384" s="4">
        <v>19.09</v>
      </c>
      <c r="H384" s="3">
        <v>39710</v>
      </c>
      <c r="I384" s="5">
        <v>3.9</v>
      </c>
      <c r="J384" s="4">
        <v>18.22</v>
      </c>
      <c r="K384" s="3">
        <v>37900</v>
      </c>
    </row>
    <row r="385" spans="1:11" x14ac:dyDescent="0.3">
      <c r="A385" s="1" t="s">
        <v>767</v>
      </c>
      <c r="B385" s="1" t="s">
        <v>401</v>
      </c>
      <c r="C385" s="3">
        <v>48250</v>
      </c>
      <c r="D385" s="5">
        <v>3.7</v>
      </c>
      <c r="E385" s="6">
        <v>5.1870000000000003</v>
      </c>
      <c r="F385" s="87">
        <v>0.81</v>
      </c>
      <c r="G385" s="4">
        <v>16.21</v>
      </c>
      <c r="H385" s="3">
        <v>33720</v>
      </c>
      <c r="I385" s="5">
        <v>1.3</v>
      </c>
      <c r="J385" s="4">
        <v>15</v>
      </c>
      <c r="K385" s="3">
        <v>31200</v>
      </c>
    </row>
    <row r="386" spans="1:11" x14ac:dyDescent="0.3">
      <c r="A386" s="1" t="s">
        <v>767</v>
      </c>
      <c r="B386" s="1" t="s">
        <v>403</v>
      </c>
      <c r="C386" s="3">
        <v>1050</v>
      </c>
      <c r="D386" s="5">
        <v>34.6</v>
      </c>
      <c r="E386" s="6">
        <v>0.113</v>
      </c>
      <c r="F386" s="87">
        <v>0.39</v>
      </c>
      <c r="G386" s="4">
        <v>26.41</v>
      </c>
      <c r="H386" s="3">
        <v>54930</v>
      </c>
      <c r="I386" s="5">
        <v>2.9</v>
      </c>
      <c r="J386" s="4">
        <v>25.9</v>
      </c>
      <c r="K386" s="3">
        <v>53870</v>
      </c>
    </row>
    <row r="387" spans="1:11" x14ac:dyDescent="0.3">
      <c r="A387" s="1" t="s">
        <v>767</v>
      </c>
      <c r="B387" s="1" t="s">
        <v>404</v>
      </c>
      <c r="C387" s="3">
        <v>2350</v>
      </c>
      <c r="D387" s="5">
        <v>12.1</v>
      </c>
      <c r="E387" s="6">
        <v>0.253</v>
      </c>
      <c r="F387" s="87">
        <v>2.8</v>
      </c>
      <c r="G387" s="4">
        <v>12.95</v>
      </c>
      <c r="H387" s="3">
        <v>26930</v>
      </c>
      <c r="I387" s="5">
        <v>5.0999999999999996</v>
      </c>
      <c r="J387" s="4">
        <v>11.46</v>
      </c>
      <c r="K387" s="3">
        <v>23840</v>
      </c>
    </row>
    <row r="388" spans="1:11" x14ac:dyDescent="0.3">
      <c r="A388" s="1" t="s">
        <v>767</v>
      </c>
      <c r="B388" s="1" t="s">
        <v>405</v>
      </c>
      <c r="C388" s="3">
        <v>90</v>
      </c>
      <c r="D388" s="5">
        <v>24</v>
      </c>
      <c r="E388" s="6">
        <v>8.9999999999999993E-3</v>
      </c>
      <c r="F388" s="87">
        <v>0.04</v>
      </c>
      <c r="G388" s="4">
        <v>25.47</v>
      </c>
      <c r="H388" s="3">
        <v>52970</v>
      </c>
      <c r="I388" s="5">
        <v>6.9</v>
      </c>
      <c r="J388" s="4">
        <v>26.17</v>
      </c>
      <c r="K388" s="3">
        <v>54440</v>
      </c>
    </row>
    <row r="389" spans="1:11" x14ac:dyDescent="0.3">
      <c r="A389" s="1" t="s">
        <v>767</v>
      </c>
      <c r="B389" s="1" t="s">
        <v>406</v>
      </c>
      <c r="C389" s="3">
        <v>18370</v>
      </c>
      <c r="D389" s="5">
        <v>4.8</v>
      </c>
      <c r="E389" s="6">
        <v>1.9750000000000001</v>
      </c>
      <c r="F389" s="87">
        <v>1.32</v>
      </c>
      <c r="G389" s="4">
        <v>22.41</v>
      </c>
      <c r="H389" s="3">
        <v>46620</v>
      </c>
      <c r="I389" s="5">
        <v>1.7</v>
      </c>
      <c r="J389" s="4">
        <v>21.95</v>
      </c>
      <c r="K389" s="3">
        <v>45650</v>
      </c>
    </row>
    <row r="390" spans="1:11" x14ac:dyDescent="0.3">
      <c r="A390" s="1" t="s">
        <v>767</v>
      </c>
      <c r="B390" s="1" t="s">
        <v>408</v>
      </c>
      <c r="C390" s="3">
        <v>12770</v>
      </c>
      <c r="D390" s="5">
        <v>8</v>
      </c>
      <c r="E390" s="6">
        <v>1.3720000000000001</v>
      </c>
      <c r="F390" s="87">
        <v>1.03</v>
      </c>
      <c r="G390" s="4">
        <v>13.75</v>
      </c>
      <c r="H390" s="3">
        <v>28610</v>
      </c>
      <c r="I390" s="5">
        <v>2</v>
      </c>
      <c r="J390" s="4">
        <v>11.96</v>
      </c>
      <c r="K390" s="3">
        <v>24870</v>
      </c>
    </row>
    <row r="391" spans="1:11" x14ac:dyDescent="0.3">
      <c r="A391" s="1" t="s">
        <v>767</v>
      </c>
      <c r="B391" s="1" t="s">
        <v>410</v>
      </c>
      <c r="C391" s="3">
        <v>220</v>
      </c>
      <c r="D391" s="5">
        <v>32</v>
      </c>
      <c r="E391" s="6">
        <v>2.4E-2</v>
      </c>
      <c r="F391" s="87">
        <v>0.3</v>
      </c>
      <c r="G391" s="4">
        <v>16.5</v>
      </c>
      <c r="H391" s="3">
        <v>34310</v>
      </c>
      <c r="I391" s="5">
        <v>16</v>
      </c>
      <c r="J391" s="4">
        <v>14.54</v>
      </c>
      <c r="K391" s="3">
        <v>30250</v>
      </c>
    </row>
    <row r="392" spans="1:11" x14ac:dyDescent="0.3">
      <c r="A392" s="1" t="s">
        <v>767</v>
      </c>
      <c r="B392" s="1" t="s">
        <v>412</v>
      </c>
      <c r="C392" s="3">
        <v>360</v>
      </c>
      <c r="D392" s="5">
        <v>40.9</v>
      </c>
      <c r="E392" s="6">
        <v>3.9E-2</v>
      </c>
      <c r="F392" s="87">
        <v>0.98</v>
      </c>
      <c r="G392" s="4">
        <v>16.600000000000001</v>
      </c>
      <c r="H392" s="3">
        <v>34530</v>
      </c>
      <c r="I392" s="5">
        <v>13.1</v>
      </c>
      <c r="J392" s="4">
        <v>13.44</v>
      </c>
      <c r="K392" s="3">
        <v>27950</v>
      </c>
    </row>
    <row r="393" spans="1:11" x14ac:dyDescent="0.3">
      <c r="A393" s="1" t="s">
        <v>767</v>
      </c>
      <c r="B393" s="1" t="s">
        <v>413</v>
      </c>
      <c r="C393" s="3">
        <v>12770</v>
      </c>
      <c r="D393" s="5">
        <v>5.4</v>
      </c>
      <c r="E393" s="6">
        <v>1.373</v>
      </c>
      <c r="F393" s="87">
        <v>1.57</v>
      </c>
      <c r="G393" s="4">
        <v>12.35</v>
      </c>
      <c r="H393" s="3">
        <v>25690</v>
      </c>
      <c r="I393" s="5">
        <v>2</v>
      </c>
      <c r="J393" s="4">
        <v>11.31</v>
      </c>
      <c r="K393" s="3">
        <v>23520</v>
      </c>
    </row>
    <row r="394" spans="1:11" x14ac:dyDescent="0.3">
      <c r="A394" s="1" t="s">
        <v>767</v>
      </c>
      <c r="B394" s="1" t="s">
        <v>414</v>
      </c>
      <c r="C394" s="3">
        <v>16190</v>
      </c>
      <c r="D394" s="5">
        <v>7.8</v>
      </c>
      <c r="E394" s="6">
        <v>1.74</v>
      </c>
      <c r="F394" s="87">
        <v>0.8</v>
      </c>
      <c r="G394" s="4">
        <v>11.8</v>
      </c>
      <c r="H394" s="3">
        <v>24550</v>
      </c>
      <c r="I394" s="5">
        <v>1.5</v>
      </c>
      <c r="J394" s="4">
        <v>10.63</v>
      </c>
      <c r="K394" s="3">
        <v>22110</v>
      </c>
    </row>
    <row r="395" spans="1:11" x14ac:dyDescent="0.3">
      <c r="A395" s="1" t="s">
        <v>767</v>
      </c>
      <c r="B395" s="1" t="s">
        <v>415</v>
      </c>
      <c r="C395" s="3">
        <v>1360</v>
      </c>
      <c r="D395" s="5">
        <v>19.7</v>
      </c>
      <c r="E395" s="6">
        <v>0.14599999999999999</v>
      </c>
      <c r="F395" s="87">
        <v>3.24</v>
      </c>
      <c r="G395" s="4">
        <v>30.59</v>
      </c>
      <c r="H395" s="3">
        <v>63630</v>
      </c>
      <c r="I395" s="5">
        <v>9.4</v>
      </c>
      <c r="J395" s="4">
        <v>30.64</v>
      </c>
      <c r="K395" s="3">
        <v>63730</v>
      </c>
    </row>
    <row r="396" spans="1:11" x14ac:dyDescent="0.3">
      <c r="A396" s="1" t="s">
        <v>767</v>
      </c>
      <c r="B396" s="1" t="s">
        <v>416</v>
      </c>
      <c r="C396" s="3">
        <v>1860</v>
      </c>
      <c r="D396" s="5">
        <v>16.399999999999999</v>
      </c>
      <c r="E396" s="6">
        <v>0.2</v>
      </c>
      <c r="F396" s="87">
        <v>1.59</v>
      </c>
      <c r="G396" s="4">
        <v>13.12</v>
      </c>
      <c r="H396" s="3">
        <v>27290</v>
      </c>
      <c r="I396" s="5">
        <v>2.2999999999999998</v>
      </c>
      <c r="J396" s="4">
        <v>11.52</v>
      </c>
      <c r="K396" s="3">
        <v>23970</v>
      </c>
    </row>
    <row r="397" spans="1:11" x14ac:dyDescent="0.3">
      <c r="A397" s="1" t="s">
        <v>767</v>
      </c>
      <c r="B397" s="1" t="s">
        <v>417</v>
      </c>
      <c r="C397" s="3">
        <v>270</v>
      </c>
      <c r="D397" s="5">
        <v>26.8</v>
      </c>
      <c r="E397" s="6">
        <v>2.9000000000000001E-2</v>
      </c>
      <c r="F397" s="87">
        <v>0.76</v>
      </c>
      <c r="G397" s="4">
        <v>15.15</v>
      </c>
      <c r="H397" s="3">
        <v>31510</v>
      </c>
      <c r="I397" s="5">
        <v>7.2</v>
      </c>
      <c r="J397" s="4">
        <v>13.48</v>
      </c>
      <c r="K397" s="3">
        <v>28030</v>
      </c>
    </row>
    <row r="398" spans="1:11" x14ac:dyDescent="0.3">
      <c r="A398" s="1" t="s">
        <v>767</v>
      </c>
      <c r="B398" s="1" t="s">
        <v>419</v>
      </c>
      <c r="C398" s="3">
        <v>1460</v>
      </c>
      <c r="D398" s="5">
        <v>14.8</v>
      </c>
      <c r="E398" s="6">
        <v>0.157</v>
      </c>
      <c r="F398" s="87">
        <v>0.64</v>
      </c>
      <c r="G398" s="4">
        <v>15.59</v>
      </c>
      <c r="H398" s="3">
        <v>32430</v>
      </c>
      <c r="I398" s="5">
        <v>5.2</v>
      </c>
      <c r="J398" s="4">
        <v>14.76</v>
      </c>
      <c r="K398" s="3">
        <v>30710</v>
      </c>
    </row>
    <row r="399" spans="1:11" x14ac:dyDescent="0.3">
      <c r="A399" s="1" t="s">
        <v>767</v>
      </c>
      <c r="B399" s="1" t="s">
        <v>420</v>
      </c>
      <c r="C399" s="3">
        <v>1320</v>
      </c>
      <c r="D399" s="5">
        <v>12.3</v>
      </c>
      <c r="E399" s="6">
        <v>0.14199999999999999</v>
      </c>
      <c r="F399" s="87">
        <v>0.8</v>
      </c>
      <c r="G399" s="4">
        <v>31.08</v>
      </c>
      <c r="H399" s="3">
        <v>64650</v>
      </c>
      <c r="I399" s="5">
        <v>6.2</v>
      </c>
      <c r="J399" s="4">
        <v>31.47</v>
      </c>
      <c r="K399" s="3">
        <v>65450</v>
      </c>
    </row>
    <row r="400" spans="1:11" x14ac:dyDescent="0.3">
      <c r="A400" s="1" t="s">
        <v>767</v>
      </c>
      <c r="B400" s="1" t="s">
        <v>421</v>
      </c>
      <c r="C400" s="3">
        <v>2750</v>
      </c>
      <c r="D400" s="5">
        <v>42.4</v>
      </c>
      <c r="E400" s="6">
        <v>0.29599999999999999</v>
      </c>
      <c r="F400" s="87">
        <v>2.2400000000000002</v>
      </c>
      <c r="G400" s="4">
        <v>13.42</v>
      </c>
      <c r="H400" s="3">
        <v>27900</v>
      </c>
      <c r="I400" s="5">
        <v>6.9</v>
      </c>
      <c r="J400" s="4">
        <v>11.35</v>
      </c>
      <c r="K400" s="3">
        <v>23600</v>
      </c>
    </row>
    <row r="401" spans="1:11" x14ac:dyDescent="0.3">
      <c r="A401" s="1" t="s">
        <v>767</v>
      </c>
      <c r="B401" s="1" t="s">
        <v>422</v>
      </c>
      <c r="C401" s="3">
        <v>30280</v>
      </c>
      <c r="D401" s="5">
        <v>9.3000000000000007</v>
      </c>
      <c r="E401" s="6">
        <v>3.2549999999999999</v>
      </c>
      <c r="F401" s="87">
        <v>1.32</v>
      </c>
      <c r="G401" s="4">
        <v>17.21</v>
      </c>
      <c r="H401" s="3">
        <v>35790</v>
      </c>
      <c r="I401" s="5">
        <v>4.5</v>
      </c>
      <c r="J401" s="4">
        <v>13.49</v>
      </c>
      <c r="K401" s="3">
        <v>28070</v>
      </c>
    </row>
    <row r="402" spans="1:11" x14ac:dyDescent="0.3">
      <c r="A402" s="1" t="s">
        <v>767</v>
      </c>
      <c r="B402" s="1" t="s">
        <v>423</v>
      </c>
      <c r="C402" s="3">
        <v>600</v>
      </c>
      <c r="D402" s="5">
        <v>18.8</v>
      </c>
      <c r="E402" s="6">
        <v>6.5000000000000002E-2</v>
      </c>
      <c r="F402" s="87">
        <v>2.61</v>
      </c>
      <c r="G402" s="4">
        <v>36.5</v>
      </c>
      <c r="H402" s="3">
        <v>75930</v>
      </c>
      <c r="I402" s="5">
        <v>5.2</v>
      </c>
      <c r="J402" s="4">
        <v>32.729999999999997</v>
      </c>
      <c r="K402" s="3">
        <v>68080</v>
      </c>
    </row>
    <row r="403" spans="1:11" x14ac:dyDescent="0.3">
      <c r="A403" s="1" t="s">
        <v>767</v>
      </c>
      <c r="B403" s="1" t="s">
        <v>424</v>
      </c>
      <c r="C403" s="3">
        <v>22500</v>
      </c>
      <c r="D403" s="5">
        <v>16.5</v>
      </c>
      <c r="E403" s="6">
        <v>2.419</v>
      </c>
      <c r="F403" s="87">
        <v>3.31</v>
      </c>
      <c r="G403" s="4">
        <v>11.26</v>
      </c>
      <c r="H403" s="3">
        <v>23420</v>
      </c>
      <c r="I403" s="5">
        <v>2.4</v>
      </c>
      <c r="J403" s="4">
        <v>10.33</v>
      </c>
      <c r="K403" s="3">
        <v>21480</v>
      </c>
    </row>
    <row r="404" spans="1:11" x14ac:dyDescent="0.3">
      <c r="A404" s="1" t="s">
        <v>767</v>
      </c>
      <c r="B404" s="1" t="s">
        <v>425</v>
      </c>
      <c r="C404" s="3">
        <v>2900</v>
      </c>
      <c r="D404" s="5">
        <v>15.2</v>
      </c>
      <c r="E404" s="6">
        <v>0.312</v>
      </c>
      <c r="F404" s="87">
        <v>3.33</v>
      </c>
      <c r="G404" s="4">
        <v>10.65</v>
      </c>
      <c r="H404" s="3">
        <v>22160</v>
      </c>
      <c r="I404" s="5">
        <v>2.7</v>
      </c>
      <c r="J404" s="4">
        <v>9.76</v>
      </c>
      <c r="K404" s="3">
        <v>20300</v>
      </c>
    </row>
    <row r="405" spans="1:11" x14ac:dyDescent="0.3">
      <c r="A405" s="1" t="s">
        <v>767</v>
      </c>
      <c r="B405" s="1" t="s">
        <v>426</v>
      </c>
      <c r="C405" s="3">
        <v>5010</v>
      </c>
      <c r="D405" s="5">
        <v>12.3</v>
      </c>
      <c r="E405" s="6">
        <v>0.53900000000000003</v>
      </c>
      <c r="F405" s="87">
        <v>1.71</v>
      </c>
      <c r="G405" s="4">
        <v>18.29</v>
      </c>
      <c r="H405" s="3">
        <v>38050</v>
      </c>
      <c r="I405" s="5">
        <v>5.7</v>
      </c>
      <c r="J405" s="4">
        <v>15.5</v>
      </c>
      <c r="K405" s="3">
        <v>32240</v>
      </c>
    </row>
    <row r="406" spans="1:11" x14ac:dyDescent="0.3">
      <c r="A406" s="1" t="s">
        <v>767</v>
      </c>
      <c r="B406" s="1" t="s">
        <v>427</v>
      </c>
      <c r="C406" s="3">
        <v>3860</v>
      </c>
      <c r="D406" s="5">
        <v>6.7</v>
      </c>
      <c r="E406" s="6">
        <v>0.41399999999999998</v>
      </c>
      <c r="F406" s="87">
        <v>1.39</v>
      </c>
      <c r="G406" s="4">
        <v>14.98</v>
      </c>
      <c r="H406" s="3">
        <v>31160</v>
      </c>
      <c r="I406" s="5">
        <v>3.2</v>
      </c>
      <c r="J406" s="4">
        <v>13.15</v>
      </c>
      <c r="K406" s="3">
        <v>27350</v>
      </c>
    </row>
    <row r="407" spans="1:11" x14ac:dyDescent="0.3">
      <c r="A407" s="1" t="s">
        <v>767</v>
      </c>
      <c r="B407" s="1" t="s">
        <v>428</v>
      </c>
      <c r="C407" s="3">
        <v>5880</v>
      </c>
      <c r="D407" s="5">
        <v>10.199999999999999</v>
      </c>
      <c r="E407" s="6">
        <v>0.63200000000000001</v>
      </c>
      <c r="F407" s="87">
        <v>2.52</v>
      </c>
      <c r="G407" s="4">
        <v>20.38</v>
      </c>
      <c r="H407" s="3">
        <v>42400</v>
      </c>
      <c r="I407" s="5">
        <v>3</v>
      </c>
      <c r="J407" s="4">
        <v>20.32</v>
      </c>
      <c r="K407" s="3">
        <v>42270</v>
      </c>
    </row>
    <row r="408" spans="1:11" x14ac:dyDescent="0.3">
      <c r="A408" s="1" t="s">
        <v>767</v>
      </c>
      <c r="B408" s="1" t="s">
        <v>429</v>
      </c>
      <c r="C408" s="3">
        <v>2770</v>
      </c>
      <c r="D408" s="5">
        <v>16</v>
      </c>
      <c r="E408" s="6">
        <v>0.29799999999999999</v>
      </c>
      <c r="F408" s="87">
        <v>0.92</v>
      </c>
      <c r="G408" s="4">
        <v>17.54</v>
      </c>
      <c r="H408" s="3">
        <v>36480</v>
      </c>
      <c r="I408" s="5">
        <v>5.8</v>
      </c>
      <c r="J408" s="4">
        <v>14.39</v>
      </c>
      <c r="K408" s="3">
        <v>29930</v>
      </c>
    </row>
    <row r="409" spans="1:11" x14ac:dyDescent="0.3">
      <c r="A409" s="1" t="s">
        <v>767</v>
      </c>
      <c r="B409" s="1" t="s">
        <v>430</v>
      </c>
      <c r="C409" s="3">
        <v>39440</v>
      </c>
      <c r="D409" s="5">
        <v>4.8</v>
      </c>
      <c r="E409" s="6">
        <v>4.2389999999999999</v>
      </c>
      <c r="F409" s="87">
        <v>1.07</v>
      </c>
      <c r="G409" s="4">
        <v>13.58</v>
      </c>
      <c r="H409" s="3">
        <v>28250</v>
      </c>
      <c r="I409" s="5">
        <v>3.2</v>
      </c>
      <c r="J409" s="4">
        <v>12.95</v>
      </c>
      <c r="K409" s="3">
        <v>26930</v>
      </c>
    </row>
    <row r="410" spans="1:11" x14ac:dyDescent="0.3">
      <c r="A410" s="1" t="s">
        <v>767</v>
      </c>
      <c r="B410" s="1" t="s">
        <v>431</v>
      </c>
      <c r="C410" s="3">
        <v>126870</v>
      </c>
      <c r="D410" s="5">
        <v>3.3</v>
      </c>
      <c r="E410" s="6">
        <v>13.638</v>
      </c>
      <c r="F410" s="87">
        <v>0.96</v>
      </c>
      <c r="G410" s="4">
        <v>12.45</v>
      </c>
      <c r="H410" s="3">
        <v>25890</v>
      </c>
      <c r="I410" s="5">
        <v>0.8</v>
      </c>
      <c r="J410" s="4">
        <v>11.71</v>
      </c>
      <c r="K410" s="3">
        <v>24360</v>
      </c>
    </row>
    <row r="411" spans="1:11" x14ac:dyDescent="0.3">
      <c r="A411" s="1" t="s">
        <v>767</v>
      </c>
      <c r="B411" s="1" t="s">
        <v>432</v>
      </c>
      <c r="C411" s="3">
        <v>25090</v>
      </c>
      <c r="D411" s="5">
        <v>6.6</v>
      </c>
      <c r="E411" s="6">
        <v>2.6970000000000001</v>
      </c>
      <c r="F411" s="87">
        <v>1.37</v>
      </c>
      <c r="G411" s="4">
        <v>30.54</v>
      </c>
      <c r="H411" s="3">
        <v>63520</v>
      </c>
      <c r="I411" s="5">
        <v>2.6</v>
      </c>
      <c r="J411" s="4">
        <v>28.8</v>
      </c>
      <c r="K411" s="3">
        <v>59910</v>
      </c>
    </row>
    <row r="412" spans="1:11" x14ac:dyDescent="0.3">
      <c r="A412" s="1" t="s">
        <v>767</v>
      </c>
      <c r="B412" s="1" t="s">
        <v>433</v>
      </c>
      <c r="C412" s="3">
        <v>30180</v>
      </c>
      <c r="D412" s="5">
        <v>5.5</v>
      </c>
      <c r="E412" s="6">
        <v>3.2440000000000002</v>
      </c>
      <c r="F412" s="87">
        <v>1.31</v>
      </c>
      <c r="G412" s="4">
        <v>15.67</v>
      </c>
      <c r="H412" s="3">
        <v>32600</v>
      </c>
      <c r="I412" s="5">
        <v>1.4</v>
      </c>
      <c r="J412" s="4">
        <v>14.19</v>
      </c>
      <c r="K412" s="3">
        <v>29510</v>
      </c>
    </row>
    <row r="413" spans="1:11" x14ac:dyDescent="0.3">
      <c r="A413" s="1" t="s">
        <v>767</v>
      </c>
      <c r="B413" s="1" t="s">
        <v>434</v>
      </c>
      <c r="C413" s="3">
        <v>5080</v>
      </c>
      <c r="D413" s="5">
        <v>14.1</v>
      </c>
      <c r="E413" s="6">
        <v>0.54700000000000004</v>
      </c>
      <c r="F413" s="87">
        <v>0.7</v>
      </c>
      <c r="G413" s="4">
        <v>17.28</v>
      </c>
      <c r="H413" s="3">
        <v>35930</v>
      </c>
      <c r="I413" s="5">
        <v>2.5</v>
      </c>
      <c r="J413" s="4">
        <v>15.98</v>
      </c>
      <c r="K413" s="3">
        <v>33240</v>
      </c>
    </row>
    <row r="414" spans="1:11" x14ac:dyDescent="0.3">
      <c r="A414" s="1" t="s">
        <v>767</v>
      </c>
      <c r="B414" s="1" t="s">
        <v>435</v>
      </c>
      <c r="C414" s="3">
        <v>2580</v>
      </c>
      <c r="D414" s="5">
        <v>13.4</v>
      </c>
      <c r="E414" s="6">
        <v>0.27700000000000002</v>
      </c>
      <c r="F414" s="87">
        <v>0.69</v>
      </c>
      <c r="G414" s="4">
        <v>13.75</v>
      </c>
      <c r="H414" s="3">
        <v>28610</v>
      </c>
      <c r="I414" s="5">
        <v>4.4000000000000004</v>
      </c>
      <c r="J414" s="4">
        <v>12.47</v>
      </c>
      <c r="K414" s="3">
        <v>25930</v>
      </c>
    </row>
    <row r="415" spans="1:11" x14ac:dyDescent="0.3">
      <c r="A415" s="1" t="s">
        <v>767</v>
      </c>
      <c r="B415" s="1" t="s">
        <v>436</v>
      </c>
      <c r="C415" s="3">
        <v>64520</v>
      </c>
      <c r="D415" s="5">
        <v>2.7</v>
      </c>
      <c r="E415" s="6">
        <v>6.9359999999999999</v>
      </c>
      <c r="F415" s="87">
        <v>0.82</v>
      </c>
      <c r="G415" s="4">
        <v>24.75</v>
      </c>
      <c r="H415" s="3">
        <v>51480</v>
      </c>
      <c r="I415" s="5">
        <v>1.3</v>
      </c>
      <c r="J415" s="4">
        <v>22.05</v>
      </c>
      <c r="K415" s="3">
        <v>45870</v>
      </c>
    </row>
    <row r="416" spans="1:11" x14ac:dyDescent="0.3">
      <c r="A416" s="1" t="s">
        <v>767</v>
      </c>
      <c r="B416" s="1" t="s">
        <v>437</v>
      </c>
      <c r="C416" s="3">
        <v>22060</v>
      </c>
      <c r="D416" s="5">
        <v>4.0999999999999996</v>
      </c>
      <c r="E416" s="6">
        <v>2.371</v>
      </c>
      <c r="F416" s="87">
        <v>1.34</v>
      </c>
      <c r="G416" s="4">
        <v>52.3</v>
      </c>
      <c r="H416" s="3">
        <v>108790</v>
      </c>
      <c r="I416" s="5">
        <v>2.1</v>
      </c>
      <c r="J416" s="4">
        <v>44.04</v>
      </c>
      <c r="K416" s="3">
        <v>91590</v>
      </c>
    </row>
    <row r="417" spans="1:11" x14ac:dyDescent="0.3">
      <c r="A417" s="1" t="s">
        <v>767</v>
      </c>
      <c r="B417" s="1" t="s">
        <v>438</v>
      </c>
      <c r="C417" s="3">
        <v>193690</v>
      </c>
      <c r="D417" s="5">
        <v>2.6</v>
      </c>
      <c r="E417" s="6">
        <v>20.82</v>
      </c>
      <c r="F417" s="87">
        <v>0.83</v>
      </c>
      <c r="G417" s="4">
        <v>11.41</v>
      </c>
      <c r="H417" s="3">
        <v>23740</v>
      </c>
      <c r="I417" s="5">
        <v>1.8</v>
      </c>
      <c r="J417" s="4">
        <v>10.27</v>
      </c>
      <c r="K417" s="3">
        <v>21370</v>
      </c>
    </row>
    <row r="418" spans="1:11" x14ac:dyDescent="0.3">
      <c r="A418" s="1" t="s">
        <v>767</v>
      </c>
      <c r="B418" s="1" t="s">
        <v>745</v>
      </c>
      <c r="C418" s="3">
        <v>510</v>
      </c>
      <c r="D418" s="5">
        <v>18.100000000000001</v>
      </c>
      <c r="E418" s="6">
        <v>5.5E-2</v>
      </c>
      <c r="F418" s="87">
        <v>0.33</v>
      </c>
      <c r="G418" s="4">
        <v>18.25</v>
      </c>
      <c r="H418" s="3">
        <v>37950</v>
      </c>
      <c r="I418" s="5">
        <v>8.9</v>
      </c>
      <c r="J418" s="4">
        <v>18.09</v>
      </c>
      <c r="K418" s="3">
        <v>37630</v>
      </c>
    </row>
    <row r="419" spans="1:11" x14ac:dyDescent="0.3">
      <c r="A419" s="1" t="s">
        <v>767</v>
      </c>
      <c r="B419" s="1" t="s">
        <v>439</v>
      </c>
      <c r="C419" s="3">
        <v>21040</v>
      </c>
      <c r="D419" s="5">
        <v>7.1</v>
      </c>
      <c r="E419" s="6">
        <v>2.262</v>
      </c>
      <c r="F419" s="87">
        <v>0.72</v>
      </c>
      <c r="G419" s="4">
        <v>14.86</v>
      </c>
      <c r="H419" s="3">
        <v>30910</v>
      </c>
      <c r="I419" s="5">
        <v>2.6</v>
      </c>
      <c r="J419" s="4">
        <v>11.87</v>
      </c>
      <c r="K419" s="3">
        <v>24690</v>
      </c>
    </row>
    <row r="420" spans="1:11" x14ac:dyDescent="0.3">
      <c r="A420" s="1" t="s">
        <v>767</v>
      </c>
      <c r="B420" s="1" t="s">
        <v>440</v>
      </c>
      <c r="C420" s="3">
        <v>8580</v>
      </c>
      <c r="D420" s="5">
        <v>6.8</v>
      </c>
      <c r="E420" s="6">
        <v>0.92200000000000004</v>
      </c>
      <c r="F420" s="87">
        <v>0.52</v>
      </c>
      <c r="G420" s="4">
        <v>18.100000000000001</v>
      </c>
      <c r="H420" s="3">
        <v>37640</v>
      </c>
      <c r="I420" s="5">
        <v>2.4</v>
      </c>
      <c r="J420" s="4">
        <v>16</v>
      </c>
      <c r="K420" s="3">
        <v>33270</v>
      </c>
    </row>
    <row r="421" spans="1:11" x14ac:dyDescent="0.3">
      <c r="A421" s="1" t="s">
        <v>767</v>
      </c>
      <c r="B421" s="1" t="s">
        <v>441</v>
      </c>
      <c r="C421" s="3">
        <v>311710</v>
      </c>
      <c r="D421" s="5">
        <v>1.7</v>
      </c>
      <c r="E421" s="6">
        <v>33.506999999999998</v>
      </c>
      <c r="F421" s="87">
        <v>1.08</v>
      </c>
      <c r="G421" s="4">
        <v>13.45</v>
      </c>
      <c r="H421" s="3">
        <v>27980</v>
      </c>
      <c r="I421" s="5">
        <v>1.1000000000000001</v>
      </c>
      <c r="J421" s="4">
        <v>11.09</v>
      </c>
      <c r="K421" s="3">
        <v>23060</v>
      </c>
    </row>
    <row r="422" spans="1:11" x14ac:dyDescent="0.3">
      <c r="A422" s="1" t="s">
        <v>767</v>
      </c>
      <c r="B422" s="1" t="s">
        <v>442</v>
      </c>
      <c r="C422" s="3">
        <v>19900</v>
      </c>
      <c r="D422" s="5">
        <v>5.0999999999999996</v>
      </c>
      <c r="E422" s="6">
        <v>2.1389999999999998</v>
      </c>
      <c r="F422" s="87">
        <v>2.23</v>
      </c>
      <c r="G422" s="4">
        <v>41.44</v>
      </c>
      <c r="H422" s="3">
        <v>86190</v>
      </c>
      <c r="I422" s="5">
        <v>2.2000000000000002</v>
      </c>
      <c r="J422" s="4">
        <v>33.96</v>
      </c>
      <c r="K422" s="3">
        <v>70650</v>
      </c>
    </row>
    <row r="423" spans="1:11" x14ac:dyDescent="0.3">
      <c r="A423" s="1" t="s">
        <v>767</v>
      </c>
      <c r="B423" s="1" t="s">
        <v>443</v>
      </c>
      <c r="C423" s="3">
        <v>20570</v>
      </c>
      <c r="D423" s="5">
        <v>4.8</v>
      </c>
      <c r="E423" s="6">
        <v>2.2109999999999999</v>
      </c>
      <c r="F423" s="87">
        <v>0.82</v>
      </c>
      <c r="G423" s="4">
        <v>41.75</v>
      </c>
      <c r="H423" s="3">
        <v>86840</v>
      </c>
      <c r="I423" s="5">
        <v>3.4</v>
      </c>
      <c r="J423" s="4">
        <v>31.95</v>
      </c>
      <c r="K423" s="3">
        <v>66460</v>
      </c>
    </row>
    <row r="424" spans="1:11" x14ac:dyDescent="0.3">
      <c r="A424" s="1" t="s">
        <v>767</v>
      </c>
      <c r="B424" s="1" t="s">
        <v>444</v>
      </c>
      <c r="C424" s="3">
        <v>67110</v>
      </c>
      <c r="D424" s="5">
        <v>2.7</v>
      </c>
      <c r="E424" s="6">
        <v>7.2140000000000004</v>
      </c>
      <c r="F424" s="87">
        <v>2.64</v>
      </c>
      <c r="G424" s="4">
        <v>76.790000000000006</v>
      </c>
      <c r="H424" s="3">
        <v>159720</v>
      </c>
      <c r="I424" s="5">
        <v>2.9</v>
      </c>
      <c r="J424" s="4">
        <v>65.400000000000006</v>
      </c>
      <c r="K424" s="3">
        <v>136040</v>
      </c>
    </row>
    <row r="425" spans="1:11" x14ac:dyDescent="0.3">
      <c r="A425" s="1" t="s">
        <v>767</v>
      </c>
      <c r="B425" s="1" t="s">
        <v>445</v>
      </c>
      <c r="C425" s="3">
        <v>7000</v>
      </c>
      <c r="D425" s="5">
        <v>6</v>
      </c>
      <c r="E425" s="6">
        <v>0.752</v>
      </c>
      <c r="F425" s="87">
        <v>1.59</v>
      </c>
      <c r="G425" s="4">
        <v>20.05</v>
      </c>
      <c r="H425" s="3">
        <v>41700</v>
      </c>
      <c r="I425" s="5">
        <v>4.8</v>
      </c>
      <c r="J425" s="4">
        <v>17.670000000000002</v>
      </c>
      <c r="K425" s="3">
        <v>36750</v>
      </c>
    </row>
    <row r="426" spans="1:11" x14ac:dyDescent="0.3">
      <c r="A426" s="1" t="s">
        <v>767</v>
      </c>
      <c r="B426" s="1" t="s">
        <v>446</v>
      </c>
      <c r="C426" s="3">
        <v>83820</v>
      </c>
      <c r="D426" s="5">
        <v>2.9</v>
      </c>
      <c r="E426" s="6">
        <v>9.0109999999999992</v>
      </c>
      <c r="F426" s="87">
        <v>1.28</v>
      </c>
      <c r="G426" s="4">
        <v>38.340000000000003</v>
      </c>
      <c r="H426" s="3">
        <v>79760</v>
      </c>
      <c r="I426" s="5">
        <v>1.4</v>
      </c>
      <c r="J426" s="4">
        <v>31.75</v>
      </c>
      <c r="K426" s="3">
        <v>66030</v>
      </c>
    </row>
    <row r="427" spans="1:11" x14ac:dyDescent="0.3">
      <c r="A427" s="1" t="s">
        <v>767</v>
      </c>
      <c r="B427" s="1" t="s">
        <v>447</v>
      </c>
      <c r="C427" s="3">
        <v>13200</v>
      </c>
      <c r="D427" s="5">
        <v>6</v>
      </c>
      <c r="E427" s="6">
        <v>1.419</v>
      </c>
      <c r="F427" s="87">
        <v>0.62</v>
      </c>
      <c r="G427" s="4">
        <v>49.94</v>
      </c>
      <c r="H427" s="3">
        <v>103870</v>
      </c>
      <c r="I427" s="5">
        <v>3.5</v>
      </c>
      <c r="J427" s="4">
        <v>43.34</v>
      </c>
      <c r="K427" s="3">
        <v>90140</v>
      </c>
    </row>
    <row r="428" spans="1:11" x14ac:dyDescent="0.3">
      <c r="A428" s="1" t="s">
        <v>767</v>
      </c>
      <c r="B428" s="1" t="s">
        <v>448</v>
      </c>
      <c r="C428" s="3">
        <v>92830</v>
      </c>
      <c r="D428" s="5">
        <v>2</v>
      </c>
      <c r="E428" s="6">
        <v>9.9789999999999992</v>
      </c>
      <c r="F428" s="87">
        <v>1.02</v>
      </c>
      <c r="G428" s="4">
        <v>36.19</v>
      </c>
      <c r="H428" s="3">
        <v>75280</v>
      </c>
      <c r="I428" s="5">
        <v>1.4</v>
      </c>
      <c r="J428" s="4">
        <v>29.58</v>
      </c>
      <c r="K428" s="3">
        <v>61520</v>
      </c>
    </row>
    <row r="429" spans="1:11" x14ac:dyDescent="0.3">
      <c r="A429" s="1" t="s">
        <v>767</v>
      </c>
      <c r="B429" s="1" t="s">
        <v>450</v>
      </c>
      <c r="C429" s="3">
        <v>330</v>
      </c>
      <c r="D429" s="5">
        <v>18.2</v>
      </c>
      <c r="E429" s="6">
        <v>3.5000000000000003E-2</v>
      </c>
      <c r="F429" s="87">
        <v>1.35</v>
      </c>
      <c r="G429" s="4">
        <v>15.43</v>
      </c>
      <c r="H429" s="3">
        <v>32090</v>
      </c>
      <c r="I429" s="5">
        <v>10.3</v>
      </c>
      <c r="J429" s="4">
        <v>11.43</v>
      </c>
      <c r="K429" s="3">
        <v>23770</v>
      </c>
    </row>
    <row r="430" spans="1:11" x14ac:dyDescent="0.3">
      <c r="A430" s="1" t="s">
        <v>767</v>
      </c>
      <c r="B430" s="1" t="s">
        <v>451</v>
      </c>
      <c r="C430" s="3">
        <v>2040</v>
      </c>
      <c r="D430" s="5">
        <v>20.100000000000001</v>
      </c>
      <c r="E430" s="6">
        <v>0.219</v>
      </c>
      <c r="F430" s="87">
        <v>0.77</v>
      </c>
      <c r="G430" s="4">
        <v>47.74</v>
      </c>
      <c r="H430" s="3">
        <v>99300</v>
      </c>
      <c r="I430" s="5">
        <v>10.9</v>
      </c>
      <c r="J430" s="4">
        <v>35.590000000000003</v>
      </c>
      <c r="K430" s="3">
        <v>74030</v>
      </c>
    </row>
    <row r="431" spans="1:11" x14ac:dyDescent="0.3">
      <c r="A431" s="1" t="s">
        <v>767</v>
      </c>
      <c r="B431" s="1" t="s">
        <v>452</v>
      </c>
      <c r="C431" s="3">
        <v>5760</v>
      </c>
      <c r="D431" s="5">
        <v>11.1</v>
      </c>
      <c r="E431" s="6">
        <v>0.61899999999999999</v>
      </c>
      <c r="F431" s="87">
        <v>0.6</v>
      </c>
      <c r="G431" s="4">
        <v>44.98</v>
      </c>
      <c r="H431" s="3">
        <v>93570</v>
      </c>
      <c r="I431" s="5">
        <v>5.2</v>
      </c>
      <c r="J431" s="4">
        <v>38.369999999999997</v>
      </c>
      <c r="K431" s="3">
        <v>79810</v>
      </c>
    </row>
    <row r="432" spans="1:11" x14ac:dyDescent="0.3">
      <c r="A432" s="1" t="s">
        <v>767</v>
      </c>
      <c r="B432" s="1" t="s">
        <v>453</v>
      </c>
      <c r="C432" s="3">
        <v>2790</v>
      </c>
      <c r="D432" s="5">
        <v>9.1999999999999993</v>
      </c>
      <c r="E432" s="6">
        <v>0.3</v>
      </c>
      <c r="F432" s="87">
        <v>0.6</v>
      </c>
      <c r="G432" s="4">
        <v>53.52</v>
      </c>
      <c r="H432" s="3">
        <v>111330</v>
      </c>
      <c r="I432" s="5">
        <v>2.6</v>
      </c>
      <c r="J432" s="4">
        <v>51.44</v>
      </c>
      <c r="K432" s="3">
        <v>107000</v>
      </c>
    </row>
    <row r="433" spans="1:11" x14ac:dyDescent="0.3">
      <c r="A433" s="1" t="s">
        <v>767</v>
      </c>
      <c r="B433" s="1" t="s">
        <v>454</v>
      </c>
      <c r="C433" s="3">
        <v>6950</v>
      </c>
      <c r="D433" s="5">
        <v>10.7</v>
      </c>
      <c r="E433" s="6">
        <v>0.747</v>
      </c>
      <c r="F433" s="87">
        <v>0.56000000000000005</v>
      </c>
      <c r="G433" s="4">
        <v>13.69</v>
      </c>
      <c r="H433" s="3">
        <v>28470</v>
      </c>
      <c r="I433" s="5">
        <v>3.1</v>
      </c>
      <c r="J433" s="4">
        <v>11.38</v>
      </c>
      <c r="K433" s="3">
        <v>23670</v>
      </c>
    </row>
    <row r="434" spans="1:11" x14ac:dyDescent="0.3">
      <c r="A434" s="1" t="s">
        <v>767</v>
      </c>
      <c r="B434" s="1" t="s">
        <v>455</v>
      </c>
      <c r="C434" s="3">
        <v>230</v>
      </c>
      <c r="D434" s="5">
        <v>34.6</v>
      </c>
      <c r="E434" s="6">
        <v>2.5000000000000001E-2</v>
      </c>
      <c r="F434" s="87">
        <v>0.48</v>
      </c>
      <c r="G434" s="4">
        <v>14.67</v>
      </c>
      <c r="H434" s="3">
        <v>30520</v>
      </c>
      <c r="I434" s="5">
        <v>11.9</v>
      </c>
      <c r="J434" s="4">
        <v>11.64</v>
      </c>
      <c r="K434" s="3">
        <v>24210</v>
      </c>
    </row>
    <row r="435" spans="1:11" x14ac:dyDescent="0.3">
      <c r="A435" s="1" t="s">
        <v>767</v>
      </c>
      <c r="B435" s="1" t="s">
        <v>456</v>
      </c>
      <c r="C435" s="3">
        <v>110310</v>
      </c>
      <c r="D435" s="5">
        <v>1.3</v>
      </c>
      <c r="E435" s="6">
        <v>11.858000000000001</v>
      </c>
      <c r="F435" s="87">
        <v>1.1599999999999999</v>
      </c>
      <c r="G435" s="4">
        <v>33.79</v>
      </c>
      <c r="H435" s="3">
        <v>70290</v>
      </c>
      <c r="I435" s="5">
        <v>0.7</v>
      </c>
      <c r="J435" s="4">
        <v>31.24</v>
      </c>
      <c r="K435" s="3">
        <v>64970</v>
      </c>
    </row>
    <row r="436" spans="1:11" x14ac:dyDescent="0.3">
      <c r="A436" s="1" t="s">
        <v>767</v>
      </c>
      <c r="B436" s="1" t="s">
        <v>457</v>
      </c>
      <c r="C436" s="3">
        <v>4550</v>
      </c>
      <c r="D436" s="5">
        <v>9.9</v>
      </c>
      <c r="E436" s="6">
        <v>0.48899999999999999</v>
      </c>
      <c r="F436" s="87">
        <v>0.87</v>
      </c>
      <c r="G436" s="4">
        <v>18.309999999999999</v>
      </c>
      <c r="H436" s="3">
        <v>38080</v>
      </c>
      <c r="I436" s="5">
        <v>2</v>
      </c>
      <c r="J436" s="4">
        <v>17.010000000000002</v>
      </c>
      <c r="K436" s="3">
        <v>35390</v>
      </c>
    </row>
    <row r="437" spans="1:11" x14ac:dyDescent="0.3">
      <c r="A437" s="1" t="s">
        <v>767</v>
      </c>
      <c r="B437" s="1" t="s">
        <v>458</v>
      </c>
      <c r="C437" s="3">
        <v>750</v>
      </c>
      <c r="D437" s="5">
        <v>21.9</v>
      </c>
      <c r="E437" s="6">
        <v>8.1000000000000003E-2</v>
      </c>
      <c r="F437" s="87">
        <v>1.82</v>
      </c>
      <c r="G437" s="4">
        <v>22.95</v>
      </c>
      <c r="H437" s="3">
        <v>47730</v>
      </c>
      <c r="I437" s="5">
        <v>4.7</v>
      </c>
      <c r="J437" s="4">
        <v>22.91</v>
      </c>
      <c r="K437" s="3">
        <v>47640</v>
      </c>
    </row>
    <row r="438" spans="1:11" x14ac:dyDescent="0.3">
      <c r="A438" s="1" t="s">
        <v>767</v>
      </c>
      <c r="B438" s="1" t="s">
        <v>459</v>
      </c>
      <c r="C438" s="3">
        <v>90</v>
      </c>
      <c r="D438" s="5">
        <v>2.1</v>
      </c>
      <c r="E438" s="6">
        <v>8.9999999999999993E-3</v>
      </c>
      <c r="F438" s="87">
        <v>0.67</v>
      </c>
      <c r="G438" s="4">
        <v>25.41</v>
      </c>
      <c r="H438" s="3">
        <v>52850</v>
      </c>
      <c r="I438" s="5">
        <v>2.6</v>
      </c>
      <c r="J438" s="4">
        <v>26.73</v>
      </c>
      <c r="K438" s="3">
        <v>55600</v>
      </c>
    </row>
    <row r="439" spans="1:11" x14ac:dyDescent="0.3">
      <c r="A439" s="1" t="s">
        <v>767</v>
      </c>
      <c r="B439" s="1" t="s">
        <v>460</v>
      </c>
      <c r="C439" s="3">
        <v>11960</v>
      </c>
      <c r="D439" s="5">
        <v>7.1</v>
      </c>
      <c r="E439" s="6">
        <v>1.286</v>
      </c>
      <c r="F439" s="87">
        <v>0.67</v>
      </c>
      <c r="G439" s="4">
        <v>22.71</v>
      </c>
      <c r="H439" s="3">
        <v>47240</v>
      </c>
      <c r="I439" s="5">
        <v>1.8</v>
      </c>
      <c r="J439" s="4">
        <v>21.33</v>
      </c>
      <c r="K439" s="3">
        <v>44380</v>
      </c>
    </row>
    <row r="440" spans="1:11" x14ac:dyDescent="0.3">
      <c r="A440" s="1" t="s">
        <v>767</v>
      </c>
      <c r="B440" s="1" t="s">
        <v>461</v>
      </c>
      <c r="C440" s="3">
        <v>39140</v>
      </c>
      <c r="D440" s="5">
        <v>2.9</v>
      </c>
      <c r="E440" s="6">
        <v>4.2069999999999999</v>
      </c>
      <c r="F440" s="87">
        <v>1.26</v>
      </c>
      <c r="G440" s="4">
        <v>21.21</v>
      </c>
      <c r="H440" s="3">
        <v>44110</v>
      </c>
      <c r="I440" s="5">
        <v>0.9</v>
      </c>
      <c r="J440" s="4">
        <v>20.64</v>
      </c>
      <c r="K440" s="3">
        <v>42930</v>
      </c>
    </row>
    <row r="441" spans="1:11" x14ac:dyDescent="0.3">
      <c r="A441" s="1" t="s">
        <v>767</v>
      </c>
      <c r="B441" s="1" t="s">
        <v>462</v>
      </c>
      <c r="C441" s="3">
        <v>106280</v>
      </c>
      <c r="D441" s="5">
        <v>2.2999999999999998</v>
      </c>
      <c r="E441" s="6">
        <v>11.423999999999999</v>
      </c>
      <c r="F441" s="87">
        <v>1.06</v>
      </c>
      <c r="G441" s="4">
        <v>22.55</v>
      </c>
      <c r="H441" s="3">
        <v>46900</v>
      </c>
      <c r="I441" s="5">
        <v>0.6</v>
      </c>
      <c r="J441" s="4">
        <v>22.23</v>
      </c>
      <c r="K441" s="3">
        <v>46230</v>
      </c>
    </row>
    <row r="442" spans="1:11" x14ac:dyDescent="0.3">
      <c r="A442" s="1" t="s">
        <v>767</v>
      </c>
      <c r="B442" s="1" t="s">
        <v>463</v>
      </c>
      <c r="C442" s="3">
        <v>9260</v>
      </c>
      <c r="D442" s="5">
        <v>5.0999999999999996</v>
      </c>
      <c r="E442" s="6">
        <v>0.996</v>
      </c>
      <c r="F442" s="87">
        <v>0.93</v>
      </c>
      <c r="G442" s="4">
        <v>23.51</v>
      </c>
      <c r="H442" s="3">
        <v>48900</v>
      </c>
      <c r="I442" s="5">
        <v>1.2</v>
      </c>
      <c r="J442" s="4">
        <v>23.4</v>
      </c>
      <c r="K442" s="3">
        <v>48660</v>
      </c>
    </row>
    <row r="443" spans="1:11" x14ac:dyDescent="0.3">
      <c r="A443" s="1" t="s">
        <v>767</v>
      </c>
      <c r="B443" s="1" t="s">
        <v>464</v>
      </c>
      <c r="C443" s="3">
        <v>4590</v>
      </c>
      <c r="D443" s="5">
        <v>5.9</v>
      </c>
      <c r="E443" s="6">
        <v>0.49299999999999999</v>
      </c>
      <c r="F443" s="87">
        <v>1</v>
      </c>
      <c r="G443" s="4">
        <v>21.97</v>
      </c>
      <c r="H443" s="3">
        <v>45690</v>
      </c>
      <c r="I443" s="5">
        <v>1.4</v>
      </c>
      <c r="J443" s="4">
        <v>22.07</v>
      </c>
      <c r="K443" s="3">
        <v>45900</v>
      </c>
    </row>
    <row r="444" spans="1:11" x14ac:dyDescent="0.3">
      <c r="A444" s="1" t="s">
        <v>767</v>
      </c>
      <c r="B444" s="1" t="s">
        <v>465</v>
      </c>
      <c r="C444" s="3">
        <v>28200</v>
      </c>
      <c r="D444" s="5">
        <v>2.6</v>
      </c>
      <c r="E444" s="6">
        <v>3.032</v>
      </c>
      <c r="F444" s="87">
        <v>0.88</v>
      </c>
      <c r="G444" s="4">
        <v>14.97</v>
      </c>
      <c r="H444" s="3">
        <v>31140</v>
      </c>
      <c r="I444" s="5">
        <v>0.9</v>
      </c>
      <c r="J444" s="4">
        <v>14.5</v>
      </c>
      <c r="K444" s="3">
        <v>30150</v>
      </c>
    </row>
    <row r="445" spans="1:11" x14ac:dyDescent="0.3">
      <c r="A445" s="1" t="s">
        <v>767</v>
      </c>
      <c r="B445" s="1" t="s">
        <v>466</v>
      </c>
      <c r="C445" s="3">
        <v>2220</v>
      </c>
      <c r="D445" s="5">
        <v>11.8</v>
      </c>
      <c r="E445" s="6">
        <v>0.23799999999999999</v>
      </c>
      <c r="F445" s="87">
        <v>1.05</v>
      </c>
      <c r="G445" s="4">
        <v>23.49</v>
      </c>
      <c r="H445" s="3">
        <v>48870</v>
      </c>
      <c r="I445" s="5">
        <v>3.4</v>
      </c>
      <c r="J445" s="4">
        <v>22.14</v>
      </c>
      <c r="K445" s="3">
        <v>46060</v>
      </c>
    </row>
    <row r="446" spans="1:11" x14ac:dyDescent="0.3">
      <c r="A446" s="1" t="s">
        <v>767</v>
      </c>
      <c r="B446" s="1" t="s">
        <v>467</v>
      </c>
      <c r="C446" s="3">
        <v>7410</v>
      </c>
      <c r="D446" s="5">
        <v>5.2</v>
      </c>
      <c r="E446" s="6">
        <v>0.79600000000000004</v>
      </c>
      <c r="F446" s="87">
        <v>1.93</v>
      </c>
      <c r="G446" s="4">
        <v>30.15</v>
      </c>
      <c r="H446" s="3">
        <v>62700</v>
      </c>
      <c r="I446" s="5">
        <v>1.5</v>
      </c>
      <c r="J446" s="4">
        <v>28.44</v>
      </c>
      <c r="K446" s="3">
        <v>59150</v>
      </c>
    </row>
    <row r="447" spans="1:11" x14ac:dyDescent="0.3">
      <c r="A447" s="1" t="s">
        <v>767</v>
      </c>
      <c r="B447" s="1" t="s">
        <v>468</v>
      </c>
      <c r="C447" s="3">
        <v>250</v>
      </c>
      <c r="D447" s="5">
        <v>14.7</v>
      </c>
      <c r="E447" s="6">
        <v>2.7E-2</v>
      </c>
      <c r="F447" s="87">
        <v>0.61</v>
      </c>
      <c r="G447" s="4">
        <v>21.57</v>
      </c>
      <c r="H447" s="3">
        <v>44870</v>
      </c>
      <c r="I447" s="5">
        <v>2.1</v>
      </c>
      <c r="J447" s="4">
        <v>21.57</v>
      </c>
      <c r="K447" s="3">
        <v>44870</v>
      </c>
    </row>
    <row r="448" spans="1:11" x14ac:dyDescent="0.3">
      <c r="A448" s="1" t="s">
        <v>767</v>
      </c>
      <c r="B448" s="1" t="s">
        <v>469</v>
      </c>
      <c r="C448" s="3">
        <v>7010</v>
      </c>
      <c r="D448" s="5">
        <v>1.5</v>
      </c>
      <c r="E448" s="6">
        <v>0.754</v>
      </c>
      <c r="F448" s="87">
        <v>0.81</v>
      </c>
      <c r="G448" s="4">
        <v>28.83</v>
      </c>
      <c r="H448" s="3">
        <v>59960</v>
      </c>
      <c r="I448" s="5">
        <v>1</v>
      </c>
      <c r="J448" s="4">
        <v>25.89</v>
      </c>
      <c r="K448" s="3">
        <v>53840</v>
      </c>
    </row>
    <row r="449" spans="1:11" x14ac:dyDescent="0.3">
      <c r="A449" s="1" t="s">
        <v>767</v>
      </c>
      <c r="B449" s="1" t="s">
        <v>470</v>
      </c>
      <c r="C449" s="3">
        <v>2140</v>
      </c>
      <c r="D449" s="5">
        <v>9.1</v>
      </c>
      <c r="E449" s="6">
        <v>0.23</v>
      </c>
      <c r="F449" s="87">
        <v>0.95</v>
      </c>
      <c r="G449" s="4">
        <v>22.14</v>
      </c>
      <c r="H449" s="3">
        <v>46060</v>
      </c>
      <c r="I449" s="5">
        <v>1.4</v>
      </c>
      <c r="J449" s="4">
        <v>21.17</v>
      </c>
      <c r="K449" s="3">
        <v>44040</v>
      </c>
    </row>
    <row r="450" spans="1:11" x14ac:dyDescent="0.3">
      <c r="A450" s="1" t="s">
        <v>767</v>
      </c>
      <c r="B450" s="1" t="s">
        <v>471</v>
      </c>
      <c r="C450" s="3">
        <v>154180</v>
      </c>
      <c r="D450" s="5">
        <v>2.2000000000000002</v>
      </c>
      <c r="E450" s="6">
        <v>16.574000000000002</v>
      </c>
      <c r="F450" s="87">
        <v>0.85</v>
      </c>
      <c r="G450" s="4">
        <v>20.07</v>
      </c>
      <c r="H450" s="3">
        <v>41750</v>
      </c>
      <c r="I450" s="5">
        <v>0.7</v>
      </c>
      <c r="J450" s="4">
        <v>18.489999999999998</v>
      </c>
      <c r="K450" s="3">
        <v>38460</v>
      </c>
    </row>
    <row r="451" spans="1:11" x14ac:dyDescent="0.3">
      <c r="A451" s="1" t="s">
        <v>767</v>
      </c>
      <c r="B451" s="1" t="s">
        <v>472</v>
      </c>
      <c r="C451" s="3">
        <v>7110</v>
      </c>
      <c r="D451" s="5">
        <v>2.1</v>
      </c>
      <c r="E451" s="6">
        <v>0.76500000000000001</v>
      </c>
      <c r="F451" s="87">
        <v>0.78</v>
      </c>
      <c r="G451" s="4" t="s">
        <v>14</v>
      </c>
      <c r="H451" s="3" t="s">
        <v>14</v>
      </c>
      <c r="I451" s="5" t="s">
        <v>14</v>
      </c>
      <c r="J451" s="4" t="s">
        <v>14</v>
      </c>
      <c r="K451" s="3" t="s">
        <v>14</v>
      </c>
    </row>
    <row r="452" spans="1:11" x14ac:dyDescent="0.3">
      <c r="A452" s="1" t="s">
        <v>767</v>
      </c>
      <c r="B452" s="1" t="s">
        <v>473</v>
      </c>
      <c r="C452" s="3">
        <v>11690</v>
      </c>
      <c r="D452" s="5">
        <v>5.0999999999999996</v>
      </c>
      <c r="E452" s="6">
        <v>1.2569999999999999</v>
      </c>
      <c r="F452" s="87">
        <v>1.51</v>
      </c>
      <c r="G452" s="4">
        <v>15.89</v>
      </c>
      <c r="H452" s="3">
        <v>33060</v>
      </c>
      <c r="I452" s="5">
        <v>1.2</v>
      </c>
      <c r="J452" s="4">
        <v>14.63</v>
      </c>
      <c r="K452" s="3">
        <v>30440</v>
      </c>
    </row>
    <row r="453" spans="1:11" x14ac:dyDescent="0.3">
      <c r="A453" s="1" t="s">
        <v>767</v>
      </c>
      <c r="B453" s="1" t="s">
        <v>474</v>
      </c>
      <c r="C453" s="3">
        <v>8420</v>
      </c>
      <c r="D453" s="5">
        <v>5.9</v>
      </c>
      <c r="E453" s="6">
        <v>0.90500000000000003</v>
      </c>
      <c r="F453" s="87">
        <v>0.51</v>
      </c>
      <c r="G453" s="4">
        <v>16.43</v>
      </c>
      <c r="H453" s="3">
        <v>34180</v>
      </c>
      <c r="I453" s="5">
        <v>3.2</v>
      </c>
      <c r="J453" s="4">
        <v>13.69</v>
      </c>
      <c r="K453" s="3">
        <v>28480</v>
      </c>
    </row>
    <row r="454" spans="1:11" x14ac:dyDescent="0.3">
      <c r="A454" s="1" t="s">
        <v>767</v>
      </c>
      <c r="B454" s="1" t="s">
        <v>475</v>
      </c>
      <c r="C454" s="3">
        <v>15380</v>
      </c>
      <c r="D454" s="5">
        <v>3.8</v>
      </c>
      <c r="E454" s="6">
        <v>1.653</v>
      </c>
      <c r="F454" s="87">
        <v>1.24</v>
      </c>
      <c r="G454" s="4">
        <v>19.010000000000002</v>
      </c>
      <c r="H454" s="3">
        <v>39550</v>
      </c>
      <c r="I454" s="5">
        <v>1.4</v>
      </c>
      <c r="J454" s="4">
        <v>19.32</v>
      </c>
      <c r="K454" s="3">
        <v>40180</v>
      </c>
    </row>
    <row r="455" spans="1:11" x14ac:dyDescent="0.3">
      <c r="A455" s="1" t="s">
        <v>767</v>
      </c>
      <c r="B455" s="1" t="s">
        <v>476</v>
      </c>
      <c r="C455" s="3">
        <v>6350</v>
      </c>
      <c r="D455" s="5">
        <v>5</v>
      </c>
      <c r="E455" s="6">
        <v>0.68200000000000005</v>
      </c>
      <c r="F455" s="87">
        <v>1.03</v>
      </c>
      <c r="G455" s="4">
        <v>15.53</v>
      </c>
      <c r="H455" s="3">
        <v>32300</v>
      </c>
      <c r="I455" s="5">
        <v>2.1</v>
      </c>
      <c r="J455" s="4">
        <v>14.78</v>
      </c>
      <c r="K455" s="3">
        <v>30740</v>
      </c>
    </row>
    <row r="456" spans="1:11" x14ac:dyDescent="0.3">
      <c r="A456" s="1" t="s">
        <v>767</v>
      </c>
      <c r="B456" s="1" t="s">
        <v>477</v>
      </c>
      <c r="C456" s="3">
        <v>8240</v>
      </c>
      <c r="D456" s="5">
        <v>7.7</v>
      </c>
      <c r="E456" s="6">
        <v>0.88600000000000001</v>
      </c>
      <c r="F456" s="87">
        <v>0.56000000000000005</v>
      </c>
      <c r="G456" s="4">
        <v>21.11</v>
      </c>
      <c r="H456" s="3">
        <v>43910</v>
      </c>
      <c r="I456" s="5">
        <v>1.8</v>
      </c>
      <c r="J456" s="4">
        <v>20.92</v>
      </c>
      <c r="K456" s="3">
        <v>43510</v>
      </c>
    </row>
    <row r="457" spans="1:11" x14ac:dyDescent="0.3">
      <c r="A457" s="1" t="s">
        <v>767</v>
      </c>
      <c r="B457" s="1" t="s">
        <v>478</v>
      </c>
      <c r="C457" s="3">
        <v>890</v>
      </c>
      <c r="D457" s="5">
        <v>15</v>
      </c>
      <c r="E457" s="6">
        <v>9.5000000000000001E-2</v>
      </c>
      <c r="F457" s="87">
        <v>0.33</v>
      </c>
      <c r="G457" s="4">
        <v>22.13</v>
      </c>
      <c r="H457" s="3">
        <v>46030</v>
      </c>
      <c r="I457" s="5">
        <v>6.1</v>
      </c>
      <c r="J457" s="4">
        <v>20.45</v>
      </c>
      <c r="K457" s="3">
        <v>42530</v>
      </c>
    </row>
    <row r="458" spans="1:11" x14ac:dyDescent="0.3">
      <c r="A458" s="1" t="s">
        <v>767</v>
      </c>
      <c r="B458" s="1" t="s">
        <v>479</v>
      </c>
      <c r="C458" s="3">
        <v>7710</v>
      </c>
      <c r="D458" s="5">
        <v>7.4</v>
      </c>
      <c r="E458" s="6">
        <v>0.82899999999999996</v>
      </c>
      <c r="F458" s="87">
        <v>0.7</v>
      </c>
      <c r="G458" s="4">
        <v>16.78</v>
      </c>
      <c r="H458" s="3">
        <v>34910</v>
      </c>
      <c r="I458" s="5">
        <v>2.6</v>
      </c>
      <c r="J458" s="4">
        <v>15.95</v>
      </c>
      <c r="K458" s="3">
        <v>33180</v>
      </c>
    </row>
    <row r="459" spans="1:11" x14ac:dyDescent="0.3">
      <c r="A459" s="1" t="s">
        <v>767</v>
      </c>
      <c r="B459" s="1" t="s">
        <v>480</v>
      </c>
      <c r="C459" s="3">
        <v>10910</v>
      </c>
      <c r="D459" s="5">
        <v>4.5</v>
      </c>
      <c r="E459" s="6">
        <v>1.173</v>
      </c>
      <c r="F459" s="87">
        <v>1.24</v>
      </c>
      <c r="G459" s="4">
        <v>21.68</v>
      </c>
      <c r="H459" s="3">
        <v>45080</v>
      </c>
      <c r="I459" s="5">
        <v>1.3</v>
      </c>
      <c r="J459" s="4">
        <v>21.27</v>
      </c>
      <c r="K459" s="3">
        <v>44240</v>
      </c>
    </row>
    <row r="460" spans="1:11" x14ac:dyDescent="0.3">
      <c r="A460" s="1" t="s">
        <v>767</v>
      </c>
      <c r="B460" s="1" t="s">
        <v>481</v>
      </c>
      <c r="C460" s="3">
        <v>105550</v>
      </c>
      <c r="D460" s="5">
        <v>2.2999999999999998</v>
      </c>
      <c r="E460" s="6">
        <v>11.347</v>
      </c>
      <c r="F460" s="87">
        <v>1.59</v>
      </c>
      <c r="G460" s="4">
        <v>16.23</v>
      </c>
      <c r="H460" s="3">
        <v>33760</v>
      </c>
      <c r="I460" s="5">
        <v>0.7</v>
      </c>
      <c r="J460" s="4">
        <v>15.7</v>
      </c>
      <c r="K460" s="3">
        <v>32660</v>
      </c>
    </row>
    <row r="461" spans="1:11" x14ac:dyDescent="0.3">
      <c r="A461" s="1" t="s">
        <v>767</v>
      </c>
      <c r="B461" s="1" t="s">
        <v>482</v>
      </c>
      <c r="C461" s="3">
        <v>11530</v>
      </c>
      <c r="D461" s="5">
        <v>5.6</v>
      </c>
      <c r="E461" s="6">
        <v>1.2390000000000001</v>
      </c>
      <c r="F461" s="87">
        <v>1.19</v>
      </c>
      <c r="G461" s="4">
        <v>19.53</v>
      </c>
      <c r="H461" s="3">
        <v>40630</v>
      </c>
      <c r="I461" s="5">
        <v>3.4</v>
      </c>
      <c r="J461" s="4">
        <v>18.239999999999998</v>
      </c>
      <c r="K461" s="3">
        <v>37940</v>
      </c>
    </row>
    <row r="462" spans="1:11" x14ac:dyDescent="0.3">
      <c r="A462" s="1" t="s">
        <v>767</v>
      </c>
      <c r="B462" s="1" t="s">
        <v>483</v>
      </c>
      <c r="C462" s="3">
        <v>5890</v>
      </c>
      <c r="D462" s="5">
        <v>4.2</v>
      </c>
      <c r="E462" s="6">
        <v>0.63300000000000001</v>
      </c>
      <c r="F462" s="87">
        <v>0.56000000000000005</v>
      </c>
      <c r="G462" s="4">
        <v>22.12</v>
      </c>
      <c r="H462" s="3">
        <v>46020</v>
      </c>
      <c r="I462" s="5">
        <v>2</v>
      </c>
      <c r="J462" s="4">
        <v>21.81</v>
      </c>
      <c r="K462" s="3">
        <v>45360</v>
      </c>
    </row>
    <row r="463" spans="1:11" x14ac:dyDescent="0.3">
      <c r="A463" s="1" t="s">
        <v>767</v>
      </c>
      <c r="B463" s="1" t="s">
        <v>484</v>
      </c>
      <c r="C463" s="3">
        <v>8860</v>
      </c>
      <c r="D463" s="5">
        <v>7.8</v>
      </c>
      <c r="E463" s="6">
        <v>0.95199999999999996</v>
      </c>
      <c r="F463" s="87">
        <v>1.51</v>
      </c>
      <c r="G463" s="4">
        <v>22.5</v>
      </c>
      <c r="H463" s="3">
        <v>46810</v>
      </c>
      <c r="I463" s="5">
        <v>2.6</v>
      </c>
      <c r="J463" s="4">
        <v>21.47</v>
      </c>
      <c r="K463" s="3">
        <v>44660</v>
      </c>
    </row>
    <row r="464" spans="1:11" x14ac:dyDescent="0.3">
      <c r="A464" s="1" t="s">
        <v>767</v>
      </c>
      <c r="B464" s="1" t="s">
        <v>485</v>
      </c>
      <c r="C464" s="3">
        <v>7740</v>
      </c>
      <c r="D464" s="5">
        <v>9.1999999999999993</v>
      </c>
      <c r="E464" s="6">
        <v>0.83199999999999996</v>
      </c>
      <c r="F464" s="87">
        <v>1.55</v>
      </c>
      <c r="G464" s="4">
        <v>16.22</v>
      </c>
      <c r="H464" s="3">
        <v>33740</v>
      </c>
      <c r="I464" s="5">
        <v>4.5</v>
      </c>
      <c r="J464" s="4">
        <v>14.41</v>
      </c>
      <c r="K464" s="3">
        <v>29980</v>
      </c>
    </row>
    <row r="465" spans="1:11" x14ac:dyDescent="0.3">
      <c r="A465" s="1" t="s">
        <v>767</v>
      </c>
      <c r="B465" s="1" t="s">
        <v>486</v>
      </c>
      <c r="C465" s="3">
        <v>4850</v>
      </c>
      <c r="D465" s="5">
        <v>5</v>
      </c>
      <c r="E465" s="6">
        <v>0.52200000000000002</v>
      </c>
      <c r="F465" s="87">
        <v>0.78</v>
      </c>
      <c r="G465" s="4">
        <v>22.83</v>
      </c>
      <c r="H465" s="3">
        <v>47480</v>
      </c>
      <c r="I465" s="5">
        <v>1.5</v>
      </c>
      <c r="J465" s="4">
        <v>22.1</v>
      </c>
      <c r="K465" s="3">
        <v>45960</v>
      </c>
    </row>
    <row r="466" spans="1:11" x14ac:dyDescent="0.3">
      <c r="A466" s="1" t="s">
        <v>767</v>
      </c>
      <c r="B466" s="1" t="s">
        <v>487</v>
      </c>
      <c r="C466" s="3">
        <v>13330</v>
      </c>
      <c r="D466" s="5">
        <v>6.7</v>
      </c>
      <c r="E466" s="6">
        <v>1.4330000000000001</v>
      </c>
      <c r="F466" s="87">
        <v>1.03</v>
      </c>
      <c r="G466" s="4">
        <v>23.5</v>
      </c>
      <c r="H466" s="3">
        <v>48880</v>
      </c>
      <c r="I466" s="5">
        <v>5.5</v>
      </c>
      <c r="J466" s="4">
        <v>19.690000000000001</v>
      </c>
      <c r="K466" s="3">
        <v>40960</v>
      </c>
    </row>
    <row r="467" spans="1:11" x14ac:dyDescent="0.3">
      <c r="A467" s="1" t="s">
        <v>767</v>
      </c>
      <c r="B467" s="1" t="s">
        <v>488</v>
      </c>
      <c r="C467" s="3">
        <v>1590</v>
      </c>
      <c r="D467" s="5">
        <v>10.8</v>
      </c>
      <c r="E467" s="6">
        <v>0.17100000000000001</v>
      </c>
      <c r="F467" s="87">
        <v>0.72</v>
      </c>
      <c r="G467" s="4" t="s">
        <v>14</v>
      </c>
      <c r="H467" s="3" t="s">
        <v>14</v>
      </c>
      <c r="I467" s="5" t="s">
        <v>14</v>
      </c>
      <c r="J467" s="4" t="s">
        <v>14</v>
      </c>
      <c r="K467" s="3" t="s">
        <v>14</v>
      </c>
    </row>
    <row r="468" spans="1:11" x14ac:dyDescent="0.3">
      <c r="A468" s="1" t="s">
        <v>767</v>
      </c>
      <c r="B468" s="1" t="s">
        <v>489</v>
      </c>
      <c r="C468" s="3">
        <v>5890</v>
      </c>
      <c r="D468" s="5">
        <v>0</v>
      </c>
      <c r="E468" s="6">
        <v>0.63300000000000001</v>
      </c>
      <c r="F468" s="87">
        <v>1.0900000000000001</v>
      </c>
      <c r="G468" s="4">
        <v>25.11</v>
      </c>
      <c r="H468" s="3">
        <v>52220</v>
      </c>
      <c r="I468" s="5">
        <v>0.9</v>
      </c>
      <c r="J468" s="4">
        <v>28.15</v>
      </c>
      <c r="K468" s="3">
        <v>58560</v>
      </c>
    </row>
    <row r="469" spans="1:11" x14ac:dyDescent="0.3">
      <c r="A469" s="1" t="s">
        <v>767</v>
      </c>
      <c r="B469" s="1" t="s">
        <v>490</v>
      </c>
      <c r="C469" s="3">
        <v>22930</v>
      </c>
      <c r="D469" s="5">
        <v>0</v>
      </c>
      <c r="E469" s="6">
        <v>2.4649999999999999</v>
      </c>
      <c r="F469" s="87">
        <v>1.04</v>
      </c>
      <c r="G469" s="4">
        <v>24.38</v>
      </c>
      <c r="H469" s="3">
        <v>50700</v>
      </c>
      <c r="I469" s="5">
        <v>0.9</v>
      </c>
      <c r="J469" s="4">
        <v>28.77</v>
      </c>
      <c r="K469" s="3">
        <v>59840</v>
      </c>
    </row>
    <row r="470" spans="1:11" x14ac:dyDescent="0.3">
      <c r="A470" s="1" t="s">
        <v>767</v>
      </c>
      <c r="B470" s="1" t="s">
        <v>491</v>
      </c>
      <c r="C470" s="3">
        <v>11770</v>
      </c>
      <c r="D470" s="5">
        <v>0</v>
      </c>
      <c r="E470" s="6">
        <v>1.2649999999999999</v>
      </c>
      <c r="F470" s="87">
        <v>1.61</v>
      </c>
      <c r="G470" s="4">
        <v>24.31</v>
      </c>
      <c r="H470" s="3">
        <v>50560</v>
      </c>
      <c r="I470" s="5">
        <v>1.5</v>
      </c>
      <c r="J470" s="4">
        <v>27.53</v>
      </c>
      <c r="K470" s="3">
        <v>57250</v>
      </c>
    </row>
    <row r="471" spans="1:11" x14ac:dyDescent="0.3">
      <c r="A471" s="1" t="s">
        <v>767</v>
      </c>
      <c r="B471" s="1" t="s">
        <v>492</v>
      </c>
      <c r="C471" s="3">
        <v>27050</v>
      </c>
      <c r="D471" s="5">
        <v>2.5</v>
      </c>
      <c r="E471" s="6">
        <v>2.907</v>
      </c>
      <c r="F471" s="87">
        <v>1.23</v>
      </c>
      <c r="G471" s="4">
        <v>25.21</v>
      </c>
      <c r="H471" s="3">
        <v>52440</v>
      </c>
      <c r="I471" s="5">
        <v>0.8</v>
      </c>
      <c r="J471" s="4">
        <v>24.79</v>
      </c>
      <c r="K471" s="3">
        <v>51570</v>
      </c>
    </row>
    <row r="472" spans="1:11" x14ac:dyDescent="0.3">
      <c r="A472" s="1" t="s">
        <v>767</v>
      </c>
      <c r="B472" s="1" t="s">
        <v>493</v>
      </c>
      <c r="C472" s="3">
        <v>35680</v>
      </c>
      <c r="D472" s="5">
        <v>3.3</v>
      </c>
      <c r="E472" s="6">
        <v>3.835</v>
      </c>
      <c r="F472" s="87">
        <v>0.81</v>
      </c>
      <c r="G472" s="4">
        <v>17.350000000000001</v>
      </c>
      <c r="H472" s="3">
        <v>36090</v>
      </c>
      <c r="I472" s="5">
        <v>1.1000000000000001</v>
      </c>
      <c r="J472" s="4">
        <v>15.88</v>
      </c>
      <c r="K472" s="3">
        <v>33030</v>
      </c>
    </row>
    <row r="473" spans="1:11" x14ac:dyDescent="0.3">
      <c r="A473" s="1" t="s">
        <v>767</v>
      </c>
      <c r="B473" s="1" t="s">
        <v>494</v>
      </c>
      <c r="C473" s="3">
        <v>127210</v>
      </c>
      <c r="D473" s="5">
        <v>2.2000000000000002</v>
      </c>
      <c r="E473" s="6">
        <v>13.675000000000001</v>
      </c>
      <c r="F473" s="87">
        <v>0.95</v>
      </c>
      <c r="G473" s="4">
        <v>13.47</v>
      </c>
      <c r="H473" s="3">
        <v>28020</v>
      </c>
      <c r="I473" s="5">
        <v>0.7</v>
      </c>
      <c r="J473" s="4">
        <v>11.54</v>
      </c>
      <c r="K473" s="3">
        <v>24000</v>
      </c>
    </row>
    <row r="474" spans="1:11" x14ac:dyDescent="0.3">
      <c r="A474" s="1" t="s">
        <v>767</v>
      </c>
      <c r="B474" s="1" t="s">
        <v>495</v>
      </c>
      <c r="C474" s="3">
        <v>3700</v>
      </c>
      <c r="D474" s="5">
        <v>7.6</v>
      </c>
      <c r="E474" s="6">
        <v>0.39800000000000002</v>
      </c>
      <c r="F474" s="87">
        <v>0.78</v>
      </c>
      <c r="G474" s="4">
        <v>17.18</v>
      </c>
      <c r="H474" s="3">
        <v>35740</v>
      </c>
      <c r="I474" s="5">
        <v>2.2999999999999998</v>
      </c>
      <c r="J474" s="4">
        <v>16.079999999999998</v>
      </c>
      <c r="K474" s="3">
        <v>33450</v>
      </c>
    </row>
    <row r="475" spans="1:11" x14ac:dyDescent="0.3">
      <c r="A475" s="1" t="s">
        <v>767</v>
      </c>
      <c r="B475" s="1" t="s">
        <v>496</v>
      </c>
      <c r="C475" s="3">
        <v>84450</v>
      </c>
      <c r="D475" s="5">
        <v>1.7</v>
      </c>
      <c r="E475" s="6">
        <v>9.0779999999999994</v>
      </c>
      <c r="F475" s="87">
        <v>2.17</v>
      </c>
      <c r="G475" s="4">
        <v>34.54</v>
      </c>
      <c r="H475" s="3">
        <v>71840</v>
      </c>
      <c r="I475" s="5">
        <v>0.7</v>
      </c>
      <c r="J475" s="4">
        <v>34.15</v>
      </c>
      <c r="K475" s="3">
        <v>71040</v>
      </c>
    </row>
    <row r="476" spans="1:11" x14ac:dyDescent="0.3">
      <c r="A476" s="1" t="s">
        <v>767</v>
      </c>
      <c r="B476" s="1" t="s">
        <v>497</v>
      </c>
      <c r="C476" s="3">
        <v>19350</v>
      </c>
      <c r="D476" s="5">
        <v>6.8</v>
      </c>
      <c r="E476" s="6">
        <v>2.08</v>
      </c>
      <c r="F476" s="87">
        <v>1.6</v>
      </c>
      <c r="G476" s="4">
        <v>27.49</v>
      </c>
      <c r="H476" s="3">
        <v>57170</v>
      </c>
      <c r="I476" s="5">
        <v>2.4</v>
      </c>
      <c r="J476" s="4">
        <v>26.96</v>
      </c>
      <c r="K476" s="3">
        <v>56080</v>
      </c>
    </row>
    <row r="477" spans="1:11" x14ac:dyDescent="0.3">
      <c r="A477" s="1" t="s">
        <v>767</v>
      </c>
      <c r="B477" s="1" t="s">
        <v>498</v>
      </c>
      <c r="C477" s="3">
        <v>15520</v>
      </c>
      <c r="D477" s="5">
        <v>5.3</v>
      </c>
      <c r="E477" s="6">
        <v>1.6679999999999999</v>
      </c>
      <c r="F477" s="87">
        <v>0.41</v>
      </c>
      <c r="G477" s="4">
        <v>20.7</v>
      </c>
      <c r="H477" s="3">
        <v>43050</v>
      </c>
      <c r="I477" s="5">
        <v>1.6</v>
      </c>
      <c r="J477" s="4">
        <v>20.28</v>
      </c>
      <c r="K477" s="3">
        <v>42190</v>
      </c>
    </row>
    <row r="478" spans="1:11" x14ac:dyDescent="0.3">
      <c r="A478" s="1" t="s">
        <v>767</v>
      </c>
      <c r="B478" s="1" t="s">
        <v>499</v>
      </c>
      <c r="C478" s="3">
        <v>176630</v>
      </c>
      <c r="D478" s="5">
        <v>1.9</v>
      </c>
      <c r="E478" s="6">
        <v>18.986999999999998</v>
      </c>
      <c r="F478" s="87">
        <v>1.2</v>
      </c>
      <c r="G478" s="4">
        <v>19.940000000000001</v>
      </c>
      <c r="H478" s="3">
        <v>41480</v>
      </c>
      <c r="I478" s="5">
        <v>0.7</v>
      </c>
      <c r="J478" s="4">
        <v>19.73</v>
      </c>
      <c r="K478" s="3">
        <v>41040</v>
      </c>
    </row>
    <row r="479" spans="1:11" x14ac:dyDescent="0.3">
      <c r="A479" s="1" t="s">
        <v>767</v>
      </c>
      <c r="B479" s="1" t="s">
        <v>500</v>
      </c>
      <c r="C479" s="3">
        <v>4240</v>
      </c>
      <c r="D479" s="5">
        <v>11.3</v>
      </c>
      <c r="E479" s="6">
        <v>0.45500000000000002</v>
      </c>
      <c r="F479" s="87">
        <v>1.61</v>
      </c>
      <c r="G479" s="4">
        <v>21.7</v>
      </c>
      <c r="H479" s="3">
        <v>45130</v>
      </c>
      <c r="I479" s="5">
        <v>2.8</v>
      </c>
      <c r="J479" s="4">
        <v>21.65</v>
      </c>
      <c r="K479" s="3">
        <v>45040</v>
      </c>
    </row>
    <row r="480" spans="1:11" x14ac:dyDescent="0.3">
      <c r="A480" s="1" t="s">
        <v>767</v>
      </c>
      <c r="B480" s="1" t="s">
        <v>501</v>
      </c>
      <c r="C480" s="3">
        <v>15390</v>
      </c>
      <c r="D480" s="5">
        <v>5.2</v>
      </c>
      <c r="E480" s="6">
        <v>1.655</v>
      </c>
      <c r="F480" s="87">
        <v>1.31</v>
      </c>
      <c r="G480" s="4">
        <v>18.25</v>
      </c>
      <c r="H480" s="3">
        <v>37960</v>
      </c>
      <c r="I480" s="5">
        <v>1.2</v>
      </c>
      <c r="J480" s="4">
        <v>17.38</v>
      </c>
      <c r="K480" s="3">
        <v>36160</v>
      </c>
    </row>
    <row r="481" spans="1:11" x14ac:dyDescent="0.3">
      <c r="A481" s="1" t="s">
        <v>767</v>
      </c>
      <c r="B481" s="1" t="s">
        <v>502</v>
      </c>
      <c r="C481" s="3">
        <v>12750</v>
      </c>
      <c r="D481" s="5">
        <v>12.5</v>
      </c>
      <c r="E481" s="6">
        <v>1.37</v>
      </c>
      <c r="F481" s="87">
        <v>3</v>
      </c>
      <c r="G481" s="4">
        <v>21.99</v>
      </c>
      <c r="H481" s="3">
        <v>45730</v>
      </c>
      <c r="I481" s="5">
        <v>1.8</v>
      </c>
      <c r="J481" s="4">
        <v>21.62</v>
      </c>
      <c r="K481" s="3">
        <v>44970</v>
      </c>
    </row>
    <row r="482" spans="1:11" x14ac:dyDescent="0.3">
      <c r="A482" s="1" t="s">
        <v>767</v>
      </c>
      <c r="B482" s="1" t="s">
        <v>503</v>
      </c>
      <c r="C482" s="3">
        <v>990</v>
      </c>
      <c r="D482" s="5">
        <v>17</v>
      </c>
      <c r="E482" s="6">
        <v>0.106</v>
      </c>
      <c r="F482" s="87">
        <v>1.26</v>
      </c>
      <c r="G482" s="4">
        <v>26.93</v>
      </c>
      <c r="H482" s="3">
        <v>56010</v>
      </c>
      <c r="I482" s="5">
        <v>4.5</v>
      </c>
      <c r="J482" s="4">
        <v>25.68</v>
      </c>
      <c r="K482" s="3">
        <v>53410</v>
      </c>
    </row>
    <row r="483" spans="1:11" x14ac:dyDescent="0.3">
      <c r="A483" s="1" t="s">
        <v>767</v>
      </c>
      <c r="B483" s="1" t="s">
        <v>504</v>
      </c>
      <c r="C483" s="3">
        <v>13800</v>
      </c>
      <c r="D483" s="5">
        <v>8.6999999999999993</v>
      </c>
      <c r="E483" s="6">
        <v>1.4830000000000001</v>
      </c>
      <c r="F483" s="87">
        <v>0.76</v>
      </c>
      <c r="G483" s="4">
        <v>23.7</v>
      </c>
      <c r="H483" s="3">
        <v>49290</v>
      </c>
      <c r="I483" s="5">
        <v>1.5</v>
      </c>
      <c r="J483" s="4">
        <v>22.56</v>
      </c>
      <c r="K483" s="3">
        <v>46930</v>
      </c>
    </row>
    <row r="484" spans="1:11" x14ac:dyDescent="0.3">
      <c r="A484" s="1" t="s">
        <v>767</v>
      </c>
      <c r="B484" s="1" t="s">
        <v>505</v>
      </c>
      <c r="C484" s="3">
        <v>8010</v>
      </c>
      <c r="D484" s="5">
        <v>7.1</v>
      </c>
      <c r="E484" s="6">
        <v>0.86099999999999999</v>
      </c>
      <c r="F484" s="87">
        <v>1.43</v>
      </c>
      <c r="G484" s="4">
        <v>16.61</v>
      </c>
      <c r="H484" s="3">
        <v>34540</v>
      </c>
      <c r="I484" s="5">
        <v>2.2000000000000002</v>
      </c>
      <c r="J484" s="4">
        <v>15.86</v>
      </c>
      <c r="K484" s="3">
        <v>32990</v>
      </c>
    </row>
    <row r="485" spans="1:11" x14ac:dyDescent="0.3">
      <c r="A485" s="1" t="s">
        <v>767</v>
      </c>
      <c r="B485" s="1" t="s">
        <v>506</v>
      </c>
      <c r="C485" s="3">
        <v>188530</v>
      </c>
      <c r="D485" s="5">
        <v>1.7</v>
      </c>
      <c r="E485" s="6">
        <v>20.266999999999999</v>
      </c>
      <c r="F485" s="87">
        <v>0.97</v>
      </c>
      <c r="G485" s="4">
        <v>16.68</v>
      </c>
      <c r="H485" s="3">
        <v>34690</v>
      </c>
      <c r="I485" s="5">
        <v>0.6</v>
      </c>
      <c r="J485" s="4">
        <v>15.72</v>
      </c>
      <c r="K485" s="3">
        <v>32700</v>
      </c>
    </row>
    <row r="486" spans="1:11" x14ac:dyDescent="0.3">
      <c r="A486" s="1" t="s">
        <v>767</v>
      </c>
      <c r="B486" s="1" t="s">
        <v>507</v>
      </c>
      <c r="C486" s="3">
        <v>5060</v>
      </c>
      <c r="D486" s="5">
        <v>6.8</v>
      </c>
      <c r="E486" s="6">
        <v>0.54400000000000004</v>
      </c>
      <c r="F486" s="87">
        <v>1.41</v>
      </c>
      <c r="G486" s="4">
        <v>16.72</v>
      </c>
      <c r="H486" s="3">
        <v>34780</v>
      </c>
      <c r="I486" s="5">
        <v>2.2000000000000002</v>
      </c>
      <c r="J486" s="4">
        <v>15.7</v>
      </c>
      <c r="K486" s="3">
        <v>32660</v>
      </c>
    </row>
    <row r="487" spans="1:11" x14ac:dyDescent="0.3">
      <c r="A487" s="1" t="s">
        <v>767</v>
      </c>
      <c r="B487" s="1" t="s">
        <v>508</v>
      </c>
      <c r="C487" s="3">
        <v>1650</v>
      </c>
      <c r="D487" s="5">
        <v>14.8</v>
      </c>
      <c r="E487" s="6">
        <v>0.17699999999999999</v>
      </c>
      <c r="F487" s="87">
        <v>2.21</v>
      </c>
      <c r="G487" s="4">
        <v>21.55</v>
      </c>
      <c r="H487" s="3">
        <v>44830</v>
      </c>
      <c r="I487" s="5">
        <v>3.1</v>
      </c>
      <c r="J487" s="4">
        <v>21.54</v>
      </c>
      <c r="K487" s="3">
        <v>44810</v>
      </c>
    </row>
    <row r="488" spans="1:11" x14ac:dyDescent="0.3">
      <c r="A488" s="1" t="s">
        <v>767</v>
      </c>
      <c r="B488" s="1" t="s">
        <v>509</v>
      </c>
      <c r="C488" s="3">
        <v>520</v>
      </c>
      <c r="D488" s="5">
        <v>12.4</v>
      </c>
      <c r="E488" s="6">
        <v>5.6000000000000001E-2</v>
      </c>
      <c r="F488" s="87">
        <v>0.79</v>
      </c>
      <c r="G488" s="4">
        <v>26.64</v>
      </c>
      <c r="H488" s="3">
        <v>55410</v>
      </c>
      <c r="I488" s="5">
        <v>3</v>
      </c>
      <c r="J488" s="4">
        <v>25.7</v>
      </c>
      <c r="K488" s="3">
        <v>53460</v>
      </c>
    </row>
    <row r="489" spans="1:11" x14ac:dyDescent="0.3">
      <c r="A489" s="1" t="s">
        <v>767</v>
      </c>
      <c r="B489" s="1" t="s">
        <v>510</v>
      </c>
      <c r="C489" s="3">
        <v>17350</v>
      </c>
      <c r="D489" s="5">
        <v>1.8</v>
      </c>
      <c r="E489" s="6">
        <v>1.865</v>
      </c>
      <c r="F489" s="87">
        <v>1.27</v>
      </c>
      <c r="G489" s="4">
        <v>18.64</v>
      </c>
      <c r="H489" s="3">
        <v>38780</v>
      </c>
      <c r="I489" s="5">
        <v>3.7</v>
      </c>
      <c r="J489" s="4">
        <v>18.149999999999999</v>
      </c>
      <c r="K489" s="3">
        <v>37740</v>
      </c>
    </row>
    <row r="490" spans="1:11" x14ac:dyDescent="0.3">
      <c r="A490" s="1" t="s">
        <v>767</v>
      </c>
      <c r="B490" s="1" t="s">
        <v>511</v>
      </c>
      <c r="C490" s="3">
        <v>240</v>
      </c>
      <c r="D490" s="5">
        <v>24.1</v>
      </c>
      <c r="E490" s="6">
        <v>2.5999999999999999E-2</v>
      </c>
      <c r="F490" s="87">
        <v>0.18</v>
      </c>
      <c r="G490" s="4">
        <v>26.31</v>
      </c>
      <c r="H490" s="3">
        <v>54730</v>
      </c>
      <c r="I490" s="5">
        <v>3.8</v>
      </c>
      <c r="J490" s="4">
        <v>25.46</v>
      </c>
      <c r="K490" s="3">
        <v>52950</v>
      </c>
    </row>
    <row r="491" spans="1:11" x14ac:dyDescent="0.3">
      <c r="A491" s="1" t="s">
        <v>767</v>
      </c>
      <c r="B491" s="1" t="s">
        <v>512</v>
      </c>
      <c r="C491" s="3">
        <v>220</v>
      </c>
      <c r="D491" s="5">
        <v>3.6</v>
      </c>
      <c r="E491" s="6">
        <v>2.3E-2</v>
      </c>
      <c r="F491" s="87">
        <v>0.24</v>
      </c>
      <c r="G491" s="4">
        <v>29.17</v>
      </c>
      <c r="H491" s="3">
        <v>60670</v>
      </c>
      <c r="I491" s="5">
        <v>1.8</v>
      </c>
      <c r="J491" s="4">
        <v>30.93</v>
      </c>
      <c r="K491" s="3">
        <v>64330</v>
      </c>
    </row>
    <row r="492" spans="1:11" x14ac:dyDescent="0.3">
      <c r="A492" s="1" t="s">
        <v>767</v>
      </c>
      <c r="B492" s="1" t="s">
        <v>515</v>
      </c>
      <c r="C492" s="3">
        <v>490</v>
      </c>
      <c r="D492" s="5">
        <v>22.1</v>
      </c>
      <c r="E492" s="6">
        <v>5.2999999999999999E-2</v>
      </c>
      <c r="F492" s="87">
        <v>0.21</v>
      </c>
      <c r="G492" s="4">
        <v>14.11</v>
      </c>
      <c r="H492" s="3">
        <v>29350</v>
      </c>
      <c r="I492" s="5">
        <v>5.8</v>
      </c>
      <c r="J492" s="4">
        <v>13.03</v>
      </c>
      <c r="K492" s="3">
        <v>27100</v>
      </c>
    </row>
    <row r="493" spans="1:11" x14ac:dyDescent="0.3">
      <c r="A493" s="1" t="s">
        <v>767</v>
      </c>
      <c r="B493" s="1" t="s">
        <v>516</v>
      </c>
      <c r="C493" s="3">
        <v>220</v>
      </c>
      <c r="D493" s="5">
        <v>32</v>
      </c>
      <c r="E493" s="6">
        <v>2.4E-2</v>
      </c>
      <c r="F493" s="87">
        <v>0.48</v>
      </c>
      <c r="G493" s="4">
        <v>17.170000000000002</v>
      </c>
      <c r="H493" s="3">
        <v>35710</v>
      </c>
      <c r="I493" s="5">
        <v>3.9</v>
      </c>
      <c r="J493" s="4">
        <v>16.489999999999998</v>
      </c>
      <c r="K493" s="3">
        <v>34290</v>
      </c>
    </row>
    <row r="494" spans="1:11" x14ac:dyDescent="0.3">
      <c r="A494" s="1" t="s">
        <v>767</v>
      </c>
      <c r="B494" s="1" t="s">
        <v>517</v>
      </c>
      <c r="C494" s="3">
        <v>21410</v>
      </c>
      <c r="D494" s="5">
        <v>3.4</v>
      </c>
      <c r="E494" s="6">
        <v>2.302</v>
      </c>
      <c r="F494" s="87">
        <v>0.59</v>
      </c>
      <c r="G494" s="4">
        <v>43.11</v>
      </c>
      <c r="H494" s="3">
        <v>89670</v>
      </c>
      <c r="I494" s="5">
        <v>1.1000000000000001</v>
      </c>
      <c r="J494" s="4">
        <v>41.59</v>
      </c>
      <c r="K494" s="3">
        <v>86500</v>
      </c>
    </row>
    <row r="495" spans="1:11" x14ac:dyDescent="0.3">
      <c r="A495" s="1" t="s">
        <v>767</v>
      </c>
      <c r="B495" s="1" t="s">
        <v>518</v>
      </c>
      <c r="C495" s="3">
        <v>360</v>
      </c>
      <c r="D495" s="5">
        <v>24.1</v>
      </c>
      <c r="E495" s="6">
        <v>3.9E-2</v>
      </c>
      <c r="F495" s="87">
        <v>0.37</v>
      </c>
      <c r="G495" s="4">
        <v>31.14</v>
      </c>
      <c r="H495" s="3">
        <v>64780</v>
      </c>
      <c r="I495" s="5">
        <v>8.6999999999999993</v>
      </c>
      <c r="J495" s="4">
        <v>28.23</v>
      </c>
      <c r="K495" s="3">
        <v>58730</v>
      </c>
    </row>
    <row r="496" spans="1:11" x14ac:dyDescent="0.3">
      <c r="A496" s="1" t="s">
        <v>767</v>
      </c>
      <c r="B496" s="1" t="s">
        <v>519</v>
      </c>
      <c r="C496" s="3">
        <v>6300</v>
      </c>
      <c r="D496" s="5">
        <v>11.5</v>
      </c>
      <c r="E496" s="6">
        <v>0.67800000000000005</v>
      </c>
      <c r="F496" s="87">
        <v>1.49</v>
      </c>
      <c r="G496" s="4">
        <v>36.6</v>
      </c>
      <c r="H496" s="3">
        <v>76130</v>
      </c>
      <c r="I496" s="5">
        <v>3.9</v>
      </c>
      <c r="J496" s="4">
        <v>35.4</v>
      </c>
      <c r="K496" s="3">
        <v>73630</v>
      </c>
    </row>
    <row r="497" spans="1:11" x14ac:dyDescent="0.3">
      <c r="A497" s="1" t="s">
        <v>767</v>
      </c>
      <c r="B497" s="1" t="s">
        <v>520</v>
      </c>
      <c r="C497" s="3">
        <v>1360</v>
      </c>
      <c r="D497" s="5">
        <v>30.2</v>
      </c>
      <c r="E497" s="6">
        <v>0.14599999999999999</v>
      </c>
      <c r="F497" s="87">
        <v>1.73</v>
      </c>
      <c r="G497" s="4">
        <v>23.66</v>
      </c>
      <c r="H497" s="3">
        <v>49200</v>
      </c>
      <c r="I497" s="5">
        <v>12.3</v>
      </c>
      <c r="J497" s="4">
        <v>20.09</v>
      </c>
      <c r="K497" s="3">
        <v>41790</v>
      </c>
    </row>
    <row r="498" spans="1:11" x14ac:dyDescent="0.3">
      <c r="A498" s="1" t="s">
        <v>767</v>
      </c>
      <c r="B498" s="1" t="s">
        <v>521</v>
      </c>
      <c r="C498" s="3">
        <v>44540</v>
      </c>
      <c r="D498" s="5">
        <v>4</v>
      </c>
      <c r="E498" s="6">
        <v>4.7880000000000003</v>
      </c>
      <c r="F498" s="87">
        <v>0.98</v>
      </c>
      <c r="G498" s="4">
        <v>32.54</v>
      </c>
      <c r="H498" s="3">
        <v>67690</v>
      </c>
      <c r="I498" s="5">
        <v>1.5</v>
      </c>
      <c r="J498" s="4">
        <v>29.25</v>
      </c>
      <c r="K498" s="3">
        <v>60830</v>
      </c>
    </row>
    <row r="499" spans="1:11" x14ac:dyDescent="0.3">
      <c r="A499" s="1" t="s">
        <v>767</v>
      </c>
      <c r="B499" s="1" t="s">
        <v>522</v>
      </c>
      <c r="C499" s="3">
        <v>1430</v>
      </c>
      <c r="D499" s="5">
        <v>35</v>
      </c>
      <c r="E499" s="6">
        <v>0.154</v>
      </c>
      <c r="F499" s="87">
        <v>0.84</v>
      </c>
      <c r="G499" s="4">
        <v>22.14</v>
      </c>
      <c r="H499" s="3">
        <v>46050</v>
      </c>
      <c r="I499" s="5">
        <v>13.1</v>
      </c>
      <c r="J499" s="4">
        <v>16.100000000000001</v>
      </c>
      <c r="K499" s="3">
        <v>33490</v>
      </c>
    </row>
    <row r="500" spans="1:11" x14ac:dyDescent="0.3">
      <c r="A500" s="1" t="s">
        <v>767</v>
      </c>
      <c r="B500" s="1" t="s">
        <v>523</v>
      </c>
      <c r="C500" s="3">
        <v>440</v>
      </c>
      <c r="D500" s="5">
        <v>38.4</v>
      </c>
      <c r="E500" s="6">
        <v>4.8000000000000001E-2</v>
      </c>
      <c r="F500" s="87">
        <v>0.56999999999999995</v>
      </c>
      <c r="G500" s="4">
        <v>27.07</v>
      </c>
      <c r="H500" s="3">
        <v>56310</v>
      </c>
      <c r="I500" s="5">
        <v>11.3</v>
      </c>
      <c r="J500" s="4">
        <v>25.34</v>
      </c>
      <c r="K500" s="3">
        <v>52700</v>
      </c>
    </row>
    <row r="501" spans="1:11" x14ac:dyDescent="0.3">
      <c r="A501" s="1" t="s">
        <v>767</v>
      </c>
      <c r="B501" s="1" t="s">
        <v>524</v>
      </c>
      <c r="C501" s="3">
        <v>3040</v>
      </c>
      <c r="D501" s="5">
        <v>22</v>
      </c>
      <c r="E501" s="6">
        <v>0.32600000000000001</v>
      </c>
      <c r="F501" s="87">
        <v>1.2</v>
      </c>
      <c r="G501" s="4">
        <v>36.94</v>
      </c>
      <c r="H501" s="3">
        <v>76830</v>
      </c>
      <c r="I501" s="5">
        <v>7.4</v>
      </c>
      <c r="J501" s="4">
        <v>40.92</v>
      </c>
      <c r="K501" s="3">
        <v>85120</v>
      </c>
    </row>
    <row r="502" spans="1:11" x14ac:dyDescent="0.3">
      <c r="A502" s="1" t="s">
        <v>767</v>
      </c>
      <c r="B502" s="1" t="s">
        <v>525</v>
      </c>
      <c r="C502" s="3">
        <v>7980</v>
      </c>
      <c r="D502" s="5">
        <v>8.6</v>
      </c>
      <c r="E502" s="6">
        <v>0.85799999999999998</v>
      </c>
      <c r="F502" s="87">
        <v>0.68</v>
      </c>
      <c r="G502" s="4">
        <v>36.04</v>
      </c>
      <c r="H502" s="3">
        <v>74960</v>
      </c>
      <c r="I502" s="5">
        <v>2.4</v>
      </c>
      <c r="J502" s="4">
        <v>36.979999999999997</v>
      </c>
      <c r="K502" s="3">
        <v>76920</v>
      </c>
    </row>
    <row r="503" spans="1:11" x14ac:dyDescent="0.3">
      <c r="A503" s="1" t="s">
        <v>767</v>
      </c>
      <c r="B503" s="1" t="s">
        <v>527</v>
      </c>
      <c r="C503" s="3">
        <v>59110</v>
      </c>
      <c r="D503" s="5">
        <v>3.2</v>
      </c>
      <c r="E503" s="6">
        <v>6.3540000000000001</v>
      </c>
      <c r="F503" s="87">
        <v>0.94</v>
      </c>
      <c r="G503" s="4">
        <v>25.44</v>
      </c>
      <c r="H503" s="3">
        <v>52910</v>
      </c>
      <c r="I503" s="5">
        <v>1.5</v>
      </c>
      <c r="J503" s="4">
        <v>22.52</v>
      </c>
      <c r="K503" s="3">
        <v>46850</v>
      </c>
    </row>
    <row r="504" spans="1:11" x14ac:dyDescent="0.3">
      <c r="A504" s="1" t="s">
        <v>767</v>
      </c>
      <c r="B504" s="1" t="s">
        <v>528</v>
      </c>
      <c r="C504" s="3">
        <v>2000</v>
      </c>
      <c r="D504" s="5">
        <v>18.600000000000001</v>
      </c>
      <c r="E504" s="6">
        <v>0.215</v>
      </c>
      <c r="F504" s="87">
        <v>0.62</v>
      </c>
      <c r="G504" s="4">
        <v>31.76</v>
      </c>
      <c r="H504" s="3">
        <v>66060</v>
      </c>
      <c r="I504" s="5">
        <v>12.7</v>
      </c>
      <c r="J504" s="4">
        <v>25.61</v>
      </c>
      <c r="K504" s="3">
        <v>53270</v>
      </c>
    </row>
    <row r="505" spans="1:11" x14ac:dyDescent="0.3">
      <c r="A505" s="1" t="s">
        <v>767</v>
      </c>
      <c r="B505" s="1" t="s">
        <v>529</v>
      </c>
      <c r="C505" s="3">
        <v>230</v>
      </c>
      <c r="D505" s="5">
        <v>21.7</v>
      </c>
      <c r="E505" s="6">
        <v>2.4E-2</v>
      </c>
      <c r="F505" s="87">
        <v>0.94</v>
      </c>
      <c r="G505" s="4" t="s">
        <v>14</v>
      </c>
      <c r="H505" s="3" t="s">
        <v>14</v>
      </c>
      <c r="I505" s="5" t="s">
        <v>14</v>
      </c>
      <c r="J505" s="4" t="s">
        <v>14</v>
      </c>
      <c r="K505" s="3" t="s">
        <v>14</v>
      </c>
    </row>
    <row r="506" spans="1:11" x14ac:dyDescent="0.3">
      <c r="A506" s="1" t="s">
        <v>767</v>
      </c>
      <c r="B506" s="1" t="s">
        <v>530</v>
      </c>
      <c r="C506" s="3">
        <v>10680</v>
      </c>
      <c r="D506" s="5">
        <v>4.4000000000000004</v>
      </c>
      <c r="E506" s="6">
        <v>1.1479999999999999</v>
      </c>
      <c r="F506" s="87">
        <v>0.45</v>
      </c>
      <c r="G506" s="4">
        <v>40.869999999999997</v>
      </c>
      <c r="H506" s="3">
        <v>85000</v>
      </c>
      <c r="I506" s="5">
        <v>1.9</v>
      </c>
      <c r="J506" s="4">
        <v>37.68</v>
      </c>
      <c r="K506" s="3">
        <v>78380</v>
      </c>
    </row>
    <row r="507" spans="1:11" x14ac:dyDescent="0.3">
      <c r="A507" s="1" t="s">
        <v>767</v>
      </c>
      <c r="B507" s="1" t="s">
        <v>531</v>
      </c>
      <c r="C507" s="3">
        <v>3980</v>
      </c>
      <c r="D507" s="5">
        <v>15.1</v>
      </c>
      <c r="E507" s="6">
        <v>0.42699999999999999</v>
      </c>
      <c r="F507" s="87">
        <v>0.63</v>
      </c>
      <c r="G507" s="4">
        <v>29.49</v>
      </c>
      <c r="H507" s="3">
        <v>61350</v>
      </c>
      <c r="I507" s="5">
        <v>7.6</v>
      </c>
      <c r="J507" s="4">
        <v>25.13</v>
      </c>
      <c r="K507" s="3">
        <v>52270</v>
      </c>
    </row>
    <row r="508" spans="1:11" x14ac:dyDescent="0.3">
      <c r="A508" s="1" t="s">
        <v>767</v>
      </c>
      <c r="B508" s="1" t="s">
        <v>532</v>
      </c>
      <c r="C508" s="3">
        <v>950</v>
      </c>
      <c r="D508" s="5">
        <v>22</v>
      </c>
      <c r="E508" s="6">
        <v>0.10199999999999999</v>
      </c>
      <c r="F508" s="87">
        <v>0.8</v>
      </c>
      <c r="G508" s="4">
        <v>30.69</v>
      </c>
      <c r="H508" s="3">
        <v>63840</v>
      </c>
      <c r="I508" s="5">
        <v>5.7</v>
      </c>
      <c r="J508" s="4">
        <v>30.08</v>
      </c>
      <c r="K508" s="3">
        <v>62560</v>
      </c>
    </row>
    <row r="509" spans="1:11" x14ac:dyDescent="0.3">
      <c r="A509" s="1" t="s">
        <v>767</v>
      </c>
      <c r="B509" s="1" t="s">
        <v>533</v>
      </c>
      <c r="C509" s="3">
        <v>42620</v>
      </c>
      <c r="D509" s="5">
        <v>4.2</v>
      </c>
      <c r="E509" s="6">
        <v>4.5810000000000004</v>
      </c>
      <c r="F509" s="87">
        <v>1.03</v>
      </c>
      <c r="G509" s="4">
        <v>38.270000000000003</v>
      </c>
      <c r="H509" s="3">
        <v>79600</v>
      </c>
      <c r="I509" s="5">
        <v>2.8</v>
      </c>
      <c r="J509" s="4">
        <v>36.39</v>
      </c>
      <c r="K509" s="3">
        <v>75690</v>
      </c>
    </row>
    <row r="510" spans="1:11" x14ac:dyDescent="0.3">
      <c r="A510" s="1" t="s">
        <v>767</v>
      </c>
      <c r="B510" s="1" t="s">
        <v>746</v>
      </c>
      <c r="C510" s="3">
        <v>840</v>
      </c>
      <c r="D510" s="5">
        <v>26.8</v>
      </c>
      <c r="E510" s="6">
        <v>0.09</v>
      </c>
      <c r="F510" s="87">
        <v>0.41</v>
      </c>
      <c r="G510" s="4">
        <v>21.44</v>
      </c>
      <c r="H510" s="3">
        <v>44600</v>
      </c>
      <c r="I510" s="5">
        <v>8.9</v>
      </c>
      <c r="J510" s="4">
        <v>18.53</v>
      </c>
      <c r="K510" s="3">
        <v>38540</v>
      </c>
    </row>
    <row r="511" spans="1:11" x14ac:dyDescent="0.3">
      <c r="A511" s="1" t="s">
        <v>767</v>
      </c>
      <c r="B511" s="1" t="s">
        <v>535</v>
      </c>
      <c r="C511" s="3">
        <v>480</v>
      </c>
      <c r="D511" s="5">
        <v>34.1</v>
      </c>
      <c r="E511" s="6">
        <v>5.0999999999999997E-2</v>
      </c>
      <c r="F511" s="87">
        <v>0.3</v>
      </c>
      <c r="G511" s="4">
        <v>49.6</v>
      </c>
      <c r="H511" s="3">
        <v>103170</v>
      </c>
      <c r="I511" s="5">
        <v>4.7</v>
      </c>
      <c r="J511" s="4">
        <v>52.47</v>
      </c>
      <c r="K511" s="3">
        <v>109130</v>
      </c>
    </row>
    <row r="512" spans="1:11" x14ac:dyDescent="0.3">
      <c r="A512" s="1" t="s">
        <v>767</v>
      </c>
      <c r="B512" s="1" t="s">
        <v>536</v>
      </c>
      <c r="C512" s="3">
        <v>13200</v>
      </c>
      <c r="D512" s="5">
        <v>6.4</v>
      </c>
      <c r="E512" s="6">
        <v>1.419</v>
      </c>
      <c r="F512" s="87">
        <v>0.91</v>
      </c>
      <c r="G512" s="4">
        <v>25.24</v>
      </c>
      <c r="H512" s="3">
        <v>52490</v>
      </c>
      <c r="I512" s="5">
        <v>4.5</v>
      </c>
      <c r="J512" s="4">
        <v>22.72</v>
      </c>
      <c r="K512" s="3">
        <v>47250</v>
      </c>
    </row>
    <row r="513" spans="1:11" x14ac:dyDescent="0.3">
      <c r="A513" s="1" t="s">
        <v>767</v>
      </c>
      <c r="B513" s="1" t="s">
        <v>537</v>
      </c>
      <c r="C513" s="3">
        <v>910</v>
      </c>
      <c r="D513" s="5">
        <v>35</v>
      </c>
      <c r="E513" s="6">
        <v>9.8000000000000004E-2</v>
      </c>
      <c r="F513" s="87">
        <v>0.36</v>
      </c>
      <c r="G513" s="4">
        <v>28.9</v>
      </c>
      <c r="H513" s="3">
        <v>60120</v>
      </c>
      <c r="I513" s="5">
        <v>6.9</v>
      </c>
      <c r="J513" s="4">
        <v>28.85</v>
      </c>
      <c r="K513" s="3">
        <v>60000</v>
      </c>
    </row>
    <row r="514" spans="1:11" x14ac:dyDescent="0.3">
      <c r="A514" s="1" t="s">
        <v>767</v>
      </c>
      <c r="B514" s="1" t="s">
        <v>538</v>
      </c>
      <c r="C514" s="3">
        <v>26920</v>
      </c>
      <c r="D514" s="5">
        <v>6.1</v>
      </c>
      <c r="E514" s="6">
        <v>2.8929999999999998</v>
      </c>
      <c r="F514" s="87">
        <v>0.96</v>
      </c>
      <c r="G514" s="4">
        <v>38.58</v>
      </c>
      <c r="H514" s="3">
        <v>80240</v>
      </c>
      <c r="I514" s="5">
        <v>2.5</v>
      </c>
      <c r="J514" s="4">
        <v>34.950000000000003</v>
      </c>
      <c r="K514" s="3">
        <v>72690</v>
      </c>
    </row>
    <row r="515" spans="1:11" x14ac:dyDescent="0.3">
      <c r="A515" s="1" t="s">
        <v>767</v>
      </c>
      <c r="B515" s="1" t="s">
        <v>539</v>
      </c>
      <c r="C515" s="3">
        <v>820</v>
      </c>
      <c r="D515" s="5">
        <v>16.5</v>
      </c>
      <c r="E515" s="6">
        <v>8.7999999999999995E-2</v>
      </c>
      <c r="F515" s="87">
        <v>0.52</v>
      </c>
      <c r="G515" s="4">
        <v>33.15</v>
      </c>
      <c r="H515" s="3">
        <v>68950</v>
      </c>
      <c r="I515" s="5">
        <v>10.5</v>
      </c>
      <c r="J515" s="4">
        <v>36.14</v>
      </c>
      <c r="K515" s="3">
        <v>75180</v>
      </c>
    </row>
    <row r="516" spans="1:11" x14ac:dyDescent="0.3">
      <c r="A516" s="1" t="s">
        <v>767</v>
      </c>
      <c r="B516" s="1" t="s">
        <v>540</v>
      </c>
      <c r="C516" s="3">
        <v>770</v>
      </c>
      <c r="D516" s="5">
        <v>23.1</v>
      </c>
      <c r="E516" s="6">
        <v>8.2000000000000003E-2</v>
      </c>
      <c r="F516" s="87">
        <v>0.64</v>
      </c>
      <c r="G516" s="4">
        <v>43.8</v>
      </c>
      <c r="H516" s="3">
        <v>91110</v>
      </c>
      <c r="I516" s="5">
        <v>4.2</v>
      </c>
      <c r="J516" s="4">
        <v>44.41</v>
      </c>
      <c r="K516" s="3">
        <v>92370</v>
      </c>
    </row>
    <row r="517" spans="1:11" x14ac:dyDescent="0.3">
      <c r="A517" s="1" t="s">
        <v>767</v>
      </c>
      <c r="B517" s="1" t="s">
        <v>541</v>
      </c>
      <c r="C517" s="3">
        <v>3170</v>
      </c>
      <c r="D517" s="5">
        <v>13.2</v>
      </c>
      <c r="E517" s="6">
        <v>0.34</v>
      </c>
      <c r="F517" s="87">
        <v>0.4</v>
      </c>
      <c r="G517" s="4">
        <v>32.89</v>
      </c>
      <c r="H517" s="3">
        <v>68410</v>
      </c>
      <c r="I517" s="5">
        <v>6.6</v>
      </c>
      <c r="J517" s="4">
        <v>30.51</v>
      </c>
      <c r="K517" s="3">
        <v>63470</v>
      </c>
    </row>
    <row r="518" spans="1:11" x14ac:dyDescent="0.3">
      <c r="A518" s="1" t="s">
        <v>767</v>
      </c>
      <c r="B518" s="1" t="s">
        <v>542</v>
      </c>
      <c r="C518" s="3">
        <v>7050</v>
      </c>
      <c r="D518" s="5">
        <v>20.100000000000001</v>
      </c>
      <c r="E518" s="6">
        <v>0.75800000000000001</v>
      </c>
      <c r="F518" s="87">
        <v>0.81</v>
      </c>
      <c r="G518" s="4">
        <v>33.69</v>
      </c>
      <c r="H518" s="3">
        <v>70080</v>
      </c>
      <c r="I518" s="5">
        <v>7.1</v>
      </c>
      <c r="J518" s="4">
        <v>29.88</v>
      </c>
      <c r="K518" s="3">
        <v>62140</v>
      </c>
    </row>
    <row r="519" spans="1:11" x14ac:dyDescent="0.3">
      <c r="A519" s="1" t="s">
        <v>767</v>
      </c>
      <c r="B519" s="1" t="s">
        <v>543</v>
      </c>
      <c r="C519" s="3">
        <v>5980</v>
      </c>
      <c r="D519" s="5">
        <v>12.9</v>
      </c>
      <c r="E519" s="6">
        <v>0.64300000000000002</v>
      </c>
      <c r="F519" s="87">
        <v>1.23</v>
      </c>
      <c r="G519" s="4">
        <v>43.23</v>
      </c>
      <c r="H519" s="3">
        <v>89910</v>
      </c>
      <c r="I519" s="5">
        <v>3.2</v>
      </c>
      <c r="J519" s="4">
        <v>44.11</v>
      </c>
      <c r="K519" s="3">
        <v>91740</v>
      </c>
    </row>
    <row r="520" spans="1:11" x14ac:dyDescent="0.3">
      <c r="A520" s="1" t="s">
        <v>767</v>
      </c>
      <c r="B520" s="1" t="s">
        <v>544</v>
      </c>
      <c r="C520" s="3">
        <v>980</v>
      </c>
      <c r="D520" s="5">
        <v>29.6</v>
      </c>
      <c r="E520" s="6">
        <v>0.105</v>
      </c>
      <c r="F520" s="87">
        <v>1.67</v>
      </c>
      <c r="G520" s="4">
        <v>21.03</v>
      </c>
      <c r="H520" s="3">
        <v>43730</v>
      </c>
      <c r="I520" s="5">
        <v>2.9</v>
      </c>
      <c r="J520" s="4">
        <v>19.66</v>
      </c>
      <c r="K520" s="3">
        <v>40880</v>
      </c>
    </row>
    <row r="521" spans="1:11" x14ac:dyDescent="0.3">
      <c r="A521" s="1" t="s">
        <v>767</v>
      </c>
      <c r="B521" s="1" t="s">
        <v>545</v>
      </c>
      <c r="C521" s="3">
        <v>1540</v>
      </c>
      <c r="D521" s="5">
        <v>22.1</v>
      </c>
      <c r="E521" s="6">
        <v>0.16600000000000001</v>
      </c>
      <c r="F521" s="87">
        <v>0.96</v>
      </c>
      <c r="G521" s="4">
        <v>21.09</v>
      </c>
      <c r="H521" s="3">
        <v>43870</v>
      </c>
      <c r="I521" s="5">
        <v>7.7</v>
      </c>
      <c r="J521" s="4">
        <v>17.97</v>
      </c>
      <c r="K521" s="3">
        <v>37380</v>
      </c>
    </row>
    <row r="522" spans="1:11" x14ac:dyDescent="0.3">
      <c r="A522" s="1" t="s">
        <v>767</v>
      </c>
      <c r="B522" s="1" t="s">
        <v>546</v>
      </c>
      <c r="C522" s="3">
        <v>1560</v>
      </c>
      <c r="D522" s="5">
        <v>21.8</v>
      </c>
      <c r="E522" s="6">
        <v>0.16700000000000001</v>
      </c>
      <c r="F522" s="87">
        <v>0.71</v>
      </c>
      <c r="G522" s="4">
        <v>14.77</v>
      </c>
      <c r="H522" s="3">
        <v>30710</v>
      </c>
      <c r="I522" s="5">
        <v>5.5</v>
      </c>
      <c r="J522" s="4">
        <v>14.08</v>
      </c>
      <c r="K522" s="3">
        <v>29290</v>
      </c>
    </row>
    <row r="523" spans="1:11" x14ac:dyDescent="0.3">
      <c r="A523" s="1" t="s">
        <v>767</v>
      </c>
      <c r="B523" s="1" t="s">
        <v>547</v>
      </c>
      <c r="C523" s="3">
        <v>5220</v>
      </c>
      <c r="D523" s="5">
        <v>16.2</v>
      </c>
      <c r="E523" s="6">
        <v>0.56100000000000005</v>
      </c>
      <c r="F523" s="87">
        <v>1.1000000000000001</v>
      </c>
      <c r="G523" s="4">
        <v>17.899999999999999</v>
      </c>
      <c r="H523" s="3">
        <v>37240</v>
      </c>
      <c r="I523" s="5">
        <v>3.9</v>
      </c>
      <c r="J523" s="4">
        <v>17.13</v>
      </c>
      <c r="K523" s="3">
        <v>35620</v>
      </c>
    </row>
    <row r="524" spans="1:11" x14ac:dyDescent="0.3">
      <c r="A524" s="1" t="s">
        <v>767</v>
      </c>
      <c r="B524" s="1" t="s">
        <v>549</v>
      </c>
      <c r="C524" s="3">
        <v>2920</v>
      </c>
      <c r="D524" s="5">
        <v>14.1</v>
      </c>
      <c r="E524" s="6">
        <v>0.314</v>
      </c>
      <c r="F524" s="87">
        <v>0.82</v>
      </c>
      <c r="G524" s="4">
        <v>19.32</v>
      </c>
      <c r="H524" s="3">
        <v>40180</v>
      </c>
      <c r="I524" s="5">
        <v>3.7</v>
      </c>
      <c r="J524" s="4">
        <v>17.89</v>
      </c>
      <c r="K524" s="3">
        <v>37210</v>
      </c>
    </row>
    <row r="525" spans="1:11" x14ac:dyDescent="0.3">
      <c r="A525" s="1" t="s">
        <v>767</v>
      </c>
      <c r="B525" s="1" t="s">
        <v>550</v>
      </c>
      <c r="C525" s="3">
        <v>1440</v>
      </c>
      <c r="D525" s="5">
        <v>32.1</v>
      </c>
      <c r="E525" s="6">
        <v>0.155</v>
      </c>
      <c r="F525" s="87">
        <v>0.95</v>
      </c>
      <c r="G525" s="4">
        <v>15.98</v>
      </c>
      <c r="H525" s="3">
        <v>33250</v>
      </c>
      <c r="I525" s="5">
        <v>4.5</v>
      </c>
      <c r="J525" s="4">
        <v>15.95</v>
      </c>
      <c r="K525" s="3">
        <v>33180</v>
      </c>
    </row>
    <row r="526" spans="1:11" x14ac:dyDescent="0.3">
      <c r="A526" s="1" t="s">
        <v>767</v>
      </c>
      <c r="B526" s="1" t="s">
        <v>551</v>
      </c>
      <c r="C526" s="3">
        <v>7560</v>
      </c>
      <c r="D526" s="5">
        <v>4.9000000000000004</v>
      </c>
      <c r="E526" s="6">
        <v>0.81299999999999994</v>
      </c>
      <c r="F526" s="87">
        <v>1.17</v>
      </c>
      <c r="G526" s="4">
        <v>33.64</v>
      </c>
      <c r="H526" s="3">
        <v>69980</v>
      </c>
      <c r="I526" s="5">
        <v>1.8</v>
      </c>
      <c r="J526" s="4">
        <v>32.64</v>
      </c>
      <c r="K526" s="3">
        <v>67890</v>
      </c>
    </row>
    <row r="527" spans="1:11" x14ac:dyDescent="0.3">
      <c r="A527" s="1" t="s">
        <v>767</v>
      </c>
      <c r="B527" s="1" t="s">
        <v>552</v>
      </c>
      <c r="C527" s="3">
        <v>4430</v>
      </c>
      <c r="D527" s="5">
        <v>9.1</v>
      </c>
      <c r="E527" s="6">
        <v>0.47599999999999998</v>
      </c>
      <c r="F527" s="87">
        <v>2.77</v>
      </c>
      <c r="G527" s="4">
        <v>38.979999999999997</v>
      </c>
      <c r="H527" s="3">
        <v>81070</v>
      </c>
      <c r="I527" s="5">
        <v>3.8</v>
      </c>
      <c r="J527" s="4">
        <v>39.28</v>
      </c>
      <c r="K527" s="3">
        <v>81690</v>
      </c>
    </row>
    <row r="528" spans="1:11" x14ac:dyDescent="0.3">
      <c r="A528" s="1" t="s">
        <v>767</v>
      </c>
      <c r="B528" s="1" t="s">
        <v>553</v>
      </c>
      <c r="C528" s="3">
        <v>810</v>
      </c>
      <c r="D528" s="5">
        <v>36.299999999999997</v>
      </c>
      <c r="E528" s="6">
        <v>8.7999999999999995E-2</v>
      </c>
      <c r="F528" s="87">
        <v>0.57999999999999996</v>
      </c>
      <c r="G528" s="4">
        <v>17.440000000000001</v>
      </c>
      <c r="H528" s="3">
        <v>36280</v>
      </c>
      <c r="I528" s="5">
        <v>13.2</v>
      </c>
      <c r="J528" s="4">
        <v>14.7</v>
      </c>
      <c r="K528" s="3">
        <v>30580</v>
      </c>
    </row>
    <row r="529" spans="1:11" x14ac:dyDescent="0.3">
      <c r="A529" s="1" t="s">
        <v>767</v>
      </c>
      <c r="B529" s="1" t="s">
        <v>555</v>
      </c>
      <c r="C529" s="3">
        <v>6280</v>
      </c>
      <c r="D529" s="5">
        <v>4.2</v>
      </c>
      <c r="E529" s="6">
        <v>0.67500000000000004</v>
      </c>
      <c r="F529" s="87">
        <v>0.66</v>
      </c>
      <c r="G529" s="4">
        <v>23.7</v>
      </c>
      <c r="H529" s="3">
        <v>49290</v>
      </c>
      <c r="I529" s="5">
        <v>1.4</v>
      </c>
      <c r="J529" s="4">
        <v>23.46</v>
      </c>
      <c r="K529" s="3">
        <v>48800</v>
      </c>
    </row>
    <row r="530" spans="1:11" x14ac:dyDescent="0.3">
      <c r="A530" s="1" t="s">
        <v>767</v>
      </c>
      <c r="B530" s="1" t="s">
        <v>759</v>
      </c>
      <c r="C530" s="3">
        <v>2660</v>
      </c>
      <c r="D530" s="5">
        <v>0.6</v>
      </c>
      <c r="E530" s="6">
        <v>0.28599999999999998</v>
      </c>
      <c r="F530" s="87">
        <v>2.7</v>
      </c>
      <c r="G530" s="4">
        <v>33.770000000000003</v>
      </c>
      <c r="H530" s="3">
        <v>70230</v>
      </c>
      <c r="I530" s="5">
        <v>4</v>
      </c>
      <c r="J530" s="4">
        <v>34.57</v>
      </c>
      <c r="K530" s="3">
        <v>71900</v>
      </c>
    </row>
    <row r="531" spans="1:11" x14ac:dyDescent="0.3">
      <c r="A531" s="1" t="s">
        <v>767</v>
      </c>
      <c r="B531" s="1" t="s">
        <v>556</v>
      </c>
      <c r="C531" s="3">
        <v>1760</v>
      </c>
      <c r="D531" s="5">
        <v>18.3</v>
      </c>
      <c r="E531" s="6">
        <v>0.189</v>
      </c>
      <c r="F531" s="87">
        <v>1.03</v>
      </c>
      <c r="G531" s="4">
        <v>23.04</v>
      </c>
      <c r="H531" s="3">
        <v>47910</v>
      </c>
      <c r="I531" s="5">
        <v>4.2</v>
      </c>
      <c r="J531" s="4">
        <v>22.16</v>
      </c>
      <c r="K531" s="3">
        <v>46100</v>
      </c>
    </row>
    <row r="532" spans="1:11" x14ac:dyDescent="0.3">
      <c r="A532" s="1" t="s">
        <v>767</v>
      </c>
      <c r="B532" s="1" t="s">
        <v>557</v>
      </c>
      <c r="C532" s="3">
        <v>1680</v>
      </c>
      <c r="D532" s="5">
        <v>33.6</v>
      </c>
      <c r="E532" s="6">
        <v>0.18099999999999999</v>
      </c>
      <c r="F532" s="87">
        <v>0.74</v>
      </c>
      <c r="G532" s="4">
        <v>24.77</v>
      </c>
      <c r="H532" s="3">
        <v>51510</v>
      </c>
      <c r="I532" s="5">
        <v>13.9</v>
      </c>
      <c r="J532" s="4">
        <v>19.62</v>
      </c>
      <c r="K532" s="3">
        <v>40810</v>
      </c>
    </row>
    <row r="533" spans="1:11" x14ac:dyDescent="0.3">
      <c r="A533" s="1" t="s">
        <v>767</v>
      </c>
      <c r="B533" s="1" t="s">
        <v>559</v>
      </c>
      <c r="C533" s="3">
        <v>600</v>
      </c>
      <c r="D533" s="5">
        <v>18.100000000000001</v>
      </c>
      <c r="E533" s="6">
        <v>6.4000000000000001E-2</v>
      </c>
      <c r="F533" s="87">
        <v>0.53</v>
      </c>
      <c r="G533" s="4">
        <v>33.64</v>
      </c>
      <c r="H533" s="3">
        <v>69970</v>
      </c>
      <c r="I533" s="5">
        <v>6.1</v>
      </c>
      <c r="J533" s="4">
        <v>30.76</v>
      </c>
      <c r="K533" s="3">
        <v>63970</v>
      </c>
    </row>
    <row r="534" spans="1:11" x14ac:dyDescent="0.3">
      <c r="A534" s="1" t="s">
        <v>767</v>
      </c>
      <c r="B534" s="1" t="s">
        <v>760</v>
      </c>
      <c r="C534" s="3">
        <v>60</v>
      </c>
      <c r="D534" s="5">
        <v>39</v>
      </c>
      <c r="E534" s="6">
        <v>6.0000000000000001E-3</v>
      </c>
      <c r="F534" s="87">
        <v>0.15</v>
      </c>
      <c r="G534" s="4">
        <v>33.03</v>
      </c>
      <c r="H534" s="3">
        <v>68700</v>
      </c>
      <c r="I534" s="5">
        <v>9.4</v>
      </c>
      <c r="J534" s="4">
        <v>32.83</v>
      </c>
      <c r="K534" s="3">
        <v>68290</v>
      </c>
    </row>
    <row r="535" spans="1:11" x14ac:dyDescent="0.3">
      <c r="A535" s="1" t="s">
        <v>767</v>
      </c>
      <c r="B535" s="1" t="s">
        <v>761</v>
      </c>
      <c r="C535" s="3">
        <v>40</v>
      </c>
      <c r="D535" s="5">
        <v>44.8</v>
      </c>
      <c r="E535" s="6">
        <v>5.0000000000000001E-3</v>
      </c>
      <c r="F535" s="87">
        <v>0.15</v>
      </c>
      <c r="G535" s="4">
        <v>15.56</v>
      </c>
      <c r="H535" s="3">
        <v>32360</v>
      </c>
      <c r="I535" s="5">
        <v>11.5</v>
      </c>
      <c r="J535" s="4">
        <v>14.26</v>
      </c>
      <c r="K535" s="3">
        <v>29660</v>
      </c>
    </row>
    <row r="536" spans="1:11" x14ac:dyDescent="0.3">
      <c r="A536" s="1" t="s">
        <v>767</v>
      </c>
      <c r="B536" s="1" t="s">
        <v>560</v>
      </c>
      <c r="C536" s="3">
        <v>23530</v>
      </c>
      <c r="D536" s="5">
        <v>2.2000000000000002</v>
      </c>
      <c r="E536" s="6">
        <v>2.5299999999999998</v>
      </c>
      <c r="F536" s="87">
        <v>0.78</v>
      </c>
      <c r="G536" s="4">
        <v>39.159999999999997</v>
      </c>
      <c r="H536" s="3">
        <v>81450</v>
      </c>
      <c r="I536" s="5">
        <v>0.8</v>
      </c>
      <c r="J536" s="4">
        <v>38</v>
      </c>
      <c r="K536" s="3">
        <v>79040</v>
      </c>
    </row>
    <row r="537" spans="1:11" x14ac:dyDescent="0.3">
      <c r="A537" s="1" t="s">
        <v>767</v>
      </c>
      <c r="B537" s="1" t="s">
        <v>561</v>
      </c>
      <c r="C537" s="3">
        <v>6690</v>
      </c>
      <c r="D537" s="5">
        <v>9.1</v>
      </c>
      <c r="E537" s="6">
        <v>0.71899999999999997</v>
      </c>
      <c r="F537" s="87">
        <v>1.02</v>
      </c>
      <c r="G537" s="4">
        <v>21.88</v>
      </c>
      <c r="H537" s="3">
        <v>45510</v>
      </c>
      <c r="I537" s="5">
        <v>2.5</v>
      </c>
      <c r="J537" s="4">
        <v>21</v>
      </c>
      <c r="K537" s="3">
        <v>43670</v>
      </c>
    </row>
    <row r="538" spans="1:11" x14ac:dyDescent="0.3">
      <c r="A538" s="1" t="s">
        <v>767</v>
      </c>
      <c r="B538" s="1" t="s">
        <v>562</v>
      </c>
      <c r="C538" s="3">
        <v>470</v>
      </c>
      <c r="D538" s="5">
        <v>24.5</v>
      </c>
      <c r="E538" s="6">
        <v>5.0999999999999997E-2</v>
      </c>
      <c r="F538" s="87">
        <v>0.47</v>
      </c>
      <c r="G538" s="4">
        <v>33.56</v>
      </c>
      <c r="H538" s="3">
        <v>69800</v>
      </c>
      <c r="I538" s="5">
        <v>4.3</v>
      </c>
      <c r="J538" s="4">
        <v>34.33</v>
      </c>
      <c r="K538" s="3">
        <v>71400</v>
      </c>
    </row>
    <row r="539" spans="1:11" x14ac:dyDescent="0.3">
      <c r="A539" s="1" t="s">
        <v>767</v>
      </c>
      <c r="B539" s="1" t="s">
        <v>563</v>
      </c>
      <c r="C539" s="3">
        <v>11840</v>
      </c>
      <c r="D539" s="5">
        <v>8.5</v>
      </c>
      <c r="E539" s="6">
        <v>1.2729999999999999</v>
      </c>
      <c r="F539" s="87">
        <v>0.78</v>
      </c>
      <c r="G539" s="4">
        <v>32.44</v>
      </c>
      <c r="H539" s="3">
        <v>67480</v>
      </c>
      <c r="I539" s="5">
        <v>2.1</v>
      </c>
      <c r="J539" s="4">
        <v>33.33</v>
      </c>
      <c r="K539" s="3">
        <v>69320</v>
      </c>
    </row>
    <row r="540" spans="1:11" x14ac:dyDescent="0.3">
      <c r="A540" s="1" t="s">
        <v>767</v>
      </c>
      <c r="B540" s="1" t="s">
        <v>564</v>
      </c>
      <c r="C540" s="3">
        <v>300</v>
      </c>
      <c r="D540" s="5">
        <v>19.100000000000001</v>
      </c>
      <c r="E540" s="6">
        <v>3.2000000000000001E-2</v>
      </c>
      <c r="F540" s="87">
        <v>0.24</v>
      </c>
      <c r="G540" s="4">
        <v>32.119999999999997</v>
      </c>
      <c r="H540" s="3">
        <v>66800</v>
      </c>
      <c r="I540" s="5">
        <v>3.1</v>
      </c>
      <c r="J540" s="4">
        <v>31.99</v>
      </c>
      <c r="K540" s="3">
        <v>66530</v>
      </c>
    </row>
    <row r="541" spans="1:11" x14ac:dyDescent="0.3">
      <c r="A541" s="1" t="s">
        <v>767</v>
      </c>
      <c r="B541" s="1" t="s">
        <v>565</v>
      </c>
      <c r="C541" s="3">
        <v>520</v>
      </c>
      <c r="D541" s="5">
        <v>30.9</v>
      </c>
      <c r="E541" s="6">
        <v>5.6000000000000001E-2</v>
      </c>
      <c r="F541" s="87">
        <v>0.47</v>
      </c>
      <c r="G541" s="4">
        <v>24.2</v>
      </c>
      <c r="H541" s="3">
        <v>50330</v>
      </c>
      <c r="I541" s="5">
        <v>6.4</v>
      </c>
      <c r="J541" s="4">
        <v>24.83</v>
      </c>
      <c r="K541" s="3">
        <v>51650</v>
      </c>
    </row>
    <row r="542" spans="1:11" x14ac:dyDescent="0.3">
      <c r="A542" s="1" t="s">
        <v>767</v>
      </c>
      <c r="B542" s="1" t="s">
        <v>566</v>
      </c>
      <c r="C542" s="3">
        <v>570</v>
      </c>
      <c r="D542" s="5">
        <v>12.2</v>
      </c>
      <c r="E542" s="6">
        <v>6.2E-2</v>
      </c>
      <c r="F542" s="87">
        <v>0.72</v>
      </c>
      <c r="G542" s="4">
        <v>31.95</v>
      </c>
      <c r="H542" s="3">
        <v>66450</v>
      </c>
      <c r="I542" s="5">
        <v>5.5</v>
      </c>
      <c r="J542" s="4">
        <v>33.270000000000003</v>
      </c>
      <c r="K542" s="3">
        <v>69210</v>
      </c>
    </row>
    <row r="543" spans="1:11" x14ac:dyDescent="0.3">
      <c r="A543" s="1" t="s">
        <v>767</v>
      </c>
      <c r="B543" s="1" t="s">
        <v>567</v>
      </c>
      <c r="C543" s="3">
        <v>2180</v>
      </c>
      <c r="D543" s="5">
        <v>13.5</v>
      </c>
      <c r="E543" s="6">
        <v>0.23400000000000001</v>
      </c>
      <c r="F543" s="87">
        <v>0.52</v>
      </c>
      <c r="G543" s="4">
        <v>31.13</v>
      </c>
      <c r="H543" s="3">
        <v>64750</v>
      </c>
      <c r="I543" s="5">
        <v>2.2999999999999998</v>
      </c>
      <c r="J543" s="4">
        <v>31.06</v>
      </c>
      <c r="K543" s="3">
        <v>64610</v>
      </c>
    </row>
    <row r="544" spans="1:11" x14ac:dyDescent="0.3">
      <c r="A544" s="1" t="s">
        <v>767</v>
      </c>
      <c r="B544" s="1" t="s">
        <v>568</v>
      </c>
      <c r="C544" s="3">
        <v>2240</v>
      </c>
      <c r="D544" s="5">
        <v>5</v>
      </c>
      <c r="E544" s="6">
        <v>0.24099999999999999</v>
      </c>
      <c r="F544" s="87">
        <v>1.41</v>
      </c>
      <c r="G544" s="4">
        <v>38.24</v>
      </c>
      <c r="H544" s="3">
        <v>79540</v>
      </c>
      <c r="I544" s="5">
        <v>3.2</v>
      </c>
      <c r="J544" s="4">
        <v>37.68</v>
      </c>
      <c r="K544" s="3">
        <v>78380</v>
      </c>
    </row>
    <row r="545" spans="1:11" x14ac:dyDescent="0.3">
      <c r="A545" s="1" t="s">
        <v>767</v>
      </c>
      <c r="B545" s="1" t="s">
        <v>569</v>
      </c>
      <c r="C545" s="3">
        <v>530</v>
      </c>
      <c r="D545" s="5">
        <v>24.1</v>
      </c>
      <c r="E545" s="6">
        <v>5.7000000000000002E-2</v>
      </c>
      <c r="F545" s="87">
        <v>0.7</v>
      </c>
      <c r="G545" s="4">
        <v>20.48</v>
      </c>
      <c r="H545" s="3">
        <v>42590</v>
      </c>
      <c r="I545" s="5">
        <v>6.4</v>
      </c>
      <c r="J545" s="4">
        <v>19.34</v>
      </c>
      <c r="K545" s="3">
        <v>40230</v>
      </c>
    </row>
    <row r="546" spans="1:11" x14ac:dyDescent="0.3">
      <c r="A546" s="1" t="s">
        <v>767</v>
      </c>
      <c r="B546" s="1" t="s">
        <v>570</v>
      </c>
      <c r="C546" s="3">
        <v>1140</v>
      </c>
      <c r="D546" s="5">
        <v>25.3</v>
      </c>
      <c r="E546" s="6">
        <v>0.122</v>
      </c>
      <c r="F546" s="87">
        <v>0.67</v>
      </c>
      <c r="G546" s="4">
        <v>18.5</v>
      </c>
      <c r="H546" s="3">
        <v>38470</v>
      </c>
      <c r="I546" s="5">
        <v>6.2</v>
      </c>
      <c r="J546" s="4">
        <v>17.52</v>
      </c>
      <c r="K546" s="3">
        <v>36450</v>
      </c>
    </row>
    <row r="547" spans="1:11" x14ac:dyDescent="0.3">
      <c r="A547" s="1" t="s">
        <v>767</v>
      </c>
      <c r="B547" s="1" t="s">
        <v>571</v>
      </c>
      <c r="C547" s="3">
        <v>5320</v>
      </c>
      <c r="D547" s="5">
        <v>14.7</v>
      </c>
      <c r="E547" s="6">
        <v>0.57099999999999995</v>
      </c>
      <c r="F547" s="87">
        <v>1.17</v>
      </c>
      <c r="G547" s="4">
        <v>24.75</v>
      </c>
      <c r="H547" s="3">
        <v>51470</v>
      </c>
      <c r="I547" s="5">
        <v>4.8</v>
      </c>
      <c r="J547" s="4">
        <v>25.44</v>
      </c>
      <c r="K547" s="3">
        <v>52920</v>
      </c>
    </row>
    <row r="548" spans="1:11" x14ac:dyDescent="0.3">
      <c r="A548" s="1" t="s">
        <v>767</v>
      </c>
      <c r="B548" s="1" t="s">
        <v>572</v>
      </c>
      <c r="C548" s="3">
        <v>4460</v>
      </c>
      <c r="D548" s="5">
        <v>7.9</v>
      </c>
      <c r="E548" s="6">
        <v>0.47899999999999998</v>
      </c>
      <c r="F548" s="87">
        <v>0.52</v>
      </c>
      <c r="G548" s="4">
        <v>32.46</v>
      </c>
      <c r="H548" s="3">
        <v>67510</v>
      </c>
      <c r="I548" s="5">
        <v>2</v>
      </c>
      <c r="J548" s="4">
        <v>32.47</v>
      </c>
      <c r="K548" s="3">
        <v>67540</v>
      </c>
    </row>
    <row r="549" spans="1:11" x14ac:dyDescent="0.3">
      <c r="A549" s="1" t="s">
        <v>767</v>
      </c>
      <c r="B549" s="1" t="s">
        <v>573</v>
      </c>
      <c r="C549" s="3">
        <v>7400</v>
      </c>
      <c r="D549" s="5">
        <v>7.2</v>
      </c>
      <c r="E549" s="6">
        <v>0.79500000000000004</v>
      </c>
      <c r="F549" s="87">
        <v>0.79</v>
      </c>
      <c r="G549" s="4">
        <v>23.16</v>
      </c>
      <c r="H549" s="3">
        <v>48170</v>
      </c>
      <c r="I549" s="5">
        <v>2.6</v>
      </c>
      <c r="J549" s="4">
        <v>22.82</v>
      </c>
      <c r="K549" s="3">
        <v>47460</v>
      </c>
    </row>
    <row r="550" spans="1:11" x14ac:dyDescent="0.3">
      <c r="A550" s="1" t="s">
        <v>767</v>
      </c>
      <c r="B550" s="1" t="s">
        <v>574</v>
      </c>
      <c r="C550" s="3">
        <v>550</v>
      </c>
      <c r="D550" s="5">
        <v>45.3</v>
      </c>
      <c r="E550" s="6">
        <v>5.8999999999999997E-2</v>
      </c>
      <c r="F550" s="87">
        <v>0.42</v>
      </c>
      <c r="G550" s="4">
        <v>16.66</v>
      </c>
      <c r="H550" s="3">
        <v>34660</v>
      </c>
      <c r="I550" s="5">
        <v>13.1</v>
      </c>
      <c r="J550" s="4">
        <v>15.93</v>
      </c>
      <c r="K550" s="3">
        <v>33130</v>
      </c>
    </row>
    <row r="551" spans="1:11" x14ac:dyDescent="0.3">
      <c r="A551" s="1" t="s">
        <v>767</v>
      </c>
      <c r="B551" s="1" t="s">
        <v>575</v>
      </c>
      <c r="C551" s="3">
        <v>29230</v>
      </c>
      <c r="D551" s="5">
        <v>3.1</v>
      </c>
      <c r="E551" s="6">
        <v>3.1419999999999999</v>
      </c>
      <c r="F551" s="87">
        <v>0.7</v>
      </c>
      <c r="G551" s="4">
        <v>22.48</v>
      </c>
      <c r="H551" s="3">
        <v>46760</v>
      </c>
      <c r="I551" s="5">
        <v>2</v>
      </c>
      <c r="J551" s="4">
        <v>21.25</v>
      </c>
      <c r="K551" s="3">
        <v>44210</v>
      </c>
    </row>
    <row r="552" spans="1:11" x14ac:dyDescent="0.3">
      <c r="A552" s="1" t="s">
        <v>767</v>
      </c>
      <c r="B552" s="1" t="s">
        <v>576</v>
      </c>
      <c r="C552" s="3">
        <v>14260</v>
      </c>
      <c r="D552" s="5">
        <v>5</v>
      </c>
      <c r="E552" s="6">
        <v>1.5329999999999999</v>
      </c>
      <c r="F552" s="87">
        <v>0.84</v>
      </c>
      <c r="G552" s="4">
        <v>28.11</v>
      </c>
      <c r="H552" s="3">
        <v>58470</v>
      </c>
      <c r="I552" s="5">
        <v>2.2000000000000002</v>
      </c>
      <c r="J552" s="4">
        <v>28.31</v>
      </c>
      <c r="K552" s="3">
        <v>58880</v>
      </c>
    </row>
    <row r="553" spans="1:11" x14ac:dyDescent="0.3">
      <c r="A553" s="1" t="s">
        <v>767</v>
      </c>
      <c r="B553" s="1" t="s">
        <v>577</v>
      </c>
      <c r="C553" s="3">
        <v>50</v>
      </c>
      <c r="D553" s="5">
        <v>29.9</v>
      </c>
      <c r="E553" s="6">
        <v>5.0000000000000001E-3</v>
      </c>
      <c r="F553" s="87">
        <v>0.02</v>
      </c>
      <c r="G553" s="4">
        <v>25</v>
      </c>
      <c r="H553" s="3">
        <v>51990</v>
      </c>
      <c r="I553" s="5">
        <v>7.1</v>
      </c>
      <c r="J553" s="4">
        <v>23.83</v>
      </c>
      <c r="K553" s="3">
        <v>49560</v>
      </c>
    </row>
    <row r="554" spans="1:11" x14ac:dyDescent="0.3">
      <c r="A554" s="1" t="s">
        <v>767</v>
      </c>
      <c r="B554" s="1" t="s">
        <v>578</v>
      </c>
      <c r="C554" s="3">
        <v>2720</v>
      </c>
      <c r="D554" s="5">
        <v>10.5</v>
      </c>
      <c r="E554" s="6">
        <v>0.29299999999999998</v>
      </c>
      <c r="F554" s="87">
        <v>0.32</v>
      </c>
      <c r="G554" s="4">
        <v>30.03</v>
      </c>
      <c r="H554" s="3">
        <v>62460</v>
      </c>
      <c r="I554" s="5">
        <v>2.6</v>
      </c>
      <c r="J554" s="4">
        <v>29.33</v>
      </c>
      <c r="K554" s="3">
        <v>61010</v>
      </c>
    </row>
    <row r="555" spans="1:11" x14ac:dyDescent="0.3">
      <c r="A555" s="1" t="s">
        <v>767</v>
      </c>
      <c r="B555" s="1" t="s">
        <v>579</v>
      </c>
      <c r="C555" s="3">
        <v>750</v>
      </c>
      <c r="D555" s="5">
        <v>27.4</v>
      </c>
      <c r="E555" s="6">
        <v>8.1000000000000003E-2</v>
      </c>
      <c r="F555" s="87">
        <v>0.55000000000000004</v>
      </c>
      <c r="G555" s="4">
        <v>21.91</v>
      </c>
      <c r="H555" s="3">
        <v>45570</v>
      </c>
      <c r="I555" s="5">
        <v>6.5</v>
      </c>
      <c r="J555" s="4">
        <v>21.77</v>
      </c>
      <c r="K555" s="3">
        <v>45290</v>
      </c>
    </row>
    <row r="556" spans="1:11" x14ac:dyDescent="0.3">
      <c r="A556" s="1" t="s">
        <v>767</v>
      </c>
      <c r="B556" s="1" t="s">
        <v>580</v>
      </c>
      <c r="C556" s="3">
        <v>490</v>
      </c>
      <c r="D556" s="5">
        <v>19.2</v>
      </c>
      <c r="E556" s="6">
        <v>5.2999999999999999E-2</v>
      </c>
      <c r="F556" s="87">
        <v>0.48</v>
      </c>
      <c r="G556" s="4">
        <v>19.899999999999999</v>
      </c>
      <c r="H556" s="3">
        <v>41390</v>
      </c>
      <c r="I556" s="5">
        <v>2.7</v>
      </c>
      <c r="J556" s="4">
        <v>18.72</v>
      </c>
      <c r="K556" s="3">
        <v>38940</v>
      </c>
    </row>
    <row r="557" spans="1:11" x14ac:dyDescent="0.3">
      <c r="A557" s="1" t="s">
        <v>767</v>
      </c>
      <c r="B557" s="1" t="s">
        <v>581</v>
      </c>
      <c r="C557" s="3">
        <v>980</v>
      </c>
      <c r="D557" s="5">
        <v>13</v>
      </c>
      <c r="E557" s="6">
        <v>0.105</v>
      </c>
      <c r="F557" s="87">
        <v>0.48</v>
      </c>
      <c r="G557" s="4">
        <v>20.79</v>
      </c>
      <c r="H557" s="3">
        <v>43240</v>
      </c>
      <c r="I557" s="5">
        <v>3.1</v>
      </c>
      <c r="J557" s="4">
        <v>20.5</v>
      </c>
      <c r="K557" s="3">
        <v>42650</v>
      </c>
    </row>
    <row r="558" spans="1:11" x14ac:dyDescent="0.3">
      <c r="A558" s="1" t="s">
        <v>767</v>
      </c>
      <c r="B558" s="1" t="s">
        <v>582</v>
      </c>
      <c r="C558" s="3">
        <v>200</v>
      </c>
      <c r="D558" s="5">
        <v>38.5</v>
      </c>
      <c r="E558" s="6">
        <v>2.1000000000000001E-2</v>
      </c>
      <c r="F558" s="87">
        <v>0.24</v>
      </c>
      <c r="G558" s="4">
        <v>16.79</v>
      </c>
      <c r="H558" s="3">
        <v>34920</v>
      </c>
      <c r="I558" s="5">
        <v>9.1999999999999993</v>
      </c>
      <c r="J558" s="4">
        <v>15.07</v>
      </c>
      <c r="K558" s="3">
        <v>31350</v>
      </c>
    </row>
    <row r="559" spans="1:11" x14ac:dyDescent="0.3">
      <c r="A559" s="1" t="s">
        <v>767</v>
      </c>
      <c r="B559" s="1" t="s">
        <v>584</v>
      </c>
      <c r="C559" s="3">
        <v>4760</v>
      </c>
      <c r="D559" s="5">
        <v>16.2</v>
      </c>
      <c r="E559" s="6">
        <v>0.51200000000000001</v>
      </c>
      <c r="F559" s="87">
        <v>0.64</v>
      </c>
      <c r="G559" s="4">
        <v>13.44</v>
      </c>
      <c r="H559" s="3">
        <v>27950</v>
      </c>
      <c r="I559" s="5">
        <v>2.9</v>
      </c>
      <c r="J559" s="4">
        <v>12.68</v>
      </c>
      <c r="K559" s="3">
        <v>26380</v>
      </c>
    </row>
    <row r="560" spans="1:11" x14ac:dyDescent="0.3">
      <c r="A560" s="1" t="s">
        <v>767</v>
      </c>
      <c r="B560" s="1" t="s">
        <v>585</v>
      </c>
      <c r="C560" s="3">
        <v>1060</v>
      </c>
      <c r="D560" s="5">
        <v>34.9</v>
      </c>
      <c r="E560" s="6">
        <v>0.114</v>
      </c>
      <c r="F560" s="87">
        <v>0.77</v>
      </c>
      <c r="G560" s="4">
        <v>22.49</v>
      </c>
      <c r="H560" s="3">
        <v>46770</v>
      </c>
      <c r="I560" s="5">
        <v>3.4</v>
      </c>
      <c r="J560" s="4">
        <v>22.2</v>
      </c>
      <c r="K560" s="3">
        <v>46170</v>
      </c>
    </row>
    <row r="561" spans="1:11" x14ac:dyDescent="0.3">
      <c r="A561" s="1" t="s">
        <v>767</v>
      </c>
      <c r="B561" s="1" t="s">
        <v>586</v>
      </c>
      <c r="C561" s="3">
        <v>2790</v>
      </c>
      <c r="D561" s="5">
        <v>6</v>
      </c>
      <c r="E561" s="6">
        <v>0.3</v>
      </c>
      <c r="F561" s="87">
        <v>0.9</v>
      </c>
      <c r="G561" s="4">
        <v>35.86</v>
      </c>
      <c r="H561" s="3">
        <v>74580</v>
      </c>
      <c r="I561" s="5">
        <v>2.9</v>
      </c>
      <c r="J561" s="4">
        <v>38.03</v>
      </c>
      <c r="K561" s="3">
        <v>79110</v>
      </c>
    </row>
    <row r="562" spans="1:11" x14ac:dyDescent="0.3">
      <c r="A562" s="1" t="s">
        <v>767</v>
      </c>
      <c r="B562" s="1" t="s">
        <v>587</v>
      </c>
      <c r="C562" s="3">
        <v>20050</v>
      </c>
      <c r="D562" s="5">
        <v>6</v>
      </c>
      <c r="E562" s="6">
        <v>2.1549999999999998</v>
      </c>
      <c r="F562" s="87">
        <v>1</v>
      </c>
      <c r="G562" s="4">
        <v>29.41</v>
      </c>
      <c r="H562" s="3">
        <v>61160</v>
      </c>
      <c r="I562" s="5">
        <v>1.9</v>
      </c>
      <c r="J562" s="4">
        <v>28.37</v>
      </c>
      <c r="K562" s="3">
        <v>59010</v>
      </c>
    </row>
    <row r="563" spans="1:11" x14ac:dyDescent="0.3">
      <c r="A563" s="1" t="s">
        <v>767</v>
      </c>
      <c r="B563" s="1" t="s">
        <v>588</v>
      </c>
      <c r="C563" s="3">
        <v>2240</v>
      </c>
      <c r="D563" s="5">
        <v>22.5</v>
      </c>
      <c r="E563" s="6">
        <v>0.24099999999999999</v>
      </c>
      <c r="F563" s="87">
        <v>1.06</v>
      </c>
      <c r="G563" s="4">
        <v>20.93</v>
      </c>
      <c r="H563" s="3">
        <v>43530</v>
      </c>
      <c r="I563" s="5">
        <v>6</v>
      </c>
      <c r="J563" s="4">
        <v>19.079999999999998</v>
      </c>
      <c r="K563" s="3">
        <v>39690</v>
      </c>
    </row>
    <row r="564" spans="1:11" x14ac:dyDescent="0.3">
      <c r="A564" s="1" t="s">
        <v>767</v>
      </c>
      <c r="B564" s="1" t="s">
        <v>589</v>
      </c>
      <c r="C564" s="3">
        <v>9320</v>
      </c>
      <c r="D564" s="5">
        <v>4.3</v>
      </c>
      <c r="E564" s="6">
        <v>1.002</v>
      </c>
      <c r="F564" s="87">
        <v>0.42</v>
      </c>
      <c r="G564" s="4">
        <v>28.84</v>
      </c>
      <c r="H564" s="3">
        <v>60000</v>
      </c>
      <c r="I564" s="5">
        <v>1.3</v>
      </c>
      <c r="J564" s="4">
        <v>27.65</v>
      </c>
      <c r="K564" s="3">
        <v>57510</v>
      </c>
    </row>
    <row r="565" spans="1:11" x14ac:dyDescent="0.3">
      <c r="A565" s="1" t="s">
        <v>767</v>
      </c>
      <c r="B565" s="1" t="s">
        <v>590</v>
      </c>
      <c r="C565" s="3">
        <v>2290</v>
      </c>
      <c r="D565" s="5">
        <v>6.9</v>
      </c>
      <c r="E565" s="6">
        <v>0.247</v>
      </c>
      <c r="F565" s="87">
        <v>0.42</v>
      </c>
      <c r="G565" s="4">
        <v>25.53</v>
      </c>
      <c r="H565" s="3">
        <v>53090</v>
      </c>
      <c r="I565" s="5">
        <v>3.6</v>
      </c>
      <c r="J565" s="4">
        <v>23.95</v>
      </c>
      <c r="K565" s="3">
        <v>49810</v>
      </c>
    </row>
    <row r="566" spans="1:11" x14ac:dyDescent="0.3">
      <c r="A566" s="1" t="s">
        <v>767</v>
      </c>
      <c r="B566" s="1" t="s">
        <v>591</v>
      </c>
      <c r="C566" s="3">
        <v>1220</v>
      </c>
      <c r="D566" s="5">
        <v>20</v>
      </c>
      <c r="E566" s="6">
        <v>0.13100000000000001</v>
      </c>
      <c r="F566" s="87">
        <v>0.45</v>
      </c>
      <c r="G566" s="4">
        <v>34.81</v>
      </c>
      <c r="H566" s="3">
        <v>72400</v>
      </c>
      <c r="I566" s="5">
        <v>4.7</v>
      </c>
      <c r="J566" s="4">
        <v>35.700000000000003</v>
      </c>
      <c r="K566" s="3">
        <v>74250</v>
      </c>
    </row>
    <row r="567" spans="1:11" x14ac:dyDescent="0.3">
      <c r="A567" s="1" t="s">
        <v>767</v>
      </c>
      <c r="B567" s="1" t="s">
        <v>592</v>
      </c>
      <c r="C567" s="3">
        <v>3400</v>
      </c>
      <c r="D567" s="5">
        <v>5.6</v>
      </c>
      <c r="E567" s="6">
        <v>0.36599999999999999</v>
      </c>
      <c r="F567" s="87">
        <v>0.45</v>
      </c>
      <c r="G567" s="4">
        <v>39.18</v>
      </c>
      <c r="H567" s="3">
        <v>81490</v>
      </c>
      <c r="I567" s="5">
        <v>2</v>
      </c>
      <c r="J567" s="4">
        <v>40.590000000000003</v>
      </c>
      <c r="K567" s="3">
        <v>84440</v>
      </c>
    </row>
    <row r="568" spans="1:11" x14ac:dyDescent="0.3">
      <c r="A568" s="1" t="s">
        <v>767</v>
      </c>
      <c r="B568" s="1" t="s">
        <v>593</v>
      </c>
      <c r="C568" s="3">
        <v>8920</v>
      </c>
      <c r="D568" s="5">
        <v>8.8000000000000007</v>
      </c>
      <c r="E568" s="6">
        <v>0.95799999999999996</v>
      </c>
      <c r="F568" s="87">
        <v>1.28</v>
      </c>
      <c r="G568" s="4">
        <v>37.520000000000003</v>
      </c>
      <c r="H568" s="3">
        <v>78040</v>
      </c>
      <c r="I568" s="5">
        <v>2.5</v>
      </c>
      <c r="J568" s="4">
        <v>41.4</v>
      </c>
      <c r="K568" s="3">
        <v>86120</v>
      </c>
    </row>
    <row r="569" spans="1:11" x14ac:dyDescent="0.3">
      <c r="A569" s="1" t="s">
        <v>767</v>
      </c>
      <c r="B569" s="1" t="s">
        <v>594</v>
      </c>
      <c r="C569" s="3">
        <v>250</v>
      </c>
      <c r="D569" s="5">
        <v>20.9</v>
      </c>
      <c r="E569" s="6">
        <v>2.7E-2</v>
      </c>
      <c r="F569" s="87">
        <v>1.06</v>
      </c>
      <c r="G569" s="4">
        <v>22.46</v>
      </c>
      <c r="H569" s="3">
        <v>46710</v>
      </c>
      <c r="I569" s="5">
        <v>6.4</v>
      </c>
      <c r="J569" s="4">
        <v>21.89</v>
      </c>
      <c r="K569" s="3">
        <v>45540</v>
      </c>
    </row>
    <row r="570" spans="1:11" x14ac:dyDescent="0.3">
      <c r="A570" s="1" t="s">
        <v>767</v>
      </c>
      <c r="B570" s="1" t="s">
        <v>595</v>
      </c>
      <c r="C570" s="3">
        <v>2010</v>
      </c>
      <c r="D570" s="5">
        <v>12.4</v>
      </c>
      <c r="E570" s="6">
        <v>0.216</v>
      </c>
      <c r="F570" s="87">
        <v>0.71</v>
      </c>
      <c r="G570" s="4">
        <v>30</v>
      </c>
      <c r="H570" s="3">
        <v>62390</v>
      </c>
      <c r="I570" s="5">
        <v>4.5</v>
      </c>
      <c r="J570" s="4">
        <v>27.94</v>
      </c>
      <c r="K570" s="3">
        <v>58120</v>
      </c>
    </row>
    <row r="571" spans="1:11" x14ac:dyDescent="0.3">
      <c r="A571" s="1" t="s">
        <v>767</v>
      </c>
      <c r="B571" s="1" t="s">
        <v>596</v>
      </c>
      <c r="C571" s="3">
        <v>410</v>
      </c>
      <c r="D571" s="5">
        <v>28.7</v>
      </c>
      <c r="E571" s="6">
        <v>4.3999999999999997E-2</v>
      </c>
      <c r="F571" s="87">
        <v>0.76</v>
      </c>
      <c r="G571" s="4">
        <v>21.07</v>
      </c>
      <c r="H571" s="3">
        <v>43830</v>
      </c>
      <c r="I571" s="5">
        <v>5.9</v>
      </c>
      <c r="J571" s="4">
        <v>20.88</v>
      </c>
      <c r="K571" s="3">
        <v>43430</v>
      </c>
    </row>
    <row r="572" spans="1:11" x14ac:dyDescent="0.3">
      <c r="A572" s="1" t="s">
        <v>767</v>
      </c>
      <c r="B572" s="1" t="s">
        <v>597</v>
      </c>
      <c r="C572" s="3">
        <v>360</v>
      </c>
      <c r="D572" s="5">
        <v>27.2</v>
      </c>
      <c r="E572" s="6">
        <v>3.7999999999999999E-2</v>
      </c>
      <c r="F572" s="87">
        <v>2.5499999999999998</v>
      </c>
      <c r="G572" s="4">
        <v>21.3</v>
      </c>
      <c r="H572" s="3">
        <v>44300</v>
      </c>
      <c r="I572" s="5">
        <v>5.7</v>
      </c>
      <c r="J572" s="4">
        <v>20.66</v>
      </c>
      <c r="K572" s="3">
        <v>42970</v>
      </c>
    </row>
    <row r="573" spans="1:11" x14ac:dyDescent="0.3">
      <c r="A573" s="1" t="s">
        <v>767</v>
      </c>
      <c r="B573" s="1" t="s">
        <v>598</v>
      </c>
      <c r="C573" s="3">
        <v>730</v>
      </c>
      <c r="D573" s="5">
        <v>13.2</v>
      </c>
      <c r="E573" s="6">
        <v>7.9000000000000001E-2</v>
      </c>
      <c r="F573" s="87">
        <v>0.93</v>
      </c>
      <c r="G573" s="4">
        <v>26.13</v>
      </c>
      <c r="H573" s="3">
        <v>54340</v>
      </c>
      <c r="I573" s="5">
        <v>5.6</v>
      </c>
      <c r="J573" s="4">
        <v>25.32</v>
      </c>
      <c r="K573" s="3">
        <v>52670</v>
      </c>
    </row>
    <row r="574" spans="1:11" x14ac:dyDescent="0.3">
      <c r="A574" s="1" t="s">
        <v>767</v>
      </c>
      <c r="B574" s="1" t="s">
        <v>599</v>
      </c>
      <c r="C574" s="3">
        <v>95880</v>
      </c>
      <c r="D574" s="5">
        <v>2</v>
      </c>
      <c r="E574" s="6">
        <v>10.307</v>
      </c>
      <c r="F574" s="87">
        <v>1.0900000000000001</v>
      </c>
      <c r="G574" s="4">
        <v>22.52</v>
      </c>
      <c r="H574" s="3">
        <v>46840</v>
      </c>
      <c r="I574" s="5">
        <v>1.1000000000000001</v>
      </c>
      <c r="J574" s="4">
        <v>21.21</v>
      </c>
      <c r="K574" s="3">
        <v>44120</v>
      </c>
    </row>
    <row r="575" spans="1:11" x14ac:dyDescent="0.3">
      <c r="A575" s="1" t="s">
        <v>767</v>
      </c>
      <c r="B575" s="1" t="s">
        <v>600</v>
      </c>
      <c r="C575" s="3">
        <v>1960</v>
      </c>
      <c r="D575" s="5">
        <v>15.5</v>
      </c>
      <c r="E575" s="6">
        <v>0.21099999999999999</v>
      </c>
      <c r="F575" s="87">
        <v>0.89</v>
      </c>
      <c r="G575" s="4">
        <v>21.6</v>
      </c>
      <c r="H575" s="3">
        <v>44930</v>
      </c>
      <c r="I575" s="5">
        <v>4.0999999999999996</v>
      </c>
      <c r="J575" s="4">
        <v>18.760000000000002</v>
      </c>
      <c r="K575" s="3">
        <v>39010</v>
      </c>
    </row>
    <row r="576" spans="1:11" x14ac:dyDescent="0.3">
      <c r="A576" s="1" t="s">
        <v>767</v>
      </c>
      <c r="B576" s="1" t="s">
        <v>601</v>
      </c>
      <c r="C576" s="3">
        <v>1680</v>
      </c>
      <c r="D576" s="5">
        <v>19.100000000000001</v>
      </c>
      <c r="E576" s="6">
        <v>0.18099999999999999</v>
      </c>
      <c r="F576" s="87">
        <v>1.47</v>
      </c>
      <c r="G576" s="4">
        <v>23.1</v>
      </c>
      <c r="H576" s="3">
        <v>48060</v>
      </c>
      <c r="I576" s="5">
        <v>4.8</v>
      </c>
      <c r="J576" s="4">
        <v>21.54</v>
      </c>
      <c r="K576" s="3">
        <v>44810</v>
      </c>
    </row>
    <row r="577" spans="1:11" x14ac:dyDescent="0.3">
      <c r="A577" s="1" t="s">
        <v>767</v>
      </c>
      <c r="B577" s="1" t="s">
        <v>747</v>
      </c>
      <c r="C577" s="3">
        <v>260</v>
      </c>
      <c r="D577" s="5">
        <v>24.1</v>
      </c>
      <c r="E577" s="6">
        <v>2.7E-2</v>
      </c>
      <c r="F577" s="87">
        <v>0.19</v>
      </c>
      <c r="G577" s="4">
        <v>33.74</v>
      </c>
      <c r="H577" s="3">
        <v>70180</v>
      </c>
      <c r="I577" s="5">
        <v>6.1</v>
      </c>
      <c r="J577" s="4">
        <v>30.58</v>
      </c>
      <c r="K577" s="3">
        <v>63600</v>
      </c>
    </row>
    <row r="578" spans="1:11" x14ac:dyDescent="0.3">
      <c r="A578" s="1" t="s">
        <v>767</v>
      </c>
      <c r="B578" s="1" t="s">
        <v>748</v>
      </c>
      <c r="C578" s="3">
        <v>940</v>
      </c>
      <c r="D578" s="5">
        <v>0</v>
      </c>
      <c r="E578" s="6">
        <v>0.10100000000000001</v>
      </c>
      <c r="F578" s="87">
        <v>1.74</v>
      </c>
      <c r="G578" s="4">
        <v>34.229999999999997</v>
      </c>
      <c r="H578" s="3">
        <v>71210</v>
      </c>
      <c r="I578" s="5">
        <v>6.1</v>
      </c>
      <c r="J578" s="4">
        <v>34.76</v>
      </c>
      <c r="K578" s="3">
        <v>72290</v>
      </c>
    </row>
    <row r="579" spans="1:11" x14ac:dyDescent="0.3">
      <c r="A579" s="1" t="s">
        <v>767</v>
      </c>
      <c r="B579" s="1" t="s">
        <v>602</v>
      </c>
      <c r="C579" s="3">
        <v>6080</v>
      </c>
      <c r="D579" s="5">
        <v>6.7</v>
      </c>
      <c r="E579" s="6">
        <v>0.65300000000000002</v>
      </c>
      <c r="F579" s="87">
        <v>0.83</v>
      </c>
      <c r="G579" s="4">
        <v>16.82</v>
      </c>
      <c r="H579" s="3">
        <v>34990</v>
      </c>
      <c r="I579" s="5">
        <v>3.6</v>
      </c>
      <c r="J579" s="4">
        <v>15.28</v>
      </c>
      <c r="K579" s="3">
        <v>31790</v>
      </c>
    </row>
    <row r="580" spans="1:11" x14ac:dyDescent="0.3">
      <c r="A580" s="1" t="s">
        <v>767</v>
      </c>
      <c r="B580" s="1" t="s">
        <v>603</v>
      </c>
      <c r="C580" s="3">
        <v>8660</v>
      </c>
      <c r="D580" s="5">
        <v>27.9</v>
      </c>
      <c r="E580" s="6">
        <v>0.93100000000000005</v>
      </c>
      <c r="F580" s="87">
        <v>0.86</v>
      </c>
      <c r="G580" s="4">
        <v>18.73</v>
      </c>
      <c r="H580" s="3">
        <v>38960</v>
      </c>
      <c r="I580" s="5">
        <v>2.9</v>
      </c>
      <c r="J580" s="4">
        <v>17</v>
      </c>
      <c r="K580" s="3">
        <v>35360</v>
      </c>
    </row>
    <row r="581" spans="1:11" x14ac:dyDescent="0.3">
      <c r="A581" s="1" t="s">
        <v>767</v>
      </c>
      <c r="B581" s="1" t="s">
        <v>604</v>
      </c>
      <c r="C581" s="3">
        <v>21270</v>
      </c>
      <c r="D581" s="5">
        <v>2</v>
      </c>
      <c r="E581" s="6">
        <v>2.2869999999999999</v>
      </c>
      <c r="F581" s="87">
        <v>0.53</v>
      </c>
      <c r="G581" s="4">
        <v>34.39</v>
      </c>
      <c r="H581" s="3">
        <v>71530</v>
      </c>
      <c r="I581" s="5">
        <v>0.9</v>
      </c>
      <c r="J581" s="4">
        <v>33.28</v>
      </c>
      <c r="K581" s="3">
        <v>69220</v>
      </c>
    </row>
    <row r="582" spans="1:11" x14ac:dyDescent="0.3">
      <c r="A582" s="1" t="s">
        <v>767</v>
      </c>
      <c r="B582" s="1" t="s">
        <v>605</v>
      </c>
      <c r="C582" s="3">
        <v>140</v>
      </c>
      <c r="D582" s="5">
        <v>23.8</v>
      </c>
      <c r="E582" s="6">
        <v>1.4999999999999999E-2</v>
      </c>
      <c r="F582" s="87">
        <v>0.05</v>
      </c>
      <c r="G582" s="4">
        <v>20.83</v>
      </c>
      <c r="H582" s="3">
        <v>43320</v>
      </c>
      <c r="I582" s="5">
        <v>6.6</v>
      </c>
      <c r="J582" s="4">
        <v>18.8</v>
      </c>
      <c r="K582" s="3">
        <v>39100</v>
      </c>
    </row>
    <row r="583" spans="1:11" x14ac:dyDescent="0.3">
      <c r="A583" s="1" t="s">
        <v>767</v>
      </c>
      <c r="B583" s="1" t="s">
        <v>606</v>
      </c>
      <c r="C583" s="3">
        <v>370</v>
      </c>
      <c r="D583" s="5">
        <v>20.399999999999999</v>
      </c>
      <c r="E583" s="6">
        <v>3.9E-2</v>
      </c>
      <c r="F583" s="87">
        <v>0.42</v>
      </c>
      <c r="G583" s="4">
        <v>17.63</v>
      </c>
      <c r="H583" s="3">
        <v>36680</v>
      </c>
      <c r="I583" s="5">
        <v>3.5</v>
      </c>
      <c r="J583" s="4">
        <v>16.02</v>
      </c>
      <c r="K583" s="3">
        <v>33310</v>
      </c>
    </row>
    <row r="584" spans="1:11" x14ac:dyDescent="0.3">
      <c r="A584" s="1" t="s">
        <v>767</v>
      </c>
      <c r="B584" s="1" t="s">
        <v>607</v>
      </c>
      <c r="C584" s="3">
        <v>9050</v>
      </c>
      <c r="D584" s="5">
        <v>7.1</v>
      </c>
      <c r="E584" s="6">
        <v>0.97199999999999998</v>
      </c>
      <c r="F584" s="87">
        <v>0.53</v>
      </c>
      <c r="G584" s="4">
        <v>17.260000000000002</v>
      </c>
      <c r="H584" s="3">
        <v>35890</v>
      </c>
      <c r="I584" s="5">
        <v>1.5</v>
      </c>
      <c r="J584" s="4">
        <v>16.11</v>
      </c>
      <c r="K584" s="3">
        <v>33510</v>
      </c>
    </row>
    <row r="585" spans="1:11" x14ac:dyDescent="0.3">
      <c r="A585" s="1" t="s">
        <v>767</v>
      </c>
      <c r="B585" s="1" t="s">
        <v>608</v>
      </c>
      <c r="C585" s="3">
        <v>330</v>
      </c>
      <c r="D585" s="5">
        <v>24.8</v>
      </c>
      <c r="E585" s="6">
        <v>3.5999999999999997E-2</v>
      </c>
      <c r="F585" s="87">
        <v>0.13</v>
      </c>
      <c r="G585" s="4">
        <v>20.239999999999998</v>
      </c>
      <c r="H585" s="3">
        <v>42100</v>
      </c>
      <c r="I585" s="5">
        <v>5.4</v>
      </c>
      <c r="J585" s="4">
        <v>18.66</v>
      </c>
      <c r="K585" s="3">
        <v>38820</v>
      </c>
    </row>
    <row r="586" spans="1:11" x14ac:dyDescent="0.3">
      <c r="A586" s="1" t="s">
        <v>767</v>
      </c>
      <c r="B586" s="1" t="s">
        <v>609</v>
      </c>
      <c r="C586" s="3">
        <v>1810</v>
      </c>
      <c r="D586" s="5">
        <v>12.3</v>
      </c>
      <c r="E586" s="6">
        <v>0.19400000000000001</v>
      </c>
      <c r="F586" s="87">
        <v>0.36</v>
      </c>
      <c r="G586" s="4">
        <v>23.86</v>
      </c>
      <c r="H586" s="3">
        <v>49630</v>
      </c>
      <c r="I586" s="5">
        <v>6.5</v>
      </c>
      <c r="J586" s="4">
        <v>22.42</v>
      </c>
      <c r="K586" s="3">
        <v>46620</v>
      </c>
    </row>
    <row r="587" spans="1:11" x14ac:dyDescent="0.3">
      <c r="A587" s="1" t="s">
        <v>767</v>
      </c>
      <c r="B587" s="1" t="s">
        <v>610</v>
      </c>
      <c r="C587" s="3">
        <v>250</v>
      </c>
      <c r="D587" s="5">
        <v>35.9</v>
      </c>
      <c r="E587" s="6">
        <v>2.7E-2</v>
      </c>
      <c r="F587" s="87">
        <v>0.19</v>
      </c>
      <c r="G587" s="4">
        <v>22.64</v>
      </c>
      <c r="H587" s="3">
        <v>47090</v>
      </c>
      <c r="I587" s="5">
        <v>8.9</v>
      </c>
      <c r="J587" s="4">
        <v>22.76</v>
      </c>
      <c r="K587" s="3">
        <v>47330</v>
      </c>
    </row>
    <row r="588" spans="1:11" x14ac:dyDescent="0.3">
      <c r="A588" s="1" t="s">
        <v>767</v>
      </c>
      <c r="B588" s="1" t="s">
        <v>611</v>
      </c>
      <c r="C588" s="3">
        <v>24530</v>
      </c>
      <c r="D588" s="5">
        <v>4.5999999999999996</v>
      </c>
      <c r="E588" s="6">
        <v>2.6360000000000001</v>
      </c>
      <c r="F588" s="87">
        <v>0.28999999999999998</v>
      </c>
      <c r="G588" s="4">
        <v>14.99</v>
      </c>
      <c r="H588" s="3">
        <v>31180</v>
      </c>
      <c r="I588" s="5">
        <v>1.6</v>
      </c>
      <c r="J588" s="4">
        <v>13.27</v>
      </c>
      <c r="K588" s="3">
        <v>27590</v>
      </c>
    </row>
    <row r="589" spans="1:11" x14ac:dyDescent="0.3">
      <c r="A589" s="1" t="s">
        <v>767</v>
      </c>
      <c r="B589" s="1" t="s">
        <v>612</v>
      </c>
      <c r="C589" s="3">
        <v>11650</v>
      </c>
      <c r="D589" s="5">
        <v>6.6</v>
      </c>
      <c r="E589" s="6">
        <v>1.2529999999999999</v>
      </c>
      <c r="F589" s="87">
        <v>0.98</v>
      </c>
      <c r="G589" s="4">
        <v>14.94</v>
      </c>
      <c r="H589" s="3">
        <v>31070</v>
      </c>
      <c r="I589" s="5">
        <v>2.2000000000000002</v>
      </c>
      <c r="J589" s="4">
        <v>13.37</v>
      </c>
      <c r="K589" s="3">
        <v>27820</v>
      </c>
    </row>
    <row r="590" spans="1:11" x14ac:dyDescent="0.3">
      <c r="A590" s="1" t="s">
        <v>767</v>
      </c>
      <c r="B590" s="1" t="s">
        <v>613</v>
      </c>
      <c r="C590" s="3">
        <v>6930</v>
      </c>
      <c r="D590" s="5">
        <v>11.4</v>
      </c>
      <c r="E590" s="6">
        <v>0.745</v>
      </c>
      <c r="F590" s="87">
        <v>0.81</v>
      </c>
      <c r="G590" s="4">
        <v>18.63</v>
      </c>
      <c r="H590" s="3">
        <v>38760</v>
      </c>
      <c r="I590" s="5">
        <v>3.1</v>
      </c>
      <c r="J590" s="4">
        <v>16.86</v>
      </c>
      <c r="K590" s="3">
        <v>35060</v>
      </c>
    </row>
    <row r="591" spans="1:11" x14ac:dyDescent="0.3">
      <c r="A591" s="1" t="s">
        <v>767</v>
      </c>
      <c r="B591" s="1" t="s">
        <v>614</v>
      </c>
      <c r="C591" s="3">
        <v>3410</v>
      </c>
      <c r="D591" s="5">
        <v>15.8</v>
      </c>
      <c r="E591" s="6">
        <v>0.36599999999999999</v>
      </c>
      <c r="F591" s="87">
        <v>0.34</v>
      </c>
      <c r="G591" s="4">
        <v>14.72</v>
      </c>
      <c r="H591" s="3">
        <v>30610</v>
      </c>
      <c r="I591" s="5">
        <v>8.4</v>
      </c>
      <c r="J591" s="4">
        <v>11.33</v>
      </c>
      <c r="K591" s="3">
        <v>23560</v>
      </c>
    </row>
    <row r="592" spans="1:11" x14ac:dyDescent="0.3">
      <c r="A592" s="1" t="s">
        <v>767</v>
      </c>
      <c r="B592" s="1" t="s">
        <v>615</v>
      </c>
      <c r="C592" s="3">
        <v>860</v>
      </c>
      <c r="D592" s="5">
        <v>32.4</v>
      </c>
      <c r="E592" s="6">
        <v>9.2999999999999999E-2</v>
      </c>
      <c r="F592" s="87">
        <v>0.17</v>
      </c>
      <c r="G592" s="4">
        <v>13.14</v>
      </c>
      <c r="H592" s="3">
        <v>27320</v>
      </c>
      <c r="I592" s="5">
        <v>7.1</v>
      </c>
      <c r="J592" s="4">
        <v>11.38</v>
      </c>
      <c r="K592" s="3">
        <v>23670</v>
      </c>
    </row>
    <row r="593" spans="1:11" x14ac:dyDescent="0.3">
      <c r="A593" s="1" t="s">
        <v>767</v>
      </c>
      <c r="B593" s="1" t="s">
        <v>616</v>
      </c>
      <c r="C593" s="3">
        <v>580</v>
      </c>
      <c r="D593" s="5">
        <v>16.600000000000001</v>
      </c>
      <c r="E593" s="6">
        <v>6.3E-2</v>
      </c>
      <c r="F593" s="87">
        <v>0.42</v>
      </c>
      <c r="G593" s="4">
        <v>15.97</v>
      </c>
      <c r="H593" s="3">
        <v>33210</v>
      </c>
      <c r="I593" s="5">
        <v>5.0999999999999996</v>
      </c>
      <c r="J593" s="4">
        <v>14.42</v>
      </c>
      <c r="K593" s="3">
        <v>29980</v>
      </c>
    </row>
    <row r="594" spans="1:11" x14ac:dyDescent="0.3">
      <c r="A594" s="1" t="s">
        <v>767</v>
      </c>
      <c r="B594" s="1" t="s">
        <v>617</v>
      </c>
      <c r="C594" s="3">
        <v>5870</v>
      </c>
      <c r="D594" s="5">
        <v>6.2</v>
      </c>
      <c r="E594" s="6">
        <v>0.63100000000000001</v>
      </c>
      <c r="F594" s="87">
        <v>0.59</v>
      </c>
      <c r="G594" s="4">
        <v>13.4</v>
      </c>
      <c r="H594" s="3">
        <v>27860</v>
      </c>
      <c r="I594" s="5">
        <v>2.2999999999999998</v>
      </c>
      <c r="J594" s="4">
        <v>11.6</v>
      </c>
      <c r="K594" s="3">
        <v>24120</v>
      </c>
    </row>
    <row r="595" spans="1:11" x14ac:dyDescent="0.3">
      <c r="A595" s="1" t="s">
        <v>767</v>
      </c>
      <c r="B595" s="1" t="s">
        <v>618</v>
      </c>
      <c r="C595" s="3">
        <v>1220</v>
      </c>
      <c r="D595" s="5">
        <v>26.7</v>
      </c>
      <c r="E595" s="6">
        <v>0.13200000000000001</v>
      </c>
      <c r="F595" s="87">
        <v>0.56000000000000005</v>
      </c>
      <c r="G595" s="4">
        <v>13.26</v>
      </c>
      <c r="H595" s="3">
        <v>27580</v>
      </c>
      <c r="I595" s="5">
        <v>2.9</v>
      </c>
      <c r="J595" s="4">
        <v>12.49</v>
      </c>
      <c r="K595" s="3">
        <v>25990</v>
      </c>
    </row>
    <row r="596" spans="1:11" x14ac:dyDescent="0.3">
      <c r="A596" s="1" t="s">
        <v>767</v>
      </c>
      <c r="B596" s="1" t="s">
        <v>619</v>
      </c>
      <c r="C596" s="3">
        <v>940</v>
      </c>
      <c r="D596" s="5">
        <v>27.6</v>
      </c>
      <c r="E596" s="6">
        <v>0.10100000000000001</v>
      </c>
      <c r="F596" s="87">
        <v>0.33</v>
      </c>
      <c r="G596" s="4">
        <v>13.26</v>
      </c>
      <c r="H596" s="3">
        <v>27570</v>
      </c>
      <c r="I596" s="5">
        <v>4.5</v>
      </c>
      <c r="J596" s="4">
        <v>11.56</v>
      </c>
      <c r="K596" s="3">
        <v>24050</v>
      </c>
    </row>
    <row r="597" spans="1:11" x14ac:dyDescent="0.3">
      <c r="A597" s="1" t="s">
        <v>767</v>
      </c>
      <c r="B597" s="1" t="s">
        <v>620</v>
      </c>
      <c r="C597" s="3">
        <v>4000</v>
      </c>
      <c r="D597" s="5">
        <v>10</v>
      </c>
      <c r="E597" s="6">
        <v>0.43</v>
      </c>
      <c r="F597" s="87">
        <v>0.42</v>
      </c>
      <c r="G597" s="4">
        <v>20.71</v>
      </c>
      <c r="H597" s="3">
        <v>43080</v>
      </c>
      <c r="I597" s="5">
        <v>1.6</v>
      </c>
      <c r="J597" s="4">
        <v>19.98</v>
      </c>
      <c r="K597" s="3">
        <v>41560</v>
      </c>
    </row>
    <row r="598" spans="1:11" x14ac:dyDescent="0.3">
      <c r="A598" s="1" t="s">
        <v>767</v>
      </c>
      <c r="B598" s="1" t="s">
        <v>621</v>
      </c>
      <c r="C598" s="3">
        <v>620</v>
      </c>
      <c r="D598" s="5">
        <v>10.3</v>
      </c>
      <c r="E598" s="6">
        <v>6.7000000000000004E-2</v>
      </c>
      <c r="F598" s="87">
        <v>0.4</v>
      </c>
      <c r="G598" s="4">
        <v>30.51</v>
      </c>
      <c r="H598" s="3">
        <v>63470</v>
      </c>
      <c r="I598" s="5">
        <v>2.5</v>
      </c>
      <c r="J598" s="4">
        <v>29.97</v>
      </c>
      <c r="K598" s="3">
        <v>62330</v>
      </c>
    </row>
    <row r="599" spans="1:11" x14ac:dyDescent="0.3">
      <c r="A599" s="1" t="s">
        <v>767</v>
      </c>
      <c r="B599" s="1" t="s">
        <v>622</v>
      </c>
      <c r="C599" s="3">
        <v>1630</v>
      </c>
      <c r="D599" s="5">
        <v>10.4</v>
      </c>
      <c r="E599" s="6">
        <v>0.17499999999999999</v>
      </c>
      <c r="F599" s="87">
        <v>0.34</v>
      </c>
      <c r="G599" s="4">
        <v>17.54</v>
      </c>
      <c r="H599" s="3">
        <v>36480</v>
      </c>
      <c r="I599" s="5">
        <v>2</v>
      </c>
      <c r="J599" s="4">
        <v>16.899999999999999</v>
      </c>
      <c r="K599" s="3">
        <v>35160</v>
      </c>
    </row>
    <row r="600" spans="1:11" x14ac:dyDescent="0.3">
      <c r="A600" s="1" t="s">
        <v>767</v>
      </c>
      <c r="B600" s="1" t="s">
        <v>623</v>
      </c>
      <c r="C600" s="3">
        <v>320</v>
      </c>
      <c r="D600" s="5">
        <v>9.9</v>
      </c>
      <c r="E600" s="6">
        <v>3.5000000000000003E-2</v>
      </c>
      <c r="F600" s="87">
        <v>0.27</v>
      </c>
      <c r="G600" s="4">
        <v>19.11</v>
      </c>
      <c r="H600" s="3">
        <v>39750</v>
      </c>
      <c r="I600" s="5">
        <v>4.5</v>
      </c>
      <c r="J600" s="4">
        <v>17.190000000000001</v>
      </c>
      <c r="K600" s="3">
        <v>35760</v>
      </c>
    </row>
    <row r="601" spans="1:11" x14ac:dyDescent="0.3">
      <c r="A601" s="1" t="s">
        <v>767</v>
      </c>
      <c r="B601" s="1" t="s">
        <v>624</v>
      </c>
      <c r="C601" s="3">
        <v>470</v>
      </c>
      <c r="D601" s="5">
        <v>15.1</v>
      </c>
      <c r="E601" s="6">
        <v>5.0999999999999997E-2</v>
      </c>
      <c r="F601" s="87">
        <v>0.28000000000000003</v>
      </c>
      <c r="G601" s="4">
        <v>18.82</v>
      </c>
      <c r="H601" s="3">
        <v>39150</v>
      </c>
      <c r="I601" s="5">
        <v>4.3</v>
      </c>
      <c r="J601" s="4">
        <v>18.91</v>
      </c>
      <c r="K601" s="3">
        <v>39320</v>
      </c>
    </row>
    <row r="602" spans="1:11" x14ac:dyDescent="0.3">
      <c r="A602" s="1" t="s">
        <v>767</v>
      </c>
      <c r="B602" s="1" t="s">
        <v>625</v>
      </c>
      <c r="C602" s="3">
        <v>4610</v>
      </c>
      <c r="D602" s="5">
        <v>8.6</v>
      </c>
      <c r="E602" s="6">
        <v>0.496</v>
      </c>
      <c r="F602" s="87">
        <v>0.38</v>
      </c>
      <c r="G602" s="4">
        <v>16.82</v>
      </c>
      <c r="H602" s="3">
        <v>34980</v>
      </c>
      <c r="I602" s="5">
        <v>2.1</v>
      </c>
      <c r="J602" s="4">
        <v>15.95</v>
      </c>
      <c r="K602" s="3">
        <v>33170</v>
      </c>
    </row>
    <row r="603" spans="1:11" x14ac:dyDescent="0.3">
      <c r="A603" s="1" t="s">
        <v>767</v>
      </c>
      <c r="B603" s="1" t="s">
        <v>626</v>
      </c>
      <c r="C603" s="3">
        <v>270</v>
      </c>
      <c r="D603" s="5">
        <v>27.2</v>
      </c>
      <c r="E603" s="6">
        <v>2.9000000000000001E-2</v>
      </c>
      <c r="F603" s="87">
        <v>0.38</v>
      </c>
      <c r="G603" s="4">
        <v>16.02</v>
      </c>
      <c r="H603" s="3">
        <v>33320</v>
      </c>
      <c r="I603" s="5">
        <v>5</v>
      </c>
      <c r="J603" s="4">
        <v>14.6</v>
      </c>
      <c r="K603" s="3">
        <v>30370</v>
      </c>
    </row>
    <row r="604" spans="1:11" x14ac:dyDescent="0.3">
      <c r="A604" s="1" t="s">
        <v>767</v>
      </c>
      <c r="B604" s="1" t="s">
        <v>627</v>
      </c>
      <c r="C604" s="3">
        <v>1640</v>
      </c>
      <c r="D604" s="5">
        <v>8.4</v>
      </c>
      <c r="E604" s="6">
        <v>0.17699999999999999</v>
      </c>
      <c r="F604" s="87">
        <v>0.34</v>
      </c>
      <c r="G604" s="4">
        <v>16.96</v>
      </c>
      <c r="H604" s="3">
        <v>35270</v>
      </c>
      <c r="I604" s="5">
        <v>2</v>
      </c>
      <c r="J604" s="4">
        <v>16.13</v>
      </c>
      <c r="K604" s="3">
        <v>33560</v>
      </c>
    </row>
    <row r="605" spans="1:11" x14ac:dyDescent="0.3">
      <c r="A605" s="1" t="s">
        <v>767</v>
      </c>
      <c r="B605" s="1" t="s">
        <v>628</v>
      </c>
      <c r="C605" s="3">
        <v>560</v>
      </c>
      <c r="D605" s="5">
        <v>13.3</v>
      </c>
      <c r="E605" s="6">
        <v>0.06</v>
      </c>
      <c r="F605" s="87">
        <v>0.28999999999999998</v>
      </c>
      <c r="G605" s="4">
        <v>19.84</v>
      </c>
      <c r="H605" s="3">
        <v>41270</v>
      </c>
      <c r="I605" s="5">
        <v>2.8</v>
      </c>
      <c r="J605" s="4">
        <v>18.600000000000001</v>
      </c>
      <c r="K605" s="3">
        <v>38690</v>
      </c>
    </row>
    <row r="606" spans="1:11" x14ac:dyDescent="0.3">
      <c r="A606" s="1" t="s">
        <v>767</v>
      </c>
      <c r="B606" s="1" t="s">
        <v>629</v>
      </c>
      <c r="C606" s="3">
        <v>560</v>
      </c>
      <c r="D606" s="5">
        <v>18</v>
      </c>
      <c r="E606" s="6">
        <v>0.06</v>
      </c>
      <c r="F606" s="87">
        <v>0.48</v>
      </c>
      <c r="G606" s="4">
        <v>22.99</v>
      </c>
      <c r="H606" s="3">
        <v>47820</v>
      </c>
      <c r="I606" s="5">
        <v>3.5</v>
      </c>
      <c r="J606" s="4">
        <v>22.55</v>
      </c>
      <c r="K606" s="3">
        <v>46900</v>
      </c>
    </row>
    <row r="607" spans="1:11" x14ac:dyDescent="0.3">
      <c r="A607" s="1" t="s">
        <v>767</v>
      </c>
      <c r="B607" s="1" t="s">
        <v>630</v>
      </c>
      <c r="C607" s="3">
        <v>7230</v>
      </c>
      <c r="D607" s="5">
        <v>6</v>
      </c>
      <c r="E607" s="6">
        <v>0.77700000000000002</v>
      </c>
      <c r="F607" s="87">
        <v>0.28999999999999998</v>
      </c>
      <c r="G607" s="4">
        <v>23.1</v>
      </c>
      <c r="H607" s="3">
        <v>48060</v>
      </c>
      <c r="I607" s="5">
        <v>2.6</v>
      </c>
      <c r="J607" s="4">
        <v>22.54</v>
      </c>
      <c r="K607" s="3">
        <v>46890</v>
      </c>
    </row>
    <row r="608" spans="1:11" x14ac:dyDescent="0.3">
      <c r="A608" s="1" t="s">
        <v>767</v>
      </c>
      <c r="B608" s="1" t="s">
        <v>631</v>
      </c>
      <c r="C608" s="3">
        <v>170</v>
      </c>
      <c r="D608" s="5">
        <v>22.5</v>
      </c>
      <c r="E608" s="6">
        <v>1.7999999999999999E-2</v>
      </c>
      <c r="F608" s="87">
        <v>0.14000000000000001</v>
      </c>
      <c r="G608" s="4">
        <v>22.06</v>
      </c>
      <c r="H608" s="3">
        <v>45890</v>
      </c>
      <c r="I608" s="5">
        <v>5.2</v>
      </c>
      <c r="J608" s="4">
        <v>22.51</v>
      </c>
      <c r="K608" s="3">
        <v>46820</v>
      </c>
    </row>
    <row r="609" spans="1:11" x14ac:dyDescent="0.3">
      <c r="A609" s="1" t="s">
        <v>767</v>
      </c>
      <c r="B609" s="1" t="s">
        <v>632</v>
      </c>
      <c r="C609" s="3">
        <v>140</v>
      </c>
      <c r="D609" s="5">
        <v>16.3</v>
      </c>
      <c r="E609" s="6">
        <v>1.4999999999999999E-2</v>
      </c>
      <c r="F609" s="87">
        <v>0.28999999999999998</v>
      </c>
      <c r="G609" s="4">
        <v>20.350000000000001</v>
      </c>
      <c r="H609" s="3">
        <v>42320</v>
      </c>
      <c r="I609" s="5">
        <v>5.7</v>
      </c>
      <c r="J609" s="4">
        <v>19.61</v>
      </c>
      <c r="K609" s="3">
        <v>40790</v>
      </c>
    </row>
    <row r="610" spans="1:11" x14ac:dyDescent="0.3">
      <c r="A610" s="1" t="s">
        <v>767</v>
      </c>
      <c r="B610" s="1" t="s">
        <v>633</v>
      </c>
      <c r="C610" s="3">
        <v>120</v>
      </c>
      <c r="D610" s="5">
        <v>21.6</v>
      </c>
      <c r="E610" s="6">
        <v>1.2999999999999999E-2</v>
      </c>
      <c r="F610" s="87">
        <v>0.33</v>
      </c>
      <c r="G610" s="4">
        <v>29.16</v>
      </c>
      <c r="H610" s="3">
        <v>60660</v>
      </c>
      <c r="I610" s="5">
        <v>10.1</v>
      </c>
      <c r="J610" s="4">
        <v>27.74</v>
      </c>
      <c r="K610" s="3">
        <v>57690</v>
      </c>
    </row>
    <row r="611" spans="1:11" x14ac:dyDescent="0.3">
      <c r="A611" s="1" t="s">
        <v>767</v>
      </c>
      <c r="B611" s="1" t="s">
        <v>635</v>
      </c>
      <c r="C611" s="3">
        <v>330</v>
      </c>
      <c r="D611" s="5">
        <v>16.3</v>
      </c>
      <c r="E611" s="6">
        <v>3.5999999999999997E-2</v>
      </c>
      <c r="F611" s="87">
        <v>0.37</v>
      </c>
      <c r="G611" s="4">
        <v>16.89</v>
      </c>
      <c r="H611" s="3">
        <v>35130</v>
      </c>
      <c r="I611" s="5">
        <v>10</v>
      </c>
      <c r="J611" s="4">
        <v>14.89</v>
      </c>
      <c r="K611" s="3">
        <v>30960</v>
      </c>
    </row>
    <row r="612" spans="1:11" x14ac:dyDescent="0.3">
      <c r="A612" s="1" t="s">
        <v>767</v>
      </c>
      <c r="B612" s="1" t="s">
        <v>636</v>
      </c>
      <c r="C612" s="3">
        <v>2880</v>
      </c>
      <c r="D612" s="5">
        <v>27.8</v>
      </c>
      <c r="E612" s="6">
        <v>0.309</v>
      </c>
      <c r="F612" s="87">
        <v>0.28000000000000003</v>
      </c>
      <c r="G612" s="4">
        <v>16.940000000000001</v>
      </c>
      <c r="H612" s="3">
        <v>35240</v>
      </c>
      <c r="I612" s="5">
        <v>3.8</v>
      </c>
      <c r="J612" s="4">
        <v>15.44</v>
      </c>
      <c r="K612" s="3">
        <v>32120</v>
      </c>
    </row>
    <row r="613" spans="1:11" x14ac:dyDescent="0.3">
      <c r="A613" s="1" t="s">
        <v>767</v>
      </c>
      <c r="B613" s="1" t="s">
        <v>637</v>
      </c>
      <c r="C613" s="3">
        <v>1800</v>
      </c>
      <c r="D613" s="5">
        <v>12.9</v>
      </c>
      <c r="E613" s="6">
        <v>0.19400000000000001</v>
      </c>
      <c r="F613" s="87">
        <v>0.23</v>
      </c>
      <c r="G613" s="4">
        <v>16.510000000000002</v>
      </c>
      <c r="H613" s="3">
        <v>34340</v>
      </c>
      <c r="I613" s="5">
        <v>2.4</v>
      </c>
      <c r="J613" s="4">
        <v>15.29</v>
      </c>
      <c r="K613" s="3">
        <v>31800</v>
      </c>
    </row>
    <row r="614" spans="1:11" x14ac:dyDescent="0.3">
      <c r="A614" s="1" t="s">
        <v>767</v>
      </c>
      <c r="B614" s="1" t="s">
        <v>638</v>
      </c>
      <c r="C614" s="3">
        <v>1160</v>
      </c>
      <c r="D614" s="5">
        <v>8.4</v>
      </c>
      <c r="E614" s="6">
        <v>0.125</v>
      </c>
      <c r="F614" s="87">
        <v>0.24</v>
      </c>
      <c r="G614" s="4">
        <v>27.68</v>
      </c>
      <c r="H614" s="3">
        <v>57570</v>
      </c>
      <c r="I614" s="5">
        <v>2</v>
      </c>
      <c r="J614" s="4">
        <v>27.91</v>
      </c>
      <c r="K614" s="3">
        <v>58040</v>
      </c>
    </row>
    <row r="615" spans="1:11" x14ac:dyDescent="0.3">
      <c r="A615" s="1" t="s">
        <v>767</v>
      </c>
      <c r="B615" s="1" t="s">
        <v>639</v>
      </c>
      <c r="C615" s="3">
        <v>6970</v>
      </c>
      <c r="D615" s="5">
        <v>6.3</v>
      </c>
      <c r="E615" s="6">
        <v>0.749</v>
      </c>
      <c r="F615" s="87">
        <v>0.28000000000000003</v>
      </c>
      <c r="G615" s="4">
        <v>24.3</v>
      </c>
      <c r="H615" s="3">
        <v>50540</v>
      </c>
      <c r="I615" s="5">
        <v>2.2999999999999998</v>
      </c>
      <c r="J615" s="4">
        <v>22.38</v>
      </c>
      <c r="K615" s="3">
        <v>46550</v>
      </c>
    </row>
    <row r="616" spans="1:11" x14ac:dyDescent="0.3">
      <c r="A616" s="1" t="s">
        <v>767</v>
      </c>
      <c r="B616" s="1" t="s">
        <v>640</v>
      </c>
      <c r="C616" s="3">
        <v>360</v>
      </c>
      <c r="D616" s="5">
        <v>17.8</v>
      </c>
      <c r="E616" s="6">
        <v>3.9E-2</v>
      </c>
      <c r="F616" s="87">
        <v>0.14000000000000001</v>
      </c>
      <c r="G616" s="4">
        <v>20.350000000000001</v>
      </c>
      <c r="H616" s="3">
        <v>42330</v>
      </c>
      <c r="I616" s="5">
        <v>4.8</v>
      </c>
      <c r="J616" s="4">
        <v>19.68</v>
      </c>
      <c r="K616" s="3">
        <v>40940</v>
      </c>
    </row>
    <row r="617" spans="1:11" x14ac:dyDescent="0.3">
      <c r="A617" s="1" t="s">
        <v>767</v>
      </c>
      <c r="B617" s="1" t="s">
        <v>641</v>
      </c>
      <c r="C617" s="3">
        <v>410</v>
      </c>
      <c r="D617" s="5">
        <v>18.100000000000001</v>
      </c>
      <c r="E617" s="6">
        <v>4.3999999999999997E-2</v>
      </c>
      <c r="F617" s="87">
        <v>0.33</v>
      </c>
      <c r="G617" s="4">
        <v>17.399999999999999</v>
      </c>
      <c r="H617" s="3">
        <v>36190</v>
      </c>
      <c r="I617" s="5">
        <v>5.2</v>
      </c>
      <c r="J617" s="4">
        <v>16.36</v>
      </c>
      <c r="K617" s="3">
        <v>34020</v>
      </c>
    </row>
    <row r="618" spans="1:11" x14ac:dyDescent="0.3">
      <c r="A618" s="1" t="s">
        <v>767</v>
      </c>
      <c r="B618" s="1" t="s">
        <v>642</v>
      </c>
      <c r="C618" s="3">
        <v>80</v>
      </c>
      <c r="D618" s="5">
        <v>38.700000000000003</v>
      </c>
      <c r="E618" s="6">
        <v>8.9999999999999993E-3</v>
      </c>
      <c r="F618" s="87">
        <v>0.15</v>
      </c>
      <c r="G618" s="4">
        <v>22.82</v>
      </c>
      <c r="H618" s="3">
        <v>47470</v>
      </c>
      <c r="I618" s="5">
        <v>8.9</v>
      </c>
      <c r="J618" s="4">
        <v>21.04</v>
      </c>
      <c r="K618" s="3">
        <v>43770</v>
      </c>
    </row>
    <row r="619" spans="1:11" x14ac:dyDescent="0.3">
      <c r="A619" s="1" t="s">
        <v>767</v>
      </c>
      <c r="B619" s="1" t="s">
        <v>643</v>
      </c>
      <c r="C619" s="3">
        <v>850</v>
      </c>
      <c r="D619" s="5">
        <v>14.1</v>
      </c>
      <c r="E619" s="6">
        <v>9.1999999999999998E-2</v>
      </c>
      <c r="F619" s="87">
        <v>0.35</v>
      </c>
      <c r="G619" s="4">
        <v>16.98</v>
      </c>
      <c r="H619" s="3">
        <v>35310</v>
      </c>
      <c r="I619" s="5">
        <v>4.0999999999999996</v>
      </c>
      <c r="J619" s="4">
        <v>16.38</v>
      </c>
      <c r="K619" s="3">
        <v>34080</v>
      </c>
    </row>
    <row r="620" spans="1:11" x14ac:dyDescent="0.3">
      <c r="A620" s="1" t="s">
        <v>767</v>
      </c>
      <c r="B620" s="1" t="s">
        <v>644</v>
      </c>
      <c r="C620" s="3">
        <v>120</v>
      </c>
      <c r="D620" s="5">
        <v>47.2</v>
      </c>
      <c r="E620" s="6">
        <v>1.2E-2</v>
      </c>
      <c r="F620" s="87">
        <v>0.22</v>
      </c>
      <c r="G620" s="4">
        <v>15.54</v>
      </c>
      <c r="H620" s="3">
        <v>32320</v>
      </c>
      <c r="I620" s="5">
        <v>10.6</v>
      </c>
      <c r="J620" s="4">
        <v>12.48</v>
      </c>
      <c r="K620" s="3">
        <v>25960</v>
      </c>
    </row>
    <row r="621" spans="1:11" x14ac:dyDescent="0.3">
      <c r="A621" s="1" t="s">
        <v>767</v>
      </c>
      <c r="B621" s="1" t="s">
        <v>645</v>
      </c>
      <c r="C621" s="3">
        <v>500</v>
      </c>
      <c r="D621" s="5">
        <v>14.6</v>
      </c>
      <c r="E621" s="6">
        <v>5.3999999999999999E-2</v>
      </c>
      <c r="F621" s="87">
        <v>0.34</v>
      </c>
      <c r="G621" s="4">
        <v>17.77</v>
      </c>
      <c r="H621" s="3">
        <v>36970</v>
      </c>
      <c r="I621" s="5">
        <v>6.3</v>
      </c>
      <c r="J621" s="4">
        <v>16.8</v>
      </c>
      <c r="K621" s="3">
        <v>34950</v>
      </c>
    </row>
    <row r="622" spans="1:11" x14ac:dyDescent="0.3">
      <c r="A622" s="1" t="s">
        <v>767</v>
      </c>
      <c r="B622" s="1" t="s">
        <v>646</v>
      </c>
      <c r="C622" s="3">
        <v>1960</v>
      </c>
      <c r="D622" s="5">
        <v>11.2</v>
      </c>
      <c r="E622" s="6">
        <v>0.21</v>
      </c>
      <c r="F622" s="87">
        <v>0.95</v>
      </c>
      <c r="G622" s="4">
        <v>24.66</v>
      </c>
      <c r="H622" s="3">
        <v>51300</v>
      </c>
      <c r="I622" s="5">
        <v>2.8</v>
      </c>
      <c r="J622" s="4">
        <v>24.02</v>
      </c>
      <c r="K622" s="3">
        <v>49970</v>
      </c>
    </row>
    <row r="623" spans="1:11" x14ac:dyDescent="0.3">
      <c r="A623" s="1" t="s">
        <v>767</v>
      </c>
      <c r="B623" s="1" t="s">
        <v>647</v>
      </c>
      <c r="C623" s="3">
        <v>7810</v>
      </c>
      <c r="D623" s="5">
        <v>7.9</v>
      </c>
      <c r="E623" s="6">
        <v>0.83899999999999997</v>
      </c>
      <c r="F623" s="87">
        <v>0.7</v>
      </c>
      <c r="G623" s="4">
        <v>21.55</v>
      </c>
      <c r="H623" s="3">
        <v>44810</v>
      </c>
      <c r="I623" s="5">
        <v>2.2999999999999998</v>
      </c>
      <c r="J623" s="4">
        <v>20.82</v>
      </c>
      <c r="K623" s="3">
        <v>43310</v>
      </c>
    </row>
    <row r="624" spans="1:11" x14ac:dyDescent="0.3">
      <c r="A624" s="1" t="s">
        <v>767</v>
      </c>
      <c r="B624" s="1" t="s">
        <v>648</v>
      </c>
      <c r="C624" s="3">
        <v>2140</v>
      </c>
      <c r="D624" s="5">
        <v>12.1</v>
      </c>
      <c r="E624" s="6">
        <v>0.23</v>
      </c>
      <c r="F624" s="87">
        <v>0.67</v>
      </c>
      <c r="G624" s="4">
        <v>17.63</v>
      </c>
      <c r="H624" s="3">
        <v>36680</v>
      </c>
      <c r="I624" s="5">
        <v>4.3</v>
      </c>
      <c r="J624" s="4">
        <v>15.51</v>
      </c>
      <c r="K624" s="3">
        <v>32260</v>
      </c>
    </row>
    <row r="625" spans="1:11" x14ac:dyDescent="0.3">
      <c r="A625" s="1" t="s">
        <v>767</v>
      </c>
      <c r="B625" s="1" t="s">
        <v>649</v>
      </c>
      <c r="C625" s="3">
        <v>17200</v>
      </c>
      <c r="D625" s="5">
        <v>3.9</v>
      </c>
      <c r="E625" s="6">
        <v>1.849</v>
      </c>
      <c r="F625" s="87">
        <v>1.26</v>
      </c>
      <c r="G625" s="4">
        <v>12.12</v>
      </c>
      <c r="H625" s="3">
        <v>25210</v>
      </c>
      <c r="I625" s="5">
        <v>1.6</v>
      </c>
      <c r="J625" s="4">
        <v>10.17</v>
      </c>
      <c r="K625" s="3">
        <v>21150</v>
      </c>
    </row>
    <row r="626" spans="1:11" x14ac:dyDescent="0.3">
      <c r="A626" s="1" t="s">
        <v>767</v>
      </c>
      <c r="B626" s="1" t="s">
        <v>650</v>
      </c>
      <c r="C626" s="3">
        <v>2300</v>
      </c>
      <c r="D626" s="5">
        <v>11.1</v>
      </c>
      <c r="E626" s="6">
        <v>0.247</v>
      </c>
      <c r="F626" s="87">
        <v>0.82</v>
      </c>
      <c r="G626" s="4">
        <v>11.59</v>
      </c>
      <c r="H626" s="3">
        <v>24110</v>
      </c>
      <c r="I626" s="5">
        <v>2.4</v>
      </c>
      <c r="J626" s="4">
        <v>10.83</v>
      </c>
      <c r="K626" s="3">
        <v>22530</v>
      </c>
    </row>
    <row r="627" spans="1:11" x14ac:dyDescent="0.3">
      <c r="A627" s="1" t="s">
        <v>767</v>
      </c>
      <c r="B627" s="1" t="s">
        <v>651</v>
      </c>
      <c r="C627" s="3">
        <v>12560</v>
      </c>
      <c r="D627" s="5">
        <v>6.2</v>
      </c>
      <c r="E627" s="6">
        <v>1.35</v>
      </c>
      <c r="F627" s="87">
        <v>1.41</v>
      </c>
      <c r="G627" s="4">
        <v>12.97</v>
      </c>
      <c r="H627" s="3">
        <v>26980</v>
      </c>
      <c r="I627" s="5">
        <v>3</v>
      </c>
      <c r="J627" s="4">
        <v>10.67</v>
      </c>
      <c r="K627" s="3">
        <v>22190</v>
      </c>
    </row>
    <row r="628" spans="1:11" x14ac:dyDescent="0.3">
      <c r="A628" s="1" t="s">
        <v>767</v>
      </c>
      <c r="B628" s="1" t="s">
        <v>652</v>
      </c>
      <c r="C628" s="3">
        <v>590</v>
      </c>
      <c r="D628" s="5">
        <v>34.299999999999997</v>
      </c>
      <c r="E628" s="6">
        <v>6.4000000000000001E-2</v>
      </c>
      <c r="F628" s="87">
        <v>1.26</v>
      </c>
      <c r="G628" s="4">
        <v>12.63</v>
      </c>
      <c r="H628" s="3">
        <v>26280</v>
      </c>
      <c r="I628" s="5">
        <v>6</v>
      </c>
      <c r="J628" s="4">
        <v>11.11</v>
      </c>
      <c r="K628" s="3">
        <v>23110</v>
      </c>
    </row>
    <row r="629" spans="1:11" x14ac:dyDescent="0.3">
      <c r="A629" s="1" t="s">
        <v>767</v>
      </c>
      <c r="B629" s="1" t="s">
        <v>654</v>
      </c>
      <c r="C629" s="3">
        <v>730</v>
      </c>
      <c r="D629" s="5">
        <v>23.5</v>
      </c>
      <c r="E629" s="6">
        <v>7.9000000000000001E-2</v>
      </c>
      <c r="F629" s="87">
        <v>1.81</v>
      </c>
      <c r="G629" s="4">
        <v>12.44</v>
      </c>
      <c r="H629" s="3">
        <v>25870</v>
      </c>
      <c r="I629" s="5">
        <v>4.7</v>
      </c>
      <c r="J629" s="4">
        <v>11.28</v>
      </c>
      <c r="K629" s="3">
        <v>23460</v>
      </c>
    </row>
    <row r="630" spans="1:11" x14ac:dyDescent="0.3">
      <c r="A630" s="1" t="s">
        <v>767</v>
      </c>
      <c r="B630" s="1" t="s">
        <v>655</v>
      </c>
      <c r="C630" s="3">
        <v>1600</v>
      </c>
      <c r="D630" s="5">
        <v>29.9</v>
      </c>
      <c r="E630" s="6">
        <v>0.17199999999999999</v>
      </c>
      <c r="F630" s="87">
        <v>1.2</v>
      </c>
      <c r="G630" s="4" t="s">
        <v>14</v>
      </c>
      <c r="H630" s="3" t="s">
        <v>14</v>
      </c>
      <c r="I630" s="5" t="s">
        <v>14</v>
      </c>
      <c r="J630" s="4" t="s">
        <v>14</v>
      </c>
      <c r="K630" s="3" t="s">
        <v>14</v>
      </c>
    </row>
    <row r="631" spans="1:11" x14ac:dyDescent="0.3">
      <c r="A631" s="1" t="s">
        <v>767</v>
      </c>
      <c r="B631" s="1" t="s">
        <v>656</v>
      </c>
      <c r="C631" s="3">
        <v>230</v>
      </c>
      <c r="D631" s="5">
        <v>18.100000000000001</v>
      </c>
      <c r="E631" s="6">
        <v>2.5000000000000001E-2</v>
      </c>
      <c r="F631" s="87">
        <v>0.36</v>
      </c>
      <c r="G631" s="4">
        <v>14.74</v>
      </c>
      <c r="H631" s="3">
        <v>30660</v>
      </c>
      <c r="I631" s="5">
        <v>4.5</v>
      </c>
      <c r="J631" s="4">
        <v>13.98</v>
      </c>
      <c r="K631" s="3">
        <v>29080</v>
      </c>
    </row>
    <row r="632" spans="1:11" x14ac:dyDescent="0.3">
      <c r="A632" s="1" t="s">
        <v>767</v>
      </c>
      <c r="B632" s="1" t="s">
        <v>657</v>
      </c>
      <c r="C632" s="3">
        <v>830</v>
      </c>
      <c r="D632" s="5">
        <v>16.7</v>
      </c>
      <c r="E632" s="6">
        <v>8.8999999999999996E-2</v>
      </c>
      <c r="F632" s="87">
        <v>0.9</v>
      </c>
      <c r="G632" s="4">
        <v>16.46</v>
      </c>
      <c r="H632" s="3">
        <v>34230</v>
      </c>
      <c r="I632" s="5">
        <v>2.8</v>
      </c>
      <c r="J632" s="4">
        <v>15.1</v>
      </c>
      <c r="K632" s="3">
        <v>31410</v>
      </c>
    </row>
    <row r="633" spans="1:11" x14ac:dyDescent="0.3">
      <c r="A633" s="1" t="s">
        <v>767</v>
      </c>
      <c r="B633" s="1" t="s">
        <v>658</v>
      </c>
      <c r="C633" s="3">
        <v>830</v>
      </c>
      <c r="D633" s="5">
        <v>14.9</v>
      </c>
      <c r="E633" s="6">
        <v>8.8999999999999996E-2</v>
      </c>
      <c r="F633" s="87">
        <v>0.6</v>
      </c>
      <c r="G633" s="4">
        <v>13.37</v>
      </c>
      <c r="H633" s="3">
        <v>27810</v>
      </c>
      <c r="I633" s="5">
        <v>10.5</v>
      </c>
      <c r="J633" s="4">
        <v>12.8</v>
      </c>
      <c r="K633" s="3">
        <v>26630</v>
      </c>
    </row>
    <row r="634" spans="1:11" x14ac:dyDescent="0.3">
      <c r="A634" s="1" t="s">
        <v>767</v>
      </c>
      <c r="B634" s="1" t="s">
        <v>659</v>
      </c>
      <c r="C634" s="3">
        <v>120</v>
      </c>
      <c r="D634" s="5">
        <v>24.3</v>
      </c>
      <c r="E634" s="6">
        <v>1.2999999999999999E-2</v>
      </c>
      <c r="F634" s="87">
        <v>0.06</v>
      </c>
      <c r="G634" s="4">
        <v>15.38</v>
      </c>
      <c r="H634" s="3">
        <v>31990</v>
      </c>
      <c r="I634" s="5">
        <v>4</v>
      </c>
      <c r="J634" s="4">
        <v>15.07</v>
      </c>
      <c r="K634" s="3">
        <v>31350</v>
      </c>
    </row>
    <row r="635" spans="1:11" x14ac:dyDescent="0.3">
      <c r="A635" s="1" t="s">
        <v>767</v>
      </c>
      <c r="B635" s="1" t="s">
        <v>661</v>
      </c>
      <c r="C635" s="3">
        <v>1030</v>
      </c>
      <c r="D635" s="5">
        <v>16.2</v>
      </c>
      <c r="E635" s="6">
        <v>0.11</v>
      </c>
      <c r="F635" s="87">
        <v>3.27</v>
      </c>
      <c r="G635" s="4">
        <v>28.14</v>
      </c>
      <c r="H635" s="3">
        <v>58530</v>
      </c>
      <c r="I635" s="5">
        <v>8.5</v>
      </c>
      <c r="J635" s="4">
        <v>25.29</v>
      </c>
      <c r="K635" s="3">
        <v>52600</v>
      </c>
    </row>
    <row r="636" spans="1:11" x14ac:dyDescent="0.3">
      <c r="A636" s="1" t="s">
        <v>767</v>
      </c>
      <c r="B636" s="1" t="s">
        <v>662</v>
      </c>
      <c r="C636" s="3">
        <v>950</v>
      </c>
      <c r="D636" s="5">
        <v>14.8</v>
      </c>
      <c r="E636" s="6">
        <v>0.10199999999999999</v>
      </c>
      <c r="F636" s="87">
        <v>0.45</v>
      </c>
      <c r="G636" s="4">
        <v>20.78</v>
      </c>
      <c r="H636" s="3">
        <v>43230</v>
      </c>
      <c r="I636" s="5">
        <v>5.6</v>
      </c>
      <c r="J636" s="4">
        <v>19.11</v>
      </c>
      <c r="K636" s="3">
        <v>39750</v>
      </c>
    </row>
    <row r="637" spans="1:11" x14ac:dyDescent="0.3">
      <c r="A637" s="1" t="s">
        <v>767</v>
      </c>
      <c r="B637" s="1" t="s">
        <v>663</v>
      </c>
      <c r="C637" s="3">
        <v>650</v>
      </c>
      <c r="D637" s="5">
        <v>16.100000000000001</v>
      </c>
      <c r="E637" s="6">
        <v>7.0000000000000007E-2</v>
      </c>
      <c r="F637" s="87">
        <v>0.68</v>
      </c>
      <c r="G637" s="4">
        <v>17.809999999999999</v>
      </c>
      <c r="H637" s="3">
        <v>37040</v>
      </c>
      <c r="I637" s="5">
        <v>7.1</v>
      </c>
      <c r="J637" s="4">
        <v>15.03</v>
      </c>
      <c r="K637" s="3">
        <v>31260</v>
      </c>
    </row>
    <row r="638" spans="1:11" x14ac:dyDescent="0.3">
      <c r="A638" s="1" t="s">
        <v>767</v>
      </c>
      <c r="B638" s="1" t="s">
        <v>664</v>
      </c>
      <c r="C638" s="3">
        <v>4280</v>
      </c>
      <c r="D638" s="5">
        <v>11.5</v>
      </c>
      <c r="E638" s="6">
        <v>0.46</v>
      </c>
      <c r="F638" s="87">
        <v>0.67</v>
      </c>
      <c r="G638" s="4">
        <v>21.15</v>
      </c>
      <c r="H638" s="3">
        <v>43990</v>
      </c>
      <c r="I638" s="5">
        <v>2.2999999999999998</v>
      </c>
      <c r="J638" s="4">
        <v>20.85</v>
      </c>
      <c r="K638" s="3">
        <v>43370</v>
      </c>
    </row>
    <row r="639" spans="1:11" x14ac:dyDescent="0.3">
      <c r="A639" s="1" t="s">
        <v>767</v>
      </c>
      <c r="B639" s="1" t="s">
        <v>665</v>
      </c>
      <c r="C639" s="3">
        <v>800</v>
      </c>
      <c r="D639" s="5">
        <v>16</v>
      </c>
      <c r="E639" s="6">
        <v>8.5999999999999993E-2</v>
      </c>
      <c r="F639" s="87">
        <v>0.7</v>
      </c>
      <c r="G639" s="4">
        <v>18.98</v>
      </c>
      <c r="H639" s="3">
        <v>39470</v>
      </c>
      <c r="I639" s="5">
        <v>3.3</v>
      </c>
      <c r="J639" s="4">
        <v>17.47</v>
      </c>
      <c r="K639" s="3">
        <v>36330</v>
      </c>
    </row>
    <row r="640" spans="1:11" x14ac:dyDescent="0.3">
      <c r="A640" s="1" t="s">
        <v>767</v>
      </c>
      <c r="B640" s="1" t="s">
        <v>666</v>
      </c>
      <c r="C640" s="3">
        <v>330</v>
      </c>
      <c r="D640" s="5">
        <v>31.2</v>
      </c>
      <c r="E640" s="6">
        <v>3.5999999999999997E-2</v>
      </c>
      <c r="F640" s="87">
        <v>0.1</v>
      </c>
      <c r="G640" s="4">
        <v>19.28</v>
      </c>
      <c r="H640" s="3">
        <v>40100</v>
      </c>
      <c r="I640" s="5">
        <v>8.6999999999999993</v>
      </c>
      <c r="J640" s="4">
        <v>17.850000000000001</v>
      </c>
      <c r="K640" s="3">
        <v>37120</v>
      </c>
    </row>
    <row r="641" spans="1:11" x14ac:dyDescent="0.3">
      <c r="A641" s="1" t="s">
        <v>767</v>
      </c>
      <c r="B641" s="1" t="s">
        <v>667</v>
      </c>
      <c r="C641" s="3">
        <v>680</v>
      </c>
      <c r="D641" s="5">
        <v>19.3</v>
      </c>
      <c r="E641" s="6">
        <v>7.2999999999999995E-2</v>
      </c>
      <c r="F641" s="87">
        <v>0.13</v>
      </c>
      <c r="G641" s="4">
        <v>19.260000000000002</v>
      </c>
      <c r="H641" s="3">
        <v>40050</v>
      </c>
      <c r="I641" s="5">
        <v>4.8</v>
      </c>
      <c r="J641" s="4">
        <v>17.489999999999998</v>
      </c>
      <c r="K641" s="3">
        <v>36380</v>
      </c>
    </row>
    <row r="642" spans="1:11" x14ac:dyDescent="0.3">
      <c r="A642" s="1" t="s">
        <v>767</v>
      </c>
      <c r="B642" s="1" t="s">
        <v>669</v>
      </c>
      <c r="C642" s="3">
        <v>380</v>
      </c>
      <c r="D642" s="5">
        <v>17.3</v>
      </c>
      <c r="E642" s="6">
        <v>4.1000000000000002E-2</v>
      </c>
      <c r="F642" s="87">
        <v>0.48</v>
      </c>
      <c r="G642" s="4">
        <v>45.74</v>
      </c>
      <c r="H642" s="3">
        <v>95140</v>
      </c>
      <c r="I642" s="5">
        <v>2.2999999999999998</v>
      </c>
      <c r="J642" s="4">
        <v>46.29</v>
      </c>
      <c r="K642" s="3">
        <v>96290</v>
      </c>
    </row>
    <row r="643" spans="1:11" x14ac:dyDescent="0.3">
      <c r="A643" s="1" t="s">
        <v>767</v>
      </c>
      <c r="B643" s="1" t="s">
        <v>670</v>
      </c>
      <c r="C643" s="3">
        <v>1440</v>
      </c>
      <c r="D643" s="5">
        <v>8</v>
      </c>
      <c r="E643" s="6">
        <v>0.155</v>
      </c>
      <c r="F643" s="87">
        <v>0.65</v>
      </c>
      <c r="G643" s="4">
        <v>39.83</v>
      </c>
      <c r="H643" s="3">
        <v>82850</v>
      </c>
      <c r="I643" s="5">
        <v>2.1</v>
      </c>
      <c r="J643" s="4">
        <v>40.18</v>
      </c>
      <c r="K643" s="3">
        <v>83570</v>
      </c>
    </row>
    <row r="644" spans="1:11" x14ac:dyDescent="0.3">
      <c r="A644" s="1" t="s">
        <v>767</v>
      </c>
      <c r="B644" s="1" t="s">
        <v>671</v>
      </c>
      <c r="C644" s="3">
        <v>3460</v>
      </c>
      <c r="D644" s="5">
        <v>3.9</v>
      </c>
      <c r="E644" s="6">
        <v>0.372</v>
      </c>
      <c r="F644" s="87">
        <v>1.62</v>
      </c>
      <c r="G644" s="4">
        <v>38.36</v>
      </c>
      <c r="H644" s="3">
        <v>79780</v>
      </c>
      <c r="I644" s="5">
        <v>2.2000000000000002</v>
      </c>
      <c r="J644" s="4">
        <v>36.08</v>
      </c>
      <c r="K644" s="3">
        <v>75050</v>
      </c>
    </row>
    <row r="645" spans="1:11" x14ac:dyDescent="0.3">
      <c r="A645" s="1" t="s">
        <v>767</v>
      </c>
      <c r="B645" s="1" t="s">
        <v>672</v>
      </c>
      <c r="C645" s="3">
        <v>3400</v>
      </c>
      <c r="D645" s="5">
        <v>5.9</v>
      </c>
      <c r="E645" s="6">
        <v>0.36499999999999999</v>
      </c>
      <c r="F645" s="87">
        <v>0.44</v>
      </c>
      <c r="G645" s="4">
        <v>29.91</v>
      </c>
      <c r="H645" s="3">
        <v>62210</v>
      </c>
      <c r="I645" s="5">
        <v>1.7</v>
      </c>
      <c r="J645" s="4">
        <v>30.65</v>
      </c>
      <c r="K645" s="3">
        <v>63750</v>
      </c>
    </row>
    <row r="646" spans="1:11" x14ac:dyDescent="0.3">
      <c r="A646" s="1" t="s">
        <v>767</v>
      </c>
      <c r="B646" s="1" t="s">
        <v>673</v>
      </c>
      <c r="C646" s="3">
        <v>520</v>
      </c>
      <c r="D646" s="5">
        <v>42.8</v>
      </c>
      <c r="E646" s="6">
        <v>5.6000000000000001E-2</v>
      </c>
      <c r="F646" s="87">
        <v>0.26</v>
      </c>
      <c r="G646" s="4">
        <v>30.58</v>
      </c>
      <c r="H646" s="3">
        <v>63620</v>
      </c>
      <c r="I646" s="5">
        <v>8.6</v>
      </c>
      <c r="J646" s="4">
        <v>30.08</v>
      </c>
      <c r="K646" s="3">
        <v>62560</v>
      </c>
    </row>
    <row r="647" spans="1:11" x14ac:dyDescent="0.3">
      <c r="A647" s="1" t="s">
        <v>767</v>
      </c>
      <c r="B647" s="1" t="s">
        <v>675</v>
      </c>
      <c r="C647" s="3">
        <v>370</v>
      </c>
      <c r="D647" s="5">
        <v>11.5</v>
      </c>
      <c r="E647" s="6">
        <v>0.04</v>
      </c>
      <c r="F647" s="87">
        <v>0.15</v>
      </c>
      <c r="G647" s="4">
        <v>35.549999999999997</v>
      </c>
      <c r="H647" s="3">
        <v>73950</v>
      </c>
      <c r="I647" s="5">
        <v>10.199999999999999</v>
      </c>
      <c r="J647" s="4">
        <v>30.36</v>
      </c>
      <c r="K647" s="3">
        <v>63140</v>
      </c>
    </row>
    <row r="648" spans="1:11" x14ac:dyDescent="0.3">
      <c r="A648" s="1" t="s">
        <v>767</v>
      </c>
      <c r="B648" s="1" t="s">
        <v>676</v>
      </c>
      <c r="C648" s="3">
        <v>300</v>
      </c>
      <c r="D648" s="5">
        <v>31</v>
      </c>
      <c r="E648" s="6">
        <v>3.2000000000000001E-2</v>
      </c>
      <c r="F648" s="87">
        <v>0.37</v>
      </c>
      <c r="G648" s="4">
        <v>31.68</v>
      </c>
      <c r="H648" s="3">
        <v>65880</v>
      </c>
      <c r="I648" s="5">
        <v>3.7</v>
      </c>
      <c r="J648" s="4">
        <v>31.55</v>
      </c>
      <c r="K648" s="3">
        <v>65620</v>
      </c>
    </row>
    <row r="649" spans="1:11" x14ac:dyDescent="0.3">
      <c r="A649" s="1" t="s">
        <v>767</v>
      </c>
      <c r="B649" s="1" t="s">
        <v>677</v>
      </c>
      <c r="C649" s="3">
        <v>3760</v>
      </c>
      <c r="D649" s="5">
        <v>9.6999999999999993</v>
      </c>
      <c r="E649" s="6">
        <v>0.40400000000000003</v>
      </c>
      <c r="F649" s="87">
        <v>0.74</v>
      </c>
      <c r="G649" s="4">
        <v>21.35</v>
      </c>
      <c r="H649" s="3">
        <v>44410</v>
      </c>
      <c r="I649" s="5">
        <v>2.4</v>
      </c>
      <c r="J649" s="4">
        <v>20.37</v>
      </c>
      <c r="K649" s="3">
        <v>42370</v>
      </c>
    </row>
    <row r="650" spans="1:11" x14ac:dyDescent="0.3">
      <c r="A650" s="1" t="s">
        <v>767</v>
      </c>
      <c r="B650" s="1" t="s">
        <v>678</v>
      </c>
      <c r="C650" s="3">
        <v>1580</v>
      </c>
      <c r="D650" s="5">
        <v>13.6</v>
      </c>
      <c r="E650" s="6">
        <v>0.17</v>
      </c>
      <c r="F650" s="87">
        <v>0.5</v>
      </c>
      <c r="G650" s="4">
        <v>22.44</v>
      </c>
      <c r="H650" s="3">
        <v>46670</v>
      </c>
      <c r="I650" s="5">
        <v>5.5</v>
      </c>
      <c r="J650" s="4">
        <v>21.86</v>
      </c>
      <c r="K650" s="3">
        <v>45460</v>
      </c>
    </row>
    <row r="651" spans="1:11" x14ac:dyDescent="0.3">
      <c r="A651" s="1" t="s">
        <v>767</v>
      </c>
      <c r="B651" s="1" t="s">
        <v>679</v>
      </c>
      <c r="C651" s="3">
        <v>1070</v>
      </c>
      <c r="D651" s="5">
        <v>15.6</v>
      </c>
      <c r="E651" s="6">
        <v>0.115</v>
      </c>
      <c r="F651" s="87">
        <v>0.52</v>
      </c>
      <c r="G651" s="4">
        <v>17.190000000000001</v>
      </c>
      <c r="H651" s="3">
        <v>35760</v>
      </c>
      <c r="I651" s="5">
        <v>4.9000000000000004</v>
      </c>
      <c r="J651" s="4">
        <v>15.61</v>
      </c>
      <c r="K651" s="3">
        <v>32470</v>
      </c>
    </row>
    <row r="652" spans="1:11" x14ac:dyDescent="0.3">
      <c r="A652" s="1" t="s">
        <v>767</v>
      </c>
      <c r="B652" s="1" t="s">
        <v>680</v>
      </c>
      <c r="C652" s="3">
        <v>1050</v>
      </c>
      <c r="D652" s="5">
        <v>16.2</v>
      </c>
      <c r="E652" s="6">
        <v>0.113</v>
      </c>
      <c r="F652" s="87">
        <v>0.53</v>
      </c>
      <c r="G652" s="4">
        <v>19.32</v>
      </c>
      <c r="H652" s="3">
        <v>40190</v>
      </c>
      <c r="I652" s="5">
        <v>5.6</v>
      </c>
      <c r="J652" s="4">
        <v>17.09</v>
      </c>
      <c r="K652" s="3">
        <v>35550</v>
      </c>
    </row>
    <row r="653" spans="1:11" x14ac:dyDescent="0.3">
      <c r="A653" s="1" t="s">
        <v>767</v>
      </c>
      <c r="B653" s="1" t="s">
        <v>681</v>
      </c>
      <c r="C653" s="3">
        <v>6930</v>
      </c>
      <c r="D653" s="5">
        <v>7.1</v>
      </c>
      <c r="E653" s="6">
        <v>0.745</v>
      </c>
      <c r="F653" s="87">
        <v>0.82</v>
      </c>
      <c r="G653" s="4">
        <v>20.37</v>
      </c>
      <c r="H653" s="3">
        <v>42370</v>
      </c>
      <c r="I653" s="5">
        <v>2.9</v>
      </c>
      <c r="J653" s="4">
        <v>17.899999999999999</v>
      </c>
      <c r="K653" s="3">
        <v>37220</v>
      </c>
    </row>
    <row r="654" spans="1:11" x14ac:dyDescent="0.3">
      <c r="A654" s="1" t="s">
        <v>767</v>
      </c>
      <c r="B654" s="1" t="s">
        <v>682</v>
      </c>
      <c r="C654" s="3">
        <v>830</v>
      </c>
      <c r="D654" s="5">
        <v>27.4</v>
      </c>
      <c r="E654" s="6">
        <v>8.8999999999999996E-2</v>
      </c>
      <c r="F654" s="87">
        <v>1.04</v>
      </c>
      <c r="G654" s="4">
        <v>16.600000000000001</v>
      </c>
      <c r="H654" s="3">
        <v>34520</v>
      </c>
      <c r="I654" s="5">
        <v>12.4</v>
      </c>
      <c r="J654" s="4">
        <v>14.51</v>
      </c>
      <c r="K654" s="3">
        <v>30190</v>
      </c>
    </row>
    <row r="655" spans="1:11" x14ac:dyDescent="0.3">
      <c r="A655" s="1" t="s">
        <v>767</v>
      </c>
      <c r="B655" s="1" t="s">
        <v>683</v>
      </c>
      <c r="C655" s="3">
        <v>2420</v>
      </c>
      <c r="D655" s="5">
        <v>10.7</v>
      </c>
      <c r="E655" s="6">
        <v>0.26</v>
      </c>
      <c r="F655" s="87">
        <v>0.61</v>
      </c>
      <c r="G655" s="4">
        <v>16.03</v>
      </c>
      <c r="H655" s="3">
        <v>33350</v>
      </c>
      <c r="I655" s="5">
        <v>2.6</v>
      </c>
      <c r="J655" s="4">
        <v>15.27</v>
      </c>
      <c r="K655" s="3">
        <v>31750</v>
      </c>
    </row>
    <row r="656" spans="1:11" x14ac:dyDescent="0.3">
      <c r="A656" s="1" t="s">
        <v>767</v>
      </c>
      <c r="B656" s="1" t="s">
        <v>684</v>
      </c>
      <c r="C656" s="3">
        <v>3640</v>
      </c>
      <c r="D656" s="5">
        <v>9.4</v>
      </c>
      <c r="E656" s="6">
        <v>0.39200000000000002</v>
      </c>
      <c r="F656" s="87">
        <v>0.73</v>
      </c>
      <c r="G656" s="4">
        <v>15.77</v>
      </c>
      <c r="H656" s="3">
        <v>32800</v>
      </c>
      <c r="I656" s="5">
        <v>2.9</v>
      </c>
      <c r="J656" s="4">
        <v>14.41</v>
      </c>
      <c r="K656" s="3">
        <v>29980</v>
      </c>
    </row>
    <row r="657" spans="1:11" x14ac:dyDescent="0.3">
      <c r="A657" s="1" t="s">
        <v>767</v>
      </c>
      <c r="B657" s="1" t="s">
        <v>685</v>
      </c>
      <c r="C657" s="3">
        <v>170</v>
      </c>
      <c r="D657" s="5">
        <v>14.8</v>
      </c>
      <c r="E657" s="6">
        <v>1.9E-2</v>
      </c>
      <c r="F657" s="87">
        <v>0.15</v>
      </c>
      <c r="G657" s="4">
        <v>19.579999999999998</v>
      </c>
      <c r="H657" s="3">
        <v>40720</v>
      </c>
      <c r="I657" s="5">
        <v>2.8</v>
      </c>
      <c r="J657" s="4">
        <v>19.47</v>
      </c>
      <c r="K657" s="3">
        <v>40500</v>
      </c>
    </row>
    <row r="658" spans="1:11" x14ac:dyDescent="0.3">
      <c r="A658" s="1" t="s">
        <v>767</v>
      </c>
      <c r="B658" s="1" t="s">
        <v>686</v>
      </c>
      <c r="C658" s="3">
        <v>20670</v>
      </c>
      <c r="D658" s="5">
        <v>5.0999999999999996</v>
      </c>
      <c r="E658" s="6">
        <v>2.222</v>
      </c>
      <c r="F658" s="87">
        <v>0.59</v>
      </c>
      <c r="G658" s="4">
        <v>20.51</v>
      </c>
      <c r="H658" s="3">
        <v>42660</v>
      </c>
      <c r="I658" s="5">
        <v>1.6</v>
      </c>
      <c r="J658" s="4">
        <v>18.89</v>
      </c>
      <c r="K658" s="3">
        <v>39280</v>
      </c>
    </row>
    <row r="659" spans="1:11" x14ac:dyDescent="0.3">
      <c r="A659" s="1" t="s">
        <v>767</v>
      </c>
      <c r="B659" s="1" t="s">
        <v>687</v>
      </c>
      <c r="C659" s="3">
        <v>4830</v>
      </c>
      <c r="D659" s="5">
        <v>11.8</v>
      </c>
      <c r="E659" s="6">
        <v>0.51900000000000002</v>
      </c>
      <c r="F659" s="87">
        <v>2.88</v>
      </c>
      <c r="G659" s="4">
        <v>23.97</v>
      </c>
      <c r="H659" s="3">
        <v>49860</v>
      </c>
      <c r="I659" s="5">
        <v>5.8</v>
      </c>
      <c r="J659" s="4">
        <v>21.22</v>
      </c>
      <c r="K659" s="3">
        <v>44150</v>
      </c>
    </row>
    <row r="660" spans="1:11" x14ac:dyDescent="0.3">
      <c r="A660" s="1" t="s">
        <v>767</v>
      </c>
      <c r="B660" s="1" t="s">
        <v>688</v>
      </c>
      <c r="C660" s="3">
        <v>1810</v>
      </c>
      <c r="D660" s="5">
        <v>19.5</v>
      </c>
      <c r="E660" s="6">
        <v>0.19500000000000001</v>
      </c>
      <c r="F660" s="87">
        <v>0.78</v>
      </c>
      <c r="G660" s="4">
        <v>22.59</v>
      </c>
      <c r="H660" s="3">
        <v>46980</v>
      </c>
      <c r="I660" s="5">
        <v>6.1</v>
      </c>
      <c r="J660" s="4">
        <v>19.12</v>
      </c>
      <c r="K660" s="3">
        <v>39770</v>
      </c>
    </row>
    <row r="661" spans="1:11" x14ac:dyDescent="0.3">
      <c r="A661" s="1" t="s">
        <v>767</v>
      </c>
      <c r="B661" s="1" t="s">
        <v>689</v>
      </c>
      <c r="C661" s="3">
        <v>700</v>
      </c>
      <c r="D661" s="5">
        <v>11.5</v>
      </c>
      <c r="E661" s="6">
        <v>7.4999999999999997E-2</v>
      </c>
      <c r="F661" s="87">
        <v>0.79</v>
      </c>
      <c r="G661" s="4">
        <v>21.73</v>
      </c>
      <c r="H661" s="3">
        <v>45210</v>
      </c>
      <c r="I661" s="5">
        <v>7.3</v>
      </c>
      <c r="J661" s="4">
        <v>21.79</v>
      </c>
      <c r="K661" s="3">
        <v>45320</v>
      </c>
    </row>
    <row r="662" spans="1:11" x14ac:dyDescent="0.3">
      <c r="A662" s="1" t="s">
        <v>767</v>
      </c>
      <c r="B662" s="1" t="s">
        <v>691</v>
      </c>
      <c r="C662" s="3">
        <v>19580</v>
      </c>
      <c r="D662" s="5">
        <v>5.4</v>
      </c>
      <c r="E662" s="6">
        <v>2.1040000000000001</v>
      </c>
      <c r="F662" s="87">
        <v>0.76</v>
      </c>
      <c r="G662" s="4">
        <v>14.16</v>
      </c>
      <c r="H662" s="3">
        <v>29460</v>
      </c>
      <c r="I662" s="5">
        <v>1.6</v>
      </c>
      <c r="J662" s="4">
        <v>12.17</v>
      </c>
      <c r="K662" s="3">
        <v>25310</v>
      </c>
    </row>
    <row r="663" spans="1:11" x14ac:dyDescent="0.3">
      <c r="A663" s="1" t="s">
        <v>767</v>
      </c>
      <c r="B663" s="1" t="s">
        <v>692</v>
      </c>
      <c r="C663" s="3">
        <v>1940</v>
      </c>
      <c r="D663" s="5">
        <v>8.6999999999999993</v>
      </c>
      <c r="E663" s="6">
        <v>0.20799999999999999</v>
      </c>
      <c r="F663" s="87">
        <v>0.34</v>
      </c>
      <c r="G663" s="4">
        <v>18.22</v>
      </c>
      <c r="H663" s="3">
        <v>37900</v>
      </c>
      <c r="I663" s="5">
        <v>4.4000000000000004</v>
      </c>
      <c r="J663" s="4">
        <v>16.98</v>
      </c>
      <c r="K663" s="3">
        <v>35310</v>
      </c>
    </row>
    <row r="664" spans="1:11" x14ac:dyDescent="0.3">
      <c r="A664" s="1" t="s">
        <v>767</v>
      </c>
      <c r="B664" s="1" t="s">
        <v>693</v>
      </c>
      <c r="C664" s="3">
        <v>1960</v>
      </c>
      <c r="D664" s="5">
        <v>9.9</v>
      </c>
      <c r="E664" s="6">
        <v>0.21099999999999999</v>
      </c>
      <c r="F664" s="87">
        <v>0.56999999999999995</v>
      </c>
      <c r="G664" s="4">
        <v>23.52</v>
      </c>
      <c r="H664" s="3">
        <v>48920</v>
      </c>
      <c r="I664" s="5">
        <v>3</v>
      </c>
      <c r="J664" s="4">
        <v>23.3</v>
      </c>
      <c r="K664" s="3">
        <v>48470</v>
      </c>
    </row>
    <row r="665" spans="1:11" x14ac:dyDescent="0.3">
      <c r="A665" s="1" t="s">
        <v>767</v>
      </c>
      <c r="B665" s="1" t="s">
        <v>694</v>
      </c>
      <c r="C665" s="3">
        <v>790</v>
      </c>
      <c r="D665" s="5">
        <v>26.5</v>
      </c>
      <c r="E665" s="6">
        <v>8.5000000000000006E-2</v>
      </c>
      <c r="F665" s="87">
        <v>0.91</v>
      </c>
      <c r="G665" s="4">
        <v>15.29</v>
      </c>
      <c r="H665" s="3">
        <v>31800</v>
      </c>
      <c r="I665" s="5">
        <v>3.4</v>
      </c>
      <c r="J665" s="4">
        <v>13.46</v>
      </c>
      <c r="K665" s="3">
        <v>28000</v>
      </c>
    </row>
    <row r="666" spans="1:11" x14ac:dyDescent="0.3">
      <c r="A666" s="1" t="s">
        <v>767</v>
      </c>
      <c r="B666" s="1" t="s">
        <v>696</v>
      </c>
      <c r="C666" s="3">
        <v>1440</v>
      </c>
      <c r="D666" s="5">
        <v>15.3</v>
      </c>
      <c r="E666" s="6">
        <v>0.155</v>
      </c>
      <c r="F666" s="87">
        <v>0.98</v>
      </c>
      <c r="G666" s="4">
        <v>20.079999999999998</v>
      </c>
      <c r="H666" s="3">
        <v>41770</v>
      </c>
      <c r="I666" s="5">
        <v>6.4</v>
      </c>
      <c r="J666" s="4">
        <v>16.89</v>
      </c>
      <c r="K666" s="3">
        <v>35130</v>
      </c>
    </row>
    <row r="667" spans="1:11" x14ac:dyDescent="0.3">
      <c r="A667" s="1" t="s">
        <v>767</v>
      </c>
      <c r="B667" s="1" t="s">
        <v>697</v>
      </c>
      <c r="C667" s="3">
        <v>270</v>
      </c>
      <c r="D667" s="5">
        <v>18.100000000000001</v>
      </c>
      <c r="E667" s="6">
        <v>2.9000000000000001E-2</v>
      </c>
      <c r="F667" s="87">
        <v>0.26</v>
      </c>
      <c r="G667" s="4">
        <v>16.829999999999998</v>
      </c>
      <c r="H667" s="3">
        <v>35010</v>
      </c>
      <c r="I667" s="5">
        <v>5.5</v>
      </c>
      <c r="J667" s="4">
        <v>16.260000000000002</v>
      </c>
      <c r="K667" s="3">
        <v>33810</v>
      </c>
    </row>
    <row r="668" spans="1:11" x14ac:dyDescent="0.3">
      <c r="A668" s="1" t="s">
        <v>767</v>
      </c>
      <c r="B668" s="1" t="s">
        <v>698</v>
      </c>
      <c r="C668" s="3">
        <v>390</v>
      </c>
      <c r="D668" s="5">
        <v>17.399999999999999</v>
      </c>
      <c r="E668" s="6">
        <v>4.2000000000000003E-2</v>
      </c>
      <c r="F668" s="87">
        <v>0.35</v>
      </c>
      <c r="G668" s="4">
        <v>15.89</v>
      </c>
      <c r="H668" s="3">
        <v>33060</v>
      </c>
      <c r="I668" s="5">
        <v>3.5</v>
      </c>
      <c r="J668" s="4">
        <v>14.6</v>
      </c>
      <c r="K668" s="3">
        <v>30360</v>
      </c>
    </row>
    <row r="669" spans="1:11" x14ac:dyDescent="0.3">
      <c r="A669" s="1" t="s">
        <v>767</v>
      </c>
      <c r="B669" s="1" t="s">
        <v>699</v>
      </c>
      <c r="C669" s="3">
        <v>150</v>
      </c>
      <c r="D669" s="5">
        <v>27.6</v>
      </c>
      <c r="E669" s="6">
        <v>1.6E-2</v>
      </c>
      <c r="F669" s="87">
        <v>0.26</v>
      </c>
      <c r="G669" s="4">
        <v>16.97</v>
      </c>
      <c r="H669" s="3">
        <v>35300</v>
      </c>
      <c r="I669" s="5">
        <v>8.1999999999999993</v>
      </c>
      <c r="J669" s="4">
        <v>14.15</v>
      </c>
      <c r="K669" s="3">
        <v>29430</v>
      </c>
    </row>
    <row r="670" spans="1:11" x14ac:dyDescent="0.3">
      <c r="A670" s="1" t="s">
        <v>767</v>
      </c>
      <c r="B670" s="1" t="s">
        <v>700</v>
      </c>
      <c r="C670" s="3">
        <v>240</v>
      </c>
      <c r="D670" s="5">
        <v>21.7</v>
      </c>
      <c r="E670" s="6">
        <v>2.5999999999999999E-2</v>
      </c>
      <c r="F670" s="87">
        <v>0.42</v>
      </c>
      <c r="G670" s="4">
        <v>17.149999999999999</v>
      </c>
      <c r="H670" s="3">
        <v>35670</v>
      </c>
      <c r="I670" s="5">
        <v>10.6</v>
      </c>
      <c r="J670" s="4">
        <v>14.36</v>
      </c>
      <c r="K670" s="3">
        <v>29870</v>
      </c>
    </row>
    <row r="671" spans="1:11" x14ac:dyDescent="0.3">
      <c r="A671" s="1" t="s">
        <v>767</v>
      </c>
      <c r="B671" s="1" t="s">
        <v>701</v>
      </c>
      <c r="C671" s="3">
        <v>950</v>
      </c>
      <c r="D671" s="5">
        <v>17.2</v>
      </c>
      <c r="E671" s="6">
        <v>0.10199999999999999</v>
      </c>
      <c r="F671" s="87">
        <v>0.35</v>
      </c>
      <c r="G671" s="4">
        <v>19.7</v>
      </c>
      <c r="H671" s="3">
        <v>40980</v>
      </c>
      <c r="I671" s="5">
        <v>2.5</v>
      </c>
      <c r="J671" s="4">
        <v>19.239999999999998</v>
      </c>
      <c r="K671" s="3">
        <v>40020</v>
      </c>
    </row>
    <row r="672" spans="1:11" x14ac:dyDescent="0.3">
      <c r="A672" s="1" t="s">
        <v>767</v>
      </c>
      <c r="B672" s="1" t="s">
        <v>702</v>
      </c>
      <c r="C672" s="3">
        <v>3310</v>
      </c>
      <c r="D672" s="5">
        <v>12.4</v>
      </c>
      <c r="E672" s="6">
        <v>0.35599999999999998</v>
      </c>
      <c r="F672" s="87">
        <v>0.54</v>
      </c>
      <c r="G672" s="4">
        <v>15.15</v>
      </c>
      <c r="H672" s="3">
        <v>31500</v>
      </c>
      <c r="I672" s="5">
        <v>2.4</v>
      </c>
      <c r="J672" s="4">
        <v>13.76</v>
      </c>
      <c r="K672" s="3">
        <v>28620</v>
      </c>
    </row>
    <row r="673" spans="1:11" x14ac:dyDescent="0.3">
      <c r="A673" s="1" t="s">
        <v>767</v>
      </c>
      <c r="B673" s="1" t="s">
        <v>762</v>
      </c>
      <c r="C673" s="3">
        <v>110</v>
      </c>
      <c r="D673" s="5">
        <v>19.5</v>
      </c>
      <c r="E673" s="6">
        <v>1.2E-2</v>
      </c>
      <c r="F673" s="87">
        <v>0.08</v>
      </c>
      <c r="G673" s="4">
        <v>12.99</v>
      </c>
      <c r="H673" s="3">
        <v>27020</v>
      </c>
      <c r="I673" s="5">
        <v>3.7</v>
      </c>
      <c r="J673" s="4">
        <v>12.68</v>
      </c>
      <c r="K673" s="3">
        <v>26380</v>
      </c>
    </row>
    <row r="674" spans="1:11" x14ac:dyDescent="0.3">
      <c r="A674" s="1" t="s">
        <v>767</v>
      </c>
      <c r="B674" s="1" t="s">
        <v>703</v>
      </c>
      <c r="C674" s="3">
        <v>9610</v>
      </c>
      <c r="D674" s="5">
        <v>12.7</v>
      </c>
      <c r="E674" s="6">
        <v>1.0329999999999999</v>
      </c>
      <c r="F674" s="87">
        <v>0.37</v>
      </c>
      <c r="G674" s="4">
        <v>13.75</v>
      </c>
      <c r="H674" s="3">
        <v>28600</v>
      </c>
      <c r="I674" s="5">
        <v>1.7</v>
      </c>
      <c r="J674" s="4">
        <v>12.63</v>
      </c>
      <c r="K674" s="3">
        <v>26270</v>
      </c>
    </row>
    <row r="675" spans="1:11" x14ac:dyDescent="0.3">
      <c r="A675" s="1" t="s">
        <v>767</v>
      </c>
      <c r="B675" s="1" t="s">
        <v>704</v>
      </c>
      <c r="C675" s="3">
        <v>6060</v>
      </c>
      <c r="D675" s="5">
        <v>11.9</v>
      </c>
      <c r="E675" s="6">
        <v>0.65200000000000002</v>
      </c>
      <c r="F675" s="87">
        <v>0.36</v>
      </c>
      <c r="G675" s="4">
        <v>15.95</v>
      </c>
      <c r="H675" s="3">
        <v>33170</v>
      </c>
      <c r="I675" s="5">
        <v>3.7</v>
      </c>
      <c r="J675" s="4">
        <v>13.37</v>
      </c>
      <c r="K675" s="3">
        <v>27820</v>
      </c>
    </row>
    <row r="676" spans="1:11" x14ac:dyDescent="0.3">
      <c r="A676" s="1" t="s">
        <v>767</v>
      </c>
      <c r="B676" s="1" t="s">
        <v>705</v>
      </c>
      <c r="C676" s="3">
        <v>330</v>
      </c>
      <c r="D676" s="5">
        <v>11.1</v>
      </c>
      <c r="E676" s="6">
        <v>3.5999999999999997E-2</v>
      </c>
      <c r="F676" s="87">
        <v>0.61</v>
      </c>
      <c r="G676" s="4">
        <v>23.98</v>
      </c>
      <c r="H676" s="3">
        <v>49880</v>
      </c>
      <c r="I676" s="5">
        <v>4.7</v>
      </c>
      <c r="J676" s="4">
        <v>21.08</v>
      </c>
      <c r="K676" s="3">
        <v>43840</v>
      </c>
    </row>
    <row r="677" spans="1:11" x14ac:dyDescent="0.3">
      <c r="A677" s="1" t="s">
        <v>767</v>
      </c>
      <c r="B677" s="1" t="s">
        <v>706</v>
      </c>
      <c r="C677" s="3">
        <v>24010</v>
      </c>
      <c r="D677" s="5">
        <v>2.2000000000000002</v>
      </c>
      <c r="E677" s="6">
        <v>2.581</v>
      </c>
      <c r="F677" s="87">
        <v>0.93</v>
      </c>
      <c r="G677" s="4">
        <v>29.75</v>
      </c>
      <c r="H677" s="3">
        <v>61880</v>
      </c>
      <c r="I677" s="5">
        <v>1.2</v>
      </c>
      <c r="J677" s="4">
        <v>28.67</v>
      </c>
      <c r="K677" s="3">
        <v>59640</v>
      </c>
    </row>
    <row r="678" spans="1:11" x14ac:dyDescent="0.3">
      <c r="A678" s="1" t="s">
        <v>767</v>
      </c>
      <c r="B678" s="1" t="s">
        <v>707</v>
      </c>
      <c r="C678" s="3">
        <v>8980</v>
      </c>
      <c r="D678" s="5">
        <v>2</v>
      </c>
      <c r="E678" s="6">
        <v>0.96599999999999997</v>
      </c>
      <c r="F678" s="87">
        <v>1.64</v>
      </c>
      <c r="G678" s="4" t="s">
        <v>14</v>
      </c>
      <c r="H678" s="3">
        <v>154640</v>
      </c>
      <c r="I678" s="5">
        <v>15.8</v>
      </c>
      <c r="J678" s="4" t="s">
        <v>14</v>
      </c>
      <c r="K678" s="3">
        <v>139470</v>
      </c>
    </row>
    <row r="679" spans="1:11" x14ac:dyDescent="0.3">
      <c r="A679" s="1" t="s">
        <v>767</v>
      </c>
      <c r="B679" s="1" t="s">
        <v>708</v>
      </c>
      <c r="C679" s="3">
        <v>1090</v>
      </c>
      <c r="D679" s="5">
        <v>13.4</v>
      </c>
      <c r="E679" s="6">
        <v>0.11700000000000001</v>
      </c>
      <c r="F679" s="87">
        <v>0.43</v>
      </c>
      <c r="G679" s="4" t="s">
        <v>14</v>
      </c>
      <c r="H679" s="3">
        <v>95750</v>
      </c>
      <c r="I679" s="5">
        <v>5.5</v>
      </c>
      <c r="J679" s="4" t="s">
        <v>14</v>
      </c>
      <c r="K679" s="3">
        <v>83990</v>
      </c>
    </row>
    <row r="680" spans="1:11" x14ac:dyDescent="0.3">
      <c r="A680" s="1" t="s">
        <v>767</v>
      </c>
      <c r="B680" s="1" t="s">
        <v>709</v>
      </c>
      <c r="C680" s="3">
        <v>1060</v>
      </c>
      <c r="D680" s="5">
        <v>5.0999999999999996</v>
      </c>
      <c r="E680" s="6">
        <v>0.114</v>
      </c>
      <c r="F680" s="87">
        <v>0.71</v>
      </c>
      <c r="G680" s="4">
        <v>66.06</v>
      </c>
      <c r="H680" s="3">
        <v>137400</v>
      </c>
      <c r="I680" s="5">
        <v>3</v>
      </c>
      <c r="J680" s="4">
        <v>71.38</v>
      </c>
      <c r="K680" s="3">
        <v>148470</v>
      </c>
    </row>
    <row r="681" spans="1:11" x14ac:dyDescent="0.3">
      <c r="A681" s="1" t="s">
        <v>767</v>
      </c>
      <c r="B681" s="1" t="s">
        <v>710</v>
      </c>
      <c r="C681" s="3">
        <v>500</v>
      </c>
      <c r="D681" s="5">
        <v>11.8</v>
      </c>
      <c r="E681" s="6">
        <v>5.2999999999999999E-2</v>
      </c>
      <c r="F681" s="87">
        <v>0.79</v>
      </c>
      <c r="G681" s="4">
        <v>29.57</v>
      </c>
      <c r="H681" s="3">
        <v>61500</v>
      </c>
      <c r="I681" s="5">
        <v>3</v>
      </c>
      <c r="J681" s="4">
        <v>29.11</v>
      </c>
      <c r="K681" s="3">
        <v>60550</v>
      </c>
    </row>
    <row r="682" spans="1:11" x14ac:dyDescent="0.3">
      <c r="A682" s="1" t="s">
        <v>767</v>
      </c>
      <c r="B682" s="1" t="s">
        <v>711</v>
      </c>
      <c r="C682" s="3">
        <v>15260</v>
      </c>
      <c r="D682" s="5">
        <v>1.9</v>
      </c>
      <c r="E682" s="6">
        <v>1.641</v>
      </c>
      <c r="F682" s="87">
        <v>1.97</v>
      </c>
      <c r="G682" s="4" t="s">
        <v>14</v>
      </c>
      <c r="H682" s="3">
        <v>44860</v>
      </c>
      <c r="I682" s="5">
        <v>6.6</v>
      </c>
      <c r="J682" s="4" t="s">
        <v>14</v>
      </c>
      <c r="K682" s="3">
        <v>45650</v>
      </c>
    </row>
    <row r="683" spans="1:11" x14ac:dyDescent="0.3">
      <c r="A683" s="1" t="s">
        <v>767</v>
      </c>
      <c r="B683" s="1" t="s">
        <v>712</v>
      </c>
      <c r="C683" s="3">
        <v>1180</v>
      </c>
      <c r="D683" s="5">
        <v>39.6</v>
      </c>
      <c r="E683" s="6">
        <v>0.127</v>
      </c>
      <c r="F683" s="87">
        <v>1.18</v>
      </c>
      <c r="G683" s="4">
        <v>16.579999999999998</v>
      </c>
      <c r="H683" s="3">
        <v>34480</v>
      </c>
      <c r="I683" s="5">
        <v>4.8</v>
      </c>
      <c r="J683" s="4">
        <v>16.920000000000002</v>
      </c>
      <c r="K683" s="3">
        <v>35200</v>
      </c>
    </row>
    <row r="684" spans="1:11" x14ac:dyDescent="0.3">
      <c r="A684" s="1" t="s">
        <v>767</v>
      </c>
      <c r="B684" s="1" t="s">
        <v>713</v>
      </c>
      <c r="C684" s="3">
        <v>25700</v>
      </c>
      <c r="D684" s="5">
        <v>3.7</v>
      </c>
      <c r="E684" s="6">
        <v>2.7629999999999999</v>
      </c>
      <c r="F684" s="87">
        <v>2.2400000000000002</v>
      </c>
      <c r="G684" s="4">
        <v>27.68</v>
      </c>
      <c r="H684" s="3">
        <v>57570</v>
      </c>
      <c r="I684" s="5">
        <v>4.7</v>
      </c>
      <c r="J684" s="4">
        <v>29.13</v>
      </c>
      <c r="K684" s="3">
        <v>60600</v>
      </c>
    </row>
    <row r="685" spans="1:11" x14ac:dyDescent="0.3">
      <c r="A685" s="1" t="s">
        <v>767</v>
      </c>
      <c r="B685" s="1" t="s">
        <v>714</v>
      </c>
      <c r="C685" s="3">
        <v>41920</v>
      </c>
      <c r="D685" s="5">
        <v>3.6</v>
      </c>
      <c r="E685" s="6">
        <v>4.5069999999999997</v>
      </c>
      <c r="F685" s="87">
        <v>1.27</v>
      </c>
      <c r="G685" s="4">
        <v>19.510000000000002</v>
      </c>
      <c r="H685" s="3">
        <v>40590</v>
      </c>
      <c r="I685" s="5">
        <v>1.5</v>
      </c>
      <c r="J685" s="4">
        <v>19.11</v>
      </c>
      <c r="K685" s="3">
        <v>39740</v>
      </c>
    </row>
    <row r="686" spans="1:11" x14ac:dyDescent="0.3">
      <c r="A686" s="1" t="s">
        <v>767</v>
      </c>
      <c r="B686" s="1" t="s">
        <v>715</v>
      </c>
      <c r="C686" s="3">
        <v>21420</v>
      </c>
      <c r="D686" s="5">
        <v>9</v>
      </c>
      <c r="E686" s="6">
        <v>2.3029999999999999</v>
      </c>
      <c r="F686" s="87">
        <v>0.77</v>
      </c>
      <c r="G686" s="4">
        <v>13.87</v>
      </c>
      <c r="H686" s="3">
        <v>28860</v>
      </c>
      <c r="I686" s="5">
        <v>3.1</v>
      </c>
      <c r="J686" s="4">
        <v>10.84</v>
      </c>
      <c r="K686" s="3">
        <v>22540</v>
      </c>
    </row>
    <row r="687" spans="1:11" x14ac:dyDescent="0.3">
      <c r="A687" s="1" t="s">
        <v>767</v>
      </c>
      <c r="B687" s="1" t="s">
        <v>716</v>
      </c>
      <c r="C687" s="3">
        <v>63150</v>
      </c>
      <c r="D687" s="5">
        <v>3.2</v>
      </c>
      <c r="E687" s="6">
        <v>6.7880000000000003</v>
      </c>
      <c r="F687" s="87">
        <v>0.55000000000000004</v>
      </c>
      <c r="G687" s="4">
        <v>24.48</v>
      </c>
      <c r="H687" s="3">
        <v>50910</v>
      </c>
      <c r="I687" s="5">
        <v>1.3</v>
      </c>
      <c r="J687" s="4">
        <v>23.57</v>
      </c>
      <c r="K687" s="3">
        <v>49020</v>
      </c>
    </row>
    <row r="688" spans="1:11" x14ac:dyDescent="0.3">
      <c r="A688" s="1" t="s">
        <v>767</v>
      </c>
      <c r="B688" s="1" t="s">
        <v>717</v>
      </c>
      <c r="C688" s="3">
        <v>51840</v>
      </c>
      <c r="D688" s="5">
        <v>4.3</v>
      </c>
      <c r="E688" s="6">
        <v>5.5720000000000001</v>
      </c>
      <c r="F688" s="87">
        <v>0.91</v>
      </c>
      <c r="G688" s="4">
        <v>18.55</v>
      </c>
      <c r="H688" s="3">
        <v>38570</v>
      </c>
      <c r="I688" s="5">
        <v>1.9</v>
      </c>
      <c r="J688" s="4">
        <v>16.48</v>
      </c>
      <c r="K688" s="3">
        <v>34280</v>
      </c>
    </row>
    <row r="689" spans="1:11" x14ac:dyDescent="0.3">
      <c r="A689" s="1" t="s">
        <v>767</v>
      </c>
      <c r="B689" s="1" t="s">
        <v>718</v>
      </c>
      <c r="C689" s="3">
        <v>18010</v>
      </c>
      <c r="D689" s="5">
        <v>6.5</v>
      </c>
      <c r="E689" s="6">
        <v>1.9359999999999999</v>
      </c>
      <c r="F689" s="87">
        <v>1.39</v>
      </c>
      <c r="G689" s="4">
        <v>16.39</v>
      </c>
      <c r="H689" s="3">
        <v>34090</v>
      </c>
      <c r="I689" s="5">
        <v>2.6</v>
      </c>
      <c r="J689" s="4">
        <v>14.39</v>
      </c>
      <c r="K689" s="3">
        <v>29930</v>
      </c>
    </row>
    <row r="690" spans="1:11" x14ac:dyDescent="0.3">
      <c r="A690" s="1" t="s">
        <v>767</v>
      </c>
      <c r="B690" s="1" t="s">
        <v>719</v>
      </c>
      <c r="C690" s="3">
        <v>4020</v>
      </c>
      <c r="D690" s="5">
        <v>14</v>
      </c>
      <c r="E690" s="6">
        <v>0.432</v>
      </c>
      <c r="F690" s="87">
        <v>1.08</v>
      </c>
      <c r="G690" s="4">
        <v>17.170000000000002</v>
      </c>
      <c r="H690" s="3">
        <v>35720</v>
      </c>
      <c r="I690" s="5">
        <v>3.1</v>
      </c>
      <c r="J690" s="4">
        <v>14.33</v>
      </c>
      <c r="K690" s="3">
        <v>29800</v>
      </c>
    </row>
    <row r="691" spans="1:11" x14ac:dyDescent="0.3">
      <c r="A691" s="1" t="s">
        <v>767</v>
      </c>
      <c r="B691" s="1" t="s">
        <v>768</v>
      </c>
      <c r="C691" s="3">
        <v>4110</v>
      </c>
      <c r="D691" s="5">
        <v>0.1</v>
      </c>
      <c r="E691" s="6">
        <v>0.442</v>
      </c>
      <c r="F691" s="87">
        <v>1.42</v>
      </c>
      <c r="G691" s="4">
        <v>27.01</v>
      </c>
      <c r="H691" s="3">
        <v>56180</v>
      </c>
      <c r="I691" s="5">
        <v>3.4</v>
      </c>
      <c r="J691" s="4">
        <v>26.99</v>
      </c>
      <c r="K691" s="3">
        <v>56130</v>
      </c>
    </row>
    <row r="692" spans="1:11" x14ac:dyDescent="0.3">
      <c r="A692" s="1" t="s">
        <v>767</v>
      </c>
      <c r="B692" s="1" t="s">
        <v>749</v>
      </c>
      <c r="C692" s="3">
        <v>4100</v>
      </c>
      <c r="D692" s="5">
        <v>0</v>
      </c>
      <c r="E692" s="6">
        <v>0.44</v>
      </c>
      <c r="F692" s="87">
        <v>5.2</v>
      </c>
      <c r="G692" s="4">
        <v>34.68</v>
      </c>
      <c r="H692" s="3">
        <v>72140</v>
      </c>
      <c r="I692" s="5">
        <v>5.2</v>
      </c>
      <c r="J692" s="4">
        <v>34.96</v>
      </c>
      <c r="K692" s="3">
        <v>72710</v>
      </c>
    </row>
    <row r="693" spans="1:11" x14ac:dyDescent="0.3">
      <c r="A693" s="1" t="s">
        <v>767</v>
      </c>
      <c r="B693" s="1" t="s">
        <v>721</v>
      </c>
      <c r="C693" s="3">
        <v>1540</v>
      </c>
      <c r="D693" s="5">
        <v>11.9</v>
      </c>
      <c r="E693" s="6">
        <v>0.16600000000000001</v>
      </c>
      <c r="F693" s="87">
        <v>0.77</v>
      </c>
      <c r="G693" s="4">
        <v>22.68</v>
      </c>
      <c r="H693" s="3">
        <v>47170</v>
      </c>
      <c r="I693" s="5">
        <v>5.2</v>
      </c>
      <c r="J693" s="4">
        <v>21.52</v>
      </c>
      <c r="K693" s="3">
        <v>44770</v>
      </c>
    </row>
    <row r="694" spans="1:11" x14ac:dyDescent="0.3">
      <c r="A694" s="1" t="s">
        <v>767</v>
      </c>
      <c r="B694" s="1" t="s">
        <v>750</v>
      </c>
      <c r="C694" s="3">
        <v>2080</v>
      </c>
      <c r="D694" s="5">
        <v>12.7</v>
      </c>
      <c r="E694" s="6">
        <v>0.223</v>
      </c>
      <c r="F694" s="87">
        <v>0.89</v>
      </c>
      <c r="G694" s="4">
        <v>43</v>
      </c>
      <c r="H694" s="3">
        <v>89440</v>
      </c>
      <c r="I694" s="5">
        <v>5.0999999999999996</v>
      </c>
      <c r="J694" s="4">
        <v>39.64</v>
      </c>
      <c r="K694" s="3">
        <v>82450</v>
      </c>
    </row>
    <row r="695" spans="1:11" x14ac:dyDescent="0.3">
      <c r="A695" s="1" t="s">
        <v>767</v>
      </c>
      <c r="B695" s="1" t="s">
        <v>722</v>
      </c>
      <c r="C695" s="3">
        <v>90</v>
      </c>
      <c r="D695" s="5">
        <v>21.2</v>
      </c>
      <c r="E695" s="6">
        <v>0.01</v>
      </c>
      <c r="F695" s="87">
        <v>0.56999999999999995</v>
      </c>
      <c r="G695" s="4">
        <v>23.25</v>
      </c>
      <c r="H695" s="3">
        <v>48350</v>
      </c>
      <c r="I695" s="5">
        <v>3.8</v>
      </c>
      <c r="J695" s="4">
        <v>23.5</v>
      </c>
      <c r="K695" s="3">
        <v>48890</v>
      </c>
    </row>
    <row r="696" spans="1:11" x14ac:dyDescent="0.3">
      <c r="A696" s="1" t="s">
        <v>767</v>
      </c>
      <c r="B696" s="1" t="s">
        <v>723</v>
      </c>
      <c r="C696" s="3">
        <v>550</v>
      </c>
      <c r="D696" s="5">
        <v>14.5</v>
      </c>
      <c r="E696" s="6">
        <v>5.8999999999999997E-2</v>
      </c>
      <c r="F696" s="87">
        <v>1.06</v>
      </c>
      <c r="G696" s="4">
        <v>45.08</v>
      </c>
      <c r="H696" s="3">
        <v>93770</v>
      </c>
      <c r="I696" s="5">
        <v>4.0999999999999996</v>
      </c>
      <c r="J696" s="4">
        <v>46.54</v>
      </c>
      <c r="K696" s="3">
        <v>96810</v>
      </c>
    </row>
    <row r="697" spans="1:11" x14ac:dyDescent="0.3">
      <c r="A697" s="1" t="s">
        <v>767</v>
      </c>
      <c r="B697" s="1" t="s">
        <v>751</v>
      </c>
      <c r="C697" s="3">
        <v>180</v>
      </c>
      <c r="D697" s="5">
        <v>4.5</v>
      </c>
      <c r="E697" s="6">
        <v>1.9E-2</v>
      </c>
      <c r="F697" s="87">
        <v>0.84</v>
      </c>
      <c r="G697" s="4">
        <v>21.84</v>
      </c>
      <c r="H697" s="3">
        <v>45430</v>
      </c>
      <c r="I697" s="5">
        <v>2</v>
      </c>
      <c r="J697" s="4">
        <v>21.56</v>
      </c>
      <c r="K697" s="3">
        <v>44840</v>
      </c>
    </row>
    <row r="698" spans="1:11" x14ac:dyDescent="0.3">
      <c r="A698" s="1" t="s">
        <v>767</v>
      </c>
      <c r="B698" s="1" t="s">
        <v>724</v>
      </c>
      <c r="C698" s="3">
        <v>15500</v>
      </c>
      <c r="D698" s="5">
        <v>7.1</v>
      </c>
      <c r="E698" s="6">
        <v>1.6659999999999999</v>
      </c>
      <c r="F698" s="87">
        <v>1.63</v>
      </c>
      <c r="G698" s="4">
        <v>11.56</v>
      </c>
      <c r="H698" s="3">
        <v>24040</v>
      </c>
      <c r="I698" s="5">
        <v>1</v>
      </c>
      <c r="J698" s="4">
        <v>10.94</v>
      </c>
      <c r="K698" s="3">
        <v>22750</v>
      </c>
    </row>
    <row r="699" spans="1:11" x14ac:dyDescent="0.3">
      <c r="A699" s="1" t="s">
        <v>767</v>
      </c>
      <c r="B699" s="1" t="s">
        <v>725</v>
      </c>
      <c r="C699" s="3">
        <v>9730</v>
      </c>
      <c r="D699" s="5">
        <v>6.7</v>
      </c>
      <c r="E699" s="6">
        <v>1.046</v>
      </c>
      <c r="F699" s="87">
        <v>1.25</v>
      </c>
      <c r="G699" s="4">
        <v>10.79</v>
      </c>
      <c r="H699" s="3">
        <v>22440</v>
      </c>
      <c r="I699" s="5">
        <v>1.4</v>
      </c>
      <c r="J699" s="4">
        <v>10.02</v>
      </c>
      <c r="K699" s="3">
        <v>20850</v>
      </c>
    </row>
    <row r="700" spans="1:11" x14ac:dyDescent="0.3">
      <c r="A700" s="1" t="s">
        <v>767</v>
      </c>
      <c r="B700" s="1" t="s">
        <v>726</v>
      </c>
      <c r="C700" s="3">
        <v>1420</v>
      </c>
      <c r="D700" s="5">
        <v>11</v>
      </c>
      <c r="E700" s="6">
        <v>0.153</v>
      </c>
      <c r="F700" s="87">
        <v>3.13</v>
      </c>
      <c r="G700" s="4">
        <v>26.72</v>
      </c>
      <c r="H700" s="3">
        <v>55570</v>
      </c>
      <c r="I700" s="5">
        <v>6.3</v>
      </c>
      <c r="J700" s="4">
        <v>28.84</v>
      </c>
      <c r="K700" s="3">
        <v>59980</v>
      </c>
    </row>
    <row r="701" spans="1:11" x14ac:dyDescent="0.3">
      <c r="A701" s="1" t="s">
        <v>767</v>
      </c>
      <c r="B701" s="1" t="s">
        <v>727</v>
      </c>
      <c r="C701" s="3">
        <v>4670</v>
      </c>
      <c r="D701" s="5">
        <v>2.1</v>
      </c>
      <c r="E701" s="6">
        <v>0.502</v>
      </c>
      <c r="F701" s="87">
        <v>2.38</v>
      </c>
      <c r="G701" s="4">
        <v>33.5</v>
      </c>
      <c r="H701" s="3">
        <v>69670</v>
      </c>
      <c r="I701" s="5">
        <v>4.0999999999999996</v>
      </c>
      <c r="J701" s="4">
        <v>34.29</v>
      </c>
      <c r="K701" s="3">
        <v>71320</v>
      </c>
    </row>
    <row r="702" spans="1:11" x14ac:dyDescent="0.3">
      <c r="A702" s="1" t="s">
        <v>767</v>
      </c>
      <c r="B702" s="1" t="s">
        <v>728</v>
      </c>
      <c r="C702" s="3">
        <v>2240</v>
      </c>
      <c r="D702" s="5">
        <v>13.6</v>
      </c>
      <c r="E702" s="6">
        <v>0.24099999999999999</v>
      </c>
      <c r="F702" s="87">
        <v>1.41</v>
      </c>
      <c r="G702" s="4">
        <v>13.9</v>
      </c>
      <c r="H702" s="3">
        <v>28920</v>
      </c>
      <c r="I702" s="5">
        <v>5.5</v>
      </c>
      <c r="J702" s="4">
        <v>11.72</v>
      </c>
      <c r="K702" s="3">
        <v>24390</v>
      </c>
    </row>
    <row r="703" spans="1:11" x14ac:dyDescent="0.3">
      <c r="A703" s="1" t="s">
        <v>767</v>
      </c>
      <c r="B703" s="1" t="s">
        <v>729</v>
      </c>
      <c r="C703" s="3">
        <v>3570</v>
      </c>
      <c r="D703" s="5">
        <v>3.4</v>
      </c>
      <c r="E703" s="6">
        <v>0.38400000000000001</v>
      </c>
      <c r="F703" s="87">
        <v>1.42</v>
      </c>
      <c r="G703" s="4">
        <v>21.58</v>
      </c>
      <c r="H703" s="3">
        <v>44890</v>
      </c>
      <c r="I703" s="5">
        <v>6.3</v>
      </c>
      <c r="J703" s="4">
        <v>23.6</v>
      </c>
      <c r="K703" s="3">
        <v>49080</v>
      </c>
    </row>
    <row r="704" spans="1:11" x14ac:dyDescent="0.3">
      <c r="A704" s="1" t="s">
        <v>767</v>
      </c>
      <c r="B704" s="1" t="s">
        <v>730</v>
      </c>
      <c r="C704" s="3">
        <v>390</v>
      </c>
      <c r="D704" s="5">
        <v>41.5</v>
      </c>
      <c r="E704" s="6">
        <v>4.2000000000000003E-2</v>
      </c>
      <c r="F704" s="87">
        <v>0.23</v>
      </c>
      <c r="G704" s="4">
        <v>18.29</v>
      </c>
      <c r="H704" s="3">
        <v>38040</v>
      </c>
      <c r="I704" s="5">
        <v>8.3000000000000007</v>
      </c>
      <c r="J704" s="4">
        <v>19.559999999999999</v>
      </c>
      <c r="K704" s="3">
        <v>40690</v>
      </c>
    </row>
    <row r="705" spans="1:11" x14ac:dyDescent="0.3">
      <c r="A705" s="1" t="s">
        <v>767</v>
      </c>
      <c r="B705" s="1" t="s">
        <v>731</v>
      </c>
      <c r="C705" s="3">
        <v>1320</v>
      </c>
      <c r="D705" s="5">
        <v>14.6</v>
      </c>
      <c r="E705" s="6">
        <v>0.14199999999999999</v>
      </c>
      <c r="F705" s="87">
        <v>0.46</v>
      </c>
      <c r="G705" s="4">
        <v>49.87</v>
      </c>
      <c r="H705" s="3">
        <v>103730</v>
      </c>
      <c r="I705" s="5">
        <v>6.9</v>
      </c>
      <c r="J705" s="4">
        <v>45.34</v>
      </c>
      <c r="K705" s="3">
        <v>94310</v>
      </c>
    </row>
    <row r="706" spans="1:11" x14ac:dyDescent="0.3">
      <c r="A706" s="1" t="s">
        <v>767</v>
      </c>
      <c r="B706" s="1" t="s">
        <v>732</v>
      </c>
      <c r="C706" s="3">
        <v>1720</v>
      </c>
      <c r="D706" s="5">
        <v>15.4</v>
      </c>
      <c r="E706" s="6">
        <v>0.185</v>
      </c>
      <c r="F706" s="87">
        <v>0.57999999999999996</v>
      </c>
      <c r="G706" s="4">
        <v>31.01</v>
      </c>
      <c r="H706" s="3">
        <v>64490</v>
      </c>
      <c r="I706" s="5">
        <v>5.3</v>
      </c>
      <c r="J706" s="4">
        <v>28.73</v>
      </c>
      <c r="K706" s="3">
        <v>59750</v>
      </c>
    </row>
    <row r="707" spans="1:11" x14ac:dyDescent="0.3">
      <c r="A707" s="1" t="s">
        <v>767</v>
      </c>
      <c r="B707" s="1" t="s">
        <v>733</v>
      </c>
      <c r="C707" s="3">
        <v>20620</v>
      </c>
      <c r="D707" s="5">
        <v>5.5</v>
      </c>
      <c r="E707" s="6">
        <v>2.2170000000000001</v>
      </c>
      <c r="F707" s="87">
        <v>0.55000000000000004</v>
      </c>
      <c r="G707" s="4">
        <v>18.77</v>
      </c>
      <c r="H707" s="3">
        <v>39050</v>
      </c>
      <c r="I707" s="5">
        <v>1.6</v>
      </c>
      <c r="J707" s="4">
        <v>17.420000000000002</v>
      </c>
      <c r="K707" s="3">
        <v>36230</v>
      </c>
    </row>
    <row r="708" spans="1:11" x14ac:dyDescent="0.3">
      <c r="A708" s="1" t="s">
        <v>767</v>
      </c>
      <c r="B708" s="1" t="s">
        <v>734</v>
      </c>
      <c r="C708" s="3">
        <v>18850</v>
      </c>
      <c r="D708" s="5">
        <v>3.6</v>
      </c>
      <c r="E708" s="6">
        <v>2.0270000000000001</v>
      </c>
      <c r="F708" s="87">
        <v>0.77</v>
      </c>
      <c r="G708" s="4">
        <v>15.1</v>
      </c>
      <c r="H708" s="3">
        <v>31400</v>
      </c>
      <c r="I708" s="5">
        <v>11.5</v>
      </c>
      <c r="J708" s="4">
        <v>11.51</v>
      </c>
      <c r="K708" s="3">
        <v>23940</v>
      </c>
    </row>
    <row r="709" spans="1:11" x14ac:dyDescent="0.3">
      <c r="A709" s="1" t="s">
        <v>767</v>
      </c>
      <c r="B709" s="1" t="s">
        <v>735</v>
      </c>
      <c r="C709" s="3">
        <v>163620</v>
      </c>
      <c r="D709" s="5">
        <v>2.1</v>
      </c>
      <c r="E709" s="6">
        <v>17.588000000000001</v>
      </c>
      <c r="F709" s="87">
        <v>0.92</v>
      </c>
      <c r="G709" s="4">
        <v>14.86</v>
      </c>
      <c r="H709" s="3">
        <v>30920</v>
      </c>
      <c r="I709" s="5">
        <v>1</v>
      </c>
      <c r="J709" s="4">
        <v>12.86</v>
      </c>
      <c r="K709" s="3">
        <v>26750</v>
      </c>
    </row>
    <row r="710" spans="1:11" x14ac:dyDescent="0.3">
      <c r="A710" s="1" t="s">
        <v>767</v>
      </c>
      <c r="B710" s="1" t="s">
        <v>736</v>
      </c>
      <c r="C710" s="3">
        <v>1900</v>
      </c>
      <c r="D710" s="5">
        <v>19.100000000000001</v>
      </c>
      <c r="E710" s="6">
        <v>0.20499999999999999</v>
      </c>
      <c r="F710" s="87">
        <v>0.39</v>
      </c>
      <c r="G710" s="4">
        <v>14.29</v>
      </c>
      <c r="H710" s="3">
        <v>29720</v>
      </c>
      <c r="I710" s="5">
        <v>2.9</v>
      </c>
      <c r="J710" s="4">
        <v>12.84</v>
      </c>
      <c r="K710" s="3">
        <v>26700</v>
      </c>
    </row>
    <row r="711" spans="1:11" x14ac:dyDescent="0.3">
      <c r="A711" s="1" t="s">
        <v>767</v>
      </c>
      <c r="B711" s="1" t="s">
        <v>737</v>
      </c>
      <c r="C711" s="3">
        <v>40680</v>
      </c>
      <c r="D711" s="5">
        <v>5.0999999999999996</v>
      </c>
      <c r="E711" s="6">
        <v>4.3730000000000002</v>
      </c>
      <c r="F711" s="87">
        <v>0.89</v>
      </c>
      <c r="G711" s="4">
        <v>12.02</v>
      </c>
      <c r="H711" s="3">
        <v>24990</v>
      </c>
      <c r="I711" s="5">
        <v>1.1000000000000001</v>
      </c>
      <c r="J711" s="4">
        <v>10.67</v>
      </c>
      <c r="K711" s="3">
        <v>22200</v>
      </c>
    </row>
    <row r="712" spans="1:11" x14ac:dyDescent="0.3">
      <c r="A712" s="1" t="s">
        <v>767</v>
      </c>
      <c r="B712" s="1" t="s">
        <v>766</v>
      </c>
      <c r="C712" s="3">
        <v>110</v>
      </c>
      <c r="D712" s="5">
        <v>44.4</v>
      </c>
      <c r="E712" s="6">
        <v>1.2E-2</v>
      </c>
      <c r="F712" s="87">
        <v>0.48</v>
      </c>
      <c r="G712" s="4">
        <v>26.61</v>
      </c>
      <c r="H712" s="3">
        <v>55350</v>
      </c>
      <c r="I712" s="5">
        <v>11.6</v>
      </c>
      <c r="J712" s="4">
        <v>24.28</v>
      </c>
      <c r="K712" s="3">
        <v>50510</v>
      </c>
    </row>
    <row r="713" spans="1:11" x14ac:dyDescent="0.3">
      <c r="A713" s="1" t="s">
        <v>767</v>
      </c>
      <c r="B713" s="1" t="s">
        <v>738</v>
      </c>
      <c r="C713" s="3">
        <v>410</v>
      </c>
      <c r="D713" s="5">
        <v>12.2</v>
      </c>
      <c r="E713" s="6">
        <v>4.3999999999999997E-2</v>
      </c>
      <c r="F713" s="87">
        <v>0.55000000000000004</v>
      </c>
      <c r="G713" s="4">
        <v>21.76</v>
      </c>
      <c r="H713" s="3">
        <v>45270</v>
      </c>
      <c r="I713" s="5">
        <v>3.7</v>
      </c>
      <c r="J713" s="4">
        <v>20.8</v>
      </c>
      <c r="K713" s="3">
        <v>43250</v>
      </c>
    </row>
    <row r="714" spans="1:11" x14ac:dyDescent="0.3">
      <c r="A714" s="1" t="s">
        <v>767</v>
      </c>
      <c r="B714" s="1" t="s">
        <v>739</v>
      </c>
      <c r="C714" s="3">
        <v>8980</v>
      </c>
      <c r="D714" s="5">
        <v>3.7</v>
      </c>
      <c r="E714" s="6">
        <v>0.96599999999999997</v>
      </c>
      <c r="F714" s="87">
        <v>1.2</v>
      </c>
      <c r="G714" s="4">
        <v>27.07</v>
      </c>
      <c r="H714" s="3">
        <v>56300</v>
      </c>
      <c r="I714" s="5">
        <v>3.6</v>
      </c>
      <c r="J714" s="4">
        <v>27.63</v>
      </c>
      <c r="K714" s="3">
        <v>57460</v>
      </c>
    </row>
    <row r="715" spans="1:11" x14ac:dyDescent="0.3">
      <c r="A715" s="1" t="s">
        <v>767</v>
      </c>
      <c r="B715" s="1" t="s">
        <v>765</v>
      </c>
      <c r="C715" s="3">
        <v>520</v>
      </c>
      <c r="D715" s="5">
        <v>45.7</v>
      </c>
      <c r="E715" s="6">
        <v>5.6000000000000001E-2</v>
      </c>
      <c r="F715" s="87">
        <v>0.78</v>
      </c>
      <c r="G715" s="4">
        <v>27.5</v>
      </c>
      <c r="H715" s="3">
        <v>57190</v>
      </c>
      <c r="I715" s="5">
        <v>7.4</v>
      </c>
      <c r="J715" s="4">
        <v>24.88</v>
      </c>
      <c r="K715" s="3">
        <v>51740</v>
      </c>
    </row>
    <row r="716" spans="1:11" x14ac:dyDescent="0.3">
      <c r="A716" s="1" t="s">
        <v>767</v>
      </c>
      <c r="B716" s="1" t="s">
        <v>740</v>
      </c>
      <c r="C716" s="3">
        <v>1590</v>
      </c>
      <c r="D716" s="5">
        <v>27.3</v>
      </c>
      <c r="E716" s="6">
        <v>0.17100000000000001</v>
      </c>
      <c r="F716" s="87">
        <v>0.94</v>
      </c>
      <c r="G716" s="4">
        <v>25.56</v>
      </c>
      <c r="H716" s="3">
        <v>53160</v>
      </c>
      <c r="I716" s="5">
        <v>4.0999999999999996</v>
      </c>
      <c r="J716" s="4">
        <v>24.94</v>
      </c>
      <c r="K716" s="3">
        <v>51870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B1" zoomScale="73" zoomScaleNormal="73" workbookViewId="0">
      <selection activeCell="I34" sqref="I34"/>
    </sheetView>
  </sheetViews>
  <sheetFormatPr defaultRowHeight="14.4" x14ac:dyDescent="0.3"/>
  <cols>
    <col min="1" max="1" width="33.77734375" style="37" customWidth="1"/>
    <col min="2" max="2" width="33.44140625" customWidth="1"/>
    <col min="3" max="3" width="4.21875" customWidth="1"/>
    <col min="4" max="4" width="40.5546875" customWidth="1"/>
    <col min="5" max="5" width="21.5546875" customWidth="1"/>
    <col min="6" max="6" width="19.44140625" customWidth="1"/>
    <col min="7" max="7" width="20.88671875" customWidth="1"/>
    <col min="8" max="8" width="4.44140625" customWidth="1"/>
    <col min="9" max="9" width="40.5546875" customWidth="1"/>
    <col min="10" max="10" width="19.21875" customWidth="1"/>
    <col min="11" max="11" width="19.44140625" customWidth="1"/>
    <col min="12" max="12" width="23.21875" customWidth="1"/>
    <col min="13" max="13" width="4.44140625" customWidth="1"/>
    <col min="14" max="14" width="17.5546875" customWidth="1"/>
    <col min="15" max="15" width="18.44140625" customWidth="1"/>
  </cols>
  <sheetData>
    <row r="1" spans="1:14" ht="15" thickBot="1" x14ac:dyDescent="0.4">
      <c r="A1" s="32" t="s">
        <v>875</v>
      </c>
      <c r="B1" s="32" t="s">
        <v>876</v>
      </c>
      <c r="D1" s="119" t="s">
        <v>811</v>
      </c>
      <c r="E1" s="119"/>
      <c r="F1" s="119"/>
      <c r="H1" s="76"/>
      <c r="I1" s="119" t="s">
        <v>825</v>
      </c>
      <c r="J1" s="119"/>
      <c r="K1" s="119"/>
    </row>
    <row r="2" spans="1:14" ht="15.45" thickTop="1" thickBot="1" x14ac:dyDescent="0.4">
      <c r="A2" s="33">
        <f>'Q3'!K2</f>
        <v>0.48</v>
      </c>
      <c r="B2" s="33">
        <f>'Q3'!L2</f>
        <v>0.42</v>
      </c>
      <c r="D2" s="69"/>
      <c r="E2" s="66" t="s">
        <v>857</v>
      </c>
      <c r="F2" s="63" t="s">
        <v>858</v>
      </c>
      <c r="H2" s="76"/>
      <c r="I2" s="69"/>
      <c r="J2" s="66" t="s">
        <v>857</v>
      </c>
      <c r="K2" s="63" t="s">
        <v>858</v>
      </c>
    </row>
    <row r="3" spans="1:14" ht="14.55" x14ac:dyDescent="0.35">
      <c r="A3" s="33">
        <f>'Q3'!K3</f>
        <v>1.1299999999999999</v>
      </c>
      <c r="B3" s="33">
        <f>'Q3'!L3</f>
        <v>1.19</v>
      </c>
      <c r="D3" s="73" t="s">
        <v>815</v>
      </c>
      <c r="E3" s="35">
        <f>'Q3'!O3</f>
        <v>0.97090909090909083</v>
      </c>
      <c r="F3" s="35">
        <f>'Q3'!P3</f>
        <v>1.2429999999999999</v>
      </c>
      <c r="H3" s="76"/>
      <c r="I3" s="73" t="s">
        <v>815</v>
      </c>
      <c r="J3" s="35">
        <f>E3</f>
        <v>0.97090909090909083</v>
      </c>
      <c r="K3" s="35">
        <f>F3</f>
        <v>1.2429999999999999</v>
      </c>
    </row>
    <row r="4" spans="1:14" ht="14.55" x14ac:dyDescent="0.35">
      <c r="A4" s="33">
        <f>'Q3'!K4</f>
        <v>0.39</v>
      </c>
      <c r="B4" s="33">
        <f>'Q3'!L4</f>
        <v>0.55000000000000004</v>
      </c>
      <c r="D4" s="59" t="s">
        <v>832</v>
      </c>
      <c r="E4" s="35">
        <f>'Q3'!O4</f>
        <v>0.38664675324675341</v>
      </c>
      <c r="F4" s="35">
        <f>'Q3'!P4</f>
        <v>1.7650642105263161</v>
      </c>
      <c r="H4" s="76"/>
      <c r="I4" s="59" t="s">
        <v>832</v>
      </c>
      <c r="J4" s="35">
        <f t="shared" ref="J4:J5" si="0">E4</f>
        <v>0.38664675324675341</v>
      </c>
      <c r="K4" s="35">
        <f t="shared" ref="K4:K5" si="1">F4</f>
        <v>1.7650642105263161</v>
      </c>
      <c r="N4" s="116">
        <f>SQRT(((J5-1)*J4)+((K5-1)*K4)/J9)</f>
        <v>2.9929896956357571</v>
      </c>
    </row>
    <row r="5" spans="1:14" ht="14.55" x14ac:dyDescent="0.35">
      <c r="A5" s="33">
        <f>'Q3'!K5</f>
        <v>0.6</v>
      </c>
      <c r="B5" s="33">
        <f>'Q3'!L5</f>
        <v>0.94</v>
      </c>
      <c r="D5" s="59" t="s">
        <v>861</v>
      </c>
      <c r="E5" s="93">
        <f>'Q3'!O5</f>
        <v>22</v>
      </c>
      <c r="F5" s="93">
        <f>'Q3'!P5</f>
        <v>20</v>
      </c>
      <c r="H5" s="76"/>
      <c r="I5" s="59" t="s">
        <v>861</v>
      </c>
      <c r="J5" s="35">
        <f t="shared" si="0"/>
        <v>22</v>
      </c>
      <c r="K5" s="35">
        <f t="shared" si="1"/>
        <v>20</v>
      </c>
      <c r="N5" s="116">
        <f>SQRT((1/J5)+(1/K5))</f>
        <v>0.30895719032666236</v>
      </c>
    </row>
    <row r="6" spans="1:14" ht="14.55" x14ac:dyDescent="0.35">
      <c r="A6" s="33">
        <f>'Q3'!K6</f>
        <v>1.1100000000000001</v>
      </c>
      <c r="B6" s="33">
        <f>'Q3'!L6</f>
        <v>0.26</v>
      </c>
      <c r="H6" s="76"/>
    </row>
    <row r="7" spans="1:14" ht="14.55" x14ac:dyDescent="0.35">
      <c r="A7" s="33">
        <f>'Q3'!K7</f>
        <v>0.48</v>
      </c>
      <c r="B7" s="33">
        <f>'Q3'!L7</f>
        <v>6.49</v>
      </c>
      <c r="D7" s="59" t="s">
        <v>860</v>
      </c>
      <c r="E7" s="38">
        <f>'Q3'!O7</f>
        <v>-0.27209090909090905</v>
      </c>
      <c r="H7" s="76"/>
      <c r="I7" s="59" t="s">
        <v>860</v>
      </c>
      <c r="J7" s="38">
        <f>E7</f>
        <v>-0.27209090909090905</v>
      </c>
    </row>
    <row r="8" spans="1:14" ht="14.55" x14ac:dyDescent="0.35">
      <c r="A8" s="33">
        <f>'Q3'!K8</f>
        <v>1.19</v>
      </c>
      <c r="B8" s="33">
        <f>'Q3'!L8</f>
        <v>0.87</v>
      </c>
      <c r="D8" s="59" t="s">
        <v>818</v>
      </c>
      <c r="E8" s="38">
        <f>'Q3'!O8</f>
        <v>0.32531225452881846</v>
      </c>
      <c r="H8" s="76"/>
      <c r="I8" s="59" t="s">
        <v>818</v>
      </c>
      <c r="J8" s="38">
        <f>N4*N5</f>
        <v>0.92470568704027589</v>
      </c>
    </row>
    <row r="9" spans="1:14" ht="14.55" x14ac:dyDescent="0.35">
      <c r="A9" s="33">
        <f>'Q3'!K9</f>
        <v>1.26</v>
      </c>
      <c r="B9" s="33">
        <f>'Q3'!L9</f>
        <v>0.75</v>
      </c>
      <c r="D9" s="59" t="s">
        <v>828</v>
      </c>
      <c r="E9" s="38">
        <f>'Q3'!O9</f>
        <v>27</v>
      </c>
      <c r="H9" s="76"/>
      <c r="I9" s="59" t="s">
        <v>828</v>
      </c>
      <c r="J9" s="39">
        <f>J5+K5-2</f>
        <v>40</v>
      </c>
    </row>
    <row r="10" spans="1:14" ht="14.55" x14ac:dyDescent="0.35">
      <c r="A10" s="33">
        <f>'Q3'!K10</f>
        <v>0.92</v>
      </c>
      <c r="B10" s="33">
        <f>'Q3'!L10</f>
        <v>2.5499999999999998</v>
      </c>
      <c r="H10" s="76"/>
    </row>
    <row r="11" spans="1:14" ht="14.55" x14ac:dyDescent="0.35">
      <c r="A11" s="33">
        <f>'Q3'!K11</f>
        <v>2.0299999999999998</v>
      </c>
      <c r="B11" s="33">
        <f>'Q3'!L11</f>
        <v>0.93</v>
      </c>
      <c r="D11" s="49" t="s">
        <v>907</v>
      </c>
      <c r="E11" s="68"/>
      <c r="F11" s="68"/>
      <c r="H11" s="76"/>
      <c r="I11" s="49" t="s">
        <v>908</v>
      </c>
      <c r="J11" s="68"/>
    </row>
    <row r="12" spans="1:14" ht="14.55" x14ac:dyDescent="0.35">
      <c r="A12" s="33">
        <f>'Q3'!K12</f>
        <v>0.71</v>
      </c>
      <c r="B12" s="33">
        <f>'Q3'!L12</f>
        <v>0.72</v>
      </c>
      <c r="H12" s="76"/>
    </row>
    <row r="13" spans="1:14" ht="14.55" x14ac:dyDescent="0.35">
      <c r="A13" s="33">
        <f>'Q3'!K13</f>
        <v>2.2200000000000002</v>
      </c>
      <c r="B13" s="33">
        <f>'Q3'!L13</f>
        <v>0.86</v>
      </c>
      <c r="E13" s="32" t="s">
        <v>834</v>
      </c>
      <c r="F13" s="32" t="s">
        <v>835</v>
      </c>
      <c r="G13" s="32" t="s">
        <v>890</v>
      </c>
      <c r="H13" s="76"/>
      <c r="J13" s="32" t="s">
        <v>834</v>
      </c>
      <c r="K13" s="32" t="s">
        <v>835</v>
      </c>
      <c r="L13" s="32" t="s">
        <v>890</v>
      </c>
    </row>
    <row r="14" spans="1:14" ht="18" x14ac:dyDescent="0.4">
      <c r="A14" s="33">
        <f>'Q3'!K14</f>
        <v>0.74</v>
      </c>
      <c r="B14" s="33">
        <f>'Q3'!L14</f>
        <v>1.41</v>
      </c>
      <c r="D14" s="50" t="s">
        <v>837</v>
      </c>
      <c r="E14" s="55" t="s">
        <v>889</v>
      </c>
      <c r="F14" s="52" t="s">
        <v>929</v>
      </c>
      <c r="G14" s="52">
        <v>0</v>
      </c>
      <c r="H14" s="76"/>
      <c r="I14" s="50" t="s">
        <v>837</v>
      </c>
      <c r="J14" s="55" t="s">
        <v>889</v>
      </c>
      <c r="K14" s="52" t="str">
        <f>F14</f>
        <v>&gt;=</v>
      </c>
      <c r="L14" s="52">
        <f>G14</f>
        <v>0</v>
      </c>
    </row>
    <row r="15" spans="1:14" ht="18" x14ac:dyDescent="0.4">
      <c r="A15" s="33">
        <f>'Q3'!K15</f>
        <v>0.8</v>
      </c>
      <c r="B15" s="33">
        <f>'Q3'!L15</f>
        <v>0.66</v>
      </c>
      <c r="D15" s="50" t="s">
        <v>839</v>
      </c>
      <c r="E15" s="55" t="s">
        <v>888</v>
      </c>
      <c r="F15" s="52" t="s">
        <v>930</v>
      </c>
      <c r="G15" s="52">
        <v>0</v>
      </c>
      <c r="H15" s="76"/>
      <c r="I15" s="50" t="s">
        <v>839</v>
      </c>
      <c r="J15" s="55" t="s">
        <v>888</v>
      </c>
      <c r="K15" s="52" t="str">
        <f>F15</f>
        <v>&lt;</v>
      </c>
      <c r="L15" s="52">
        <f>G15</f>
        <v>0</v>
      </c>
    </row>
    <row r="16" spans="1:14" ht="14.55" x14ac:dyDescent="0.35">
      <c r="A16" s="33">
        <f>'Q3'!K16</f>
        <v>0.13</v>
      </c>
      <c r="B16" s="33">
        <f>'Q3'!L16</f>
        <v>1.1399999999999999</v>
      </c>
      <c r="F16" t="s">
        <v>958</v>
      </c>
      <c r="H16" s="76"/>
      <c r="K16" t="s">
        <v>958</v>
      </c>
    </row>
    <row r="17" spans="1:12" ht="14.55" x14ac:dyDescent="0.35">
      <c r="A17" s="33">
        <f>'Q3'!K17</f>
        <v>2.4700000000000002</v>
      </c>
      <c r="B17" s="33">
        <f>'Q3'!L17</f>
        <v>0.83</v>
      </c>
      <c r="D17" s="50" t="s">
        <v>840</v>
      </c>
      <c r="E17" s="102">
        <f>E7/E8</f>
        <v>-0.83639919893274517</v>
      </c>
      <c r="H17" s="76"/>
      <c r="I17" s="50" t="s">
        <v>840</v>
      </c>
      <c r="J17" s="102">
        <f>J7/J8</f>
        <v>-0.29424595620450428</v>
      </c>
    </row>
    <row r="18" spans="1:12" ht="14.55" x14ac:dyDescent="0.35">
      <c r="A18" s="33">
        <f>'Q3'!K18</f>
        <v>0.68</v>
      </c>
      <c r="B18" s="33">
        <f>'Q3'!L18</f>
        <v>1.4</v>
      </c>
      <c r="D18" s="50" t="s">
        <v>841</v>
      </c>
      <c r="E18" s="102">
        <f>_xlfn.T.DIST(E17,E9,1)</f>
        <v>0.2051360062866267</v>
      </c>
      <c r="H18" s="76"/>
      <c r="I18" s="50" t="s">
        <v>841</v>
      </c>
      <c r="J18" s="102">
        <f>_xlfn.T.DIST(J17,J9,1)</f>
        <v>0.38504578164522496</v>
      </c>
    </row>
    <row r="19" spans="1:12" ht="14.55" x14ac:dyDescent="0.35">
      <c r="A19" s="33">
        <f>'Q3'!K19</f>
        <v>0.05</v>
      </c>
      <c r="B19" s="33">
        <f>'Q3'!L19</f>
        <v>0.97</v>
      </c>
      <c r="H19" s="76"/>
    </row>
    <row r="20" spans="1:12" ht="14.55" x14ac:dyDescent="0.35">
      <c r="A20" s="33">
        <f>'Q3'!K20</f>
        <v>0.61</v>
      </c>
      <c r="B20" s="33">
        <f>'Q3'!L20</f>
        <v>1.39</v>
      </c>
      <c r="D20" s="50" t="s">
        <v>842</v>
      </c>
      <c r="E20" s="102">
        <v>0.1</v>
      </c>
      <c r="F20" s="32"/>
      <c r="G20" s="32"/>
      <c r="H20" s="76"/>
      <c r="I20" s="50" t="s">
        <v>842</v>
      </c>
      <c r="J20" s="102">
        <f>E20</f>
        <v>0.1</v>
      </c>
      <c r="K20" s="32"/>
      <c r="L20" s="32"/>
    </row>
    <row r="21" spans="1:12" ht="14.55" x14ac:dyDescent="0.35">
      <c r="A21" s="33">
        <f>'Q3'!K21</f>
        <v>0.96</v>
      </c>
      <c r="B21" s="33">
        <f>'Q3'!L21</f>
        <v>0.53</v>
      </c>
      <c r="D21" s="50" t="s">
        <v>843</v>
      </c>
      <c r="E21" s="102">
        <f>_xlfn.T.INV(E20,E9)</f>
        <v>-1.3137029128292739</v>
      </c>
      <c r="F21" s="53" t="s">
        <v>816</v>
      </c>
      <c r="G21" s="32"/>
      <c r="H21" s="76"/>
      <c r="I21" s="50" t="s">
        <v>843</v>
      </c>
      <c r="J21" s="102">
        <f>_xlfn.T.INV(J20,J9)</f>
        <v>-1.3030770526071962</v>
      </c>
      <c r="K21" s="53" t="s">
        <v>816</v>
      </c>
      <c r="L21" s="32"/>
    </row>
    <row r="22" spans="1:12" x14ac:dyDescent="0.3">
      <c r="A22" s="33">
        <f>'Q3'!K22</f>
        <v>1.08</v>
      </c>
      <c r="E22" s="32"/>
      <c r="F22" s="32"/>
      <c r="G22" s="32"/>
      <c r="H22" s="76"/>
      <c r="J22" s="32"/>
      <c r="K22" s="32"/>
      <c r="L22" s="32"/>
    </row>
    <row r="23" spans="1:12" ht="15.6" x14ac:dyDescent="0.35">
      <c r="A23" s="33">
        <f>'Q3'!K23</f>
        <v>1.32</v>
      </c>
      <c r="D23" s="50" t="s">
        <v>844</v>
      </c>
      <c r="E23" s="52" t="s">
        <v>920</v>
      </c>
      <c r="F23" s="121" t="s">
        <v>934</v>
      </c>
      <c r="G23" s="122"/>
      <c r="H23" s="76"/>
      <c r="I23" s="50" t="s">
        <v>844</v>
      </c>
      <c r="J23" s="52" t="s">
        <v>935</v>
      </c>
      <c r="K23" s="121" t="s">
        <v>934</v>
      </c>
      <c r="L23" s="122"/>
    </row>
    <row r="24" spans="1:12" x14ac:dyDescent="0.3">
      <c r="A24"/>
      <c r="E24" s="32" t="s">
        <v>846</v>
      </c>
      <c r="F24" s="32"/>
      <c r="G24" s="32"/>
      <c r="H24" s="76"/>
      <c r="J24" s="32" t="s">
        <v>846</v>
      </c>
      <c r="K24" s="32"/>
      <c r="L24" s="32"/>
    </row>
    <row r="25" spans="1:12" ht="14.55" x14ac:dyDescent="0.35">
      <c r="A25"/>
      <c r="D25" s="54" t="s">
        <v>847</v>
      </c>
      <c r="F25" s="32"/>
      <c r="G25" s="32"/>
      <c r="H25" s="76"/>
      <c r="I25" s="54" t="s">
        <v>847</v>
      </c>
      <c r="K25" s="32"/>
      <c r="L25" s="32"/>
    </row>
    <row r="26" spans="1:12" x14ac:dyDescent="0.3">
      <c r="A26"/>
      <c r="D26" s="123" t="s">
        <v>971</v>
      </c>
      <c r="E26" s="124"/>
      <c r="F26" s="124"/>
      <c r="G26" s="125"/>
      <c r="H26" s="76"/>
      <c r="I26" s="123" t="s">
        <v>971</v>
      </c>
      <c r="J26" s="124"/>
      <c r="K26" s="124"/>
      <c r="L26" s="125"/>
    </row>
    <row r="27" spans="1:12" x14ac:dyDescent="0.3">
      <c r="A27"/>
      <c r="D27" s="126"/>
      <c r="E27" s="127"/>
      <c r="F27" s="127"/>
      <c r="G27" s="128"/>
      <c r="H27" s="76"/>
      <c r="I27" s="126"/>
      <c r="J27" s="127"/>
      <c r="K27" s="127"/>
      <c r="L27" s="128"/>
    </row>
    <row r="28" spans="1:12" x14ac:dyDescent="0.3">
      <c r="A28"/>
      <c r="D28" s="126"/>
      <c r="E28" s="127"/>
      <c r="F28" s="127"/>
      <c r="G28" s="128"/>
      <c r="H28" s="76"/>
      <c r="I28" s="126"/>
      <c r="J28" s="127"/>
      <c r="K28" s="127"/>
      <c r="L28" s="128"/>
    </row>
    <row r="29" spans="1:12" x14ac:dyDescent="0.3">
      <c r="A29"/>
      <c r="D29" s="129"/>
      <c r="E29" s="130"/>
      <c r="F29" s="130"/>
      <c r="G29" s="131"/>
      <c r="H29" s="76"/>
      <c r="I29" s="129"/>
      <c r="J29" s="130"/>
      <c r="K29" s="130"/>
      <c r="L29" s="131"/>
    </row>
    <row r="30" spans="1:12" ht="14.55" x14ac:dyDescent="0.35">
      <c r="A30"/>
      <c r="H30" s="76"/>
    </row>
    <row r="31" spans="1:12" x14ac:dyDescent="0.3">
      <c r="A31"/>
      <c r="H31" s="76"/>
    </row>
    <row r="32" spans="1:12" ht="15" thickBot="1" x14ac:dyDescent="0.35">
      <c r="A32"/>
      <c r="D32" s="119" t="s">
        <v>886</v>
      </c>
      <c r="E32" s="119"/>
      <c r="F32" s="119"/>
      <c r="G32" s="143"/>
      <c r="H32" s="76"/>
      <c r="I32" s="119" t="s">
        <v>893</v>
      </c>
      <c r="J32" s="119"/>
      <c r="K32" s="119"/>
      <c r="L32" s="143"/>
    </row>
    <row r="33" spans="1:11" ht="15" thickTop="1" x14ac:dyDescent="0.3">
      <c r="A33"/>
      <c r="D33" t="s">
        <v>959</v>
      </c>
      <c r="H33" s="76"/>
      <c r="I33" t="s">
        <v>960</v>
      </c>
    </row>
    <row r="34" spans="1:11" ht="15" thickBot="1" x14ac:dyDescent="0.35">
      <c r="A34"/>
      <c r="H34" s="76"/>
    </row>
    <row r="35" spans="1:11" x14ac:dyDescent="0.3">
      <c r="A35"/>
      <c r="D35" s="106"/>
      <c r="E35" s="106" t="s">
        <v>922</v>
      </c>
      <c r="F35" s="106" t="s">
        <v>923</v>
      </c>
      <c r="H35" s="76"/>
      <c r="I35" s="106"/>
      <c r="J35" s="106" t="s">
        <v>922</v>
      </c>
      <c r="K35" s="106" t="s">
        <v>923</v>
      </c>
    </row>
    <row r="36" spans="1:11" x14ac:dyDescent="0.3">
      <c r="A36"/>
      <c r="D36" s="104" t="s">
        <v>887</v>
      </c>
      <c r="E36" s="110">
        <v>0.97090909090909083</v>
      </c>
      <c r="F36" s="110">
        <v>1.2429999999999999</v>
      </c>
      <c r="H36" s="76"/>
      <c r="I36" s="104" t="s">
        <v>887</v>
      </c>
      <c r="J36" s="136">
        <v>0.97090909090909083</v>
      </c>
      <c r="K36" s="109">
        <v>1.2429999999999999</v>
      </c>
    </row>
    <row r="37" spans="1:11" x14ac:dyDescent="0.3">
      <c r="A37"/>
      <c r="D37" s="104" t="s">
        <v>891</v>
      </c>
      <c r="E37" s="110">
        <v>0.38664675324675341</v>
      </c>
      <c r="F37" s="110">
        <v>1.7650642105263161</v>
      </c>
      <c r="H37" s="76"/>
      <c r="I37" s="104" t="s">
        <v>891</v>
      </c>
      <c r="J37" s="136">
        <v>0.38664675324675341</v>
      </c>
      <c r="K37" s="109">
        <v>1.7650642105263161</v>
      </c>
    </row>
    <row r="38" spans="1:11" x14ac:dyDescent="0.3">
      <c r="A38"/>
      <c r="D38" s="104" t="s">
        <v>924</v>
      </c>
      <c r="E38" s="104">
        <v>22</v>
      </c>
      <c r="F38" s="104">
        <v>20</v>
      </c>
      <c r="H38" s="76"/>
      <c r="I38" s="104" t="s">
        <v>924</v>
      </c>
      <c r="J38" s="111">
        <v>22</v>
      </c>
      <c r="K38" s="111">
        <v>20</v>
      </c>
    </row>
    <row r="39" spans="1:11" x14ac:dyDescent="0.3">
      <c r="A39"/>
      <c r="D39" s="104" t="s">
        <v>946</v>
      </c>
      <c r="E39" s="104">
        <v>0</v>
      </c>
      <c r="F39" s="104"/>
      <c r="H39" s="76"/>
      <c r="I39" s="104" t="s">
        <v>961</v>
      </c>
      <c r="J39" s="111">
        <v>1.0413950454545458</v>
      </c>
      <c r="K39" s="111"/>
    </row>
    <row r="40" spans="1:11" x14ac:dyDescent="0.3">
      <c r="A40"/>
      <c r="D40" s="104" t="s">
        <v>925</v>
      </c>
      <c r="E40" s="104">
        <v>27</v>
      </c>
      <c r="F40" s="104"/>
      <c r="H40" s="76"/>
      <c r="I40" s="104" t="s">
        <v>946</v>
      </c>
      <c r="J40" s="136">
        <v>0</v>
      </c>
      <c r="K40" s="104"/>
    </row>
    <row r="41" spans="1:11" x14ac:dyDescent="0.3">
      <c r="A41"/>
      <c r="D41" s="104" t="s">
        <v>947</v>
      </c>
      <c r="E41" s="110">
        <v>-0.83639919893274517</v>
      </c>
      <c r="F41" s="104"/>
      <c r="H41" s="76"/>
      <c r="I41" s="104" t="s">
        <v>925</v>
      </c>
      <c r="J41" s="136">
        <v>40</v>
      </c>
      <c r="K41" s="104"/>
    </row>
    <row r="42" spans="1:11" x14ac:dyDescent="0.3">
      <c r="A42"/>
      <c r="D42" s="104" t="s">
        <v>948</v>
      </c>
      <c r="E42" s="110">
        <v>0.20527596849080032</v>
      </c>
      <c r="F42" s="104"/>
      <c r="H42" s="76"/>
      <c r="I42" s="104" t="s">
        <v>947</v>
      </c>
      <c r="J42" s="136">
        <v>-0.86299438724617539</v>
      </c>
      <c r="K42" s="104"/>
    </row>
    <row r="43" spans="1:11" x14ac:dyDescent="0.3">
      <c r="A43"/>
      <c r="D43" s="104" t="s">
        <v>949</v>
      </c>
      <c r="E43" s="110">
        <v>1.3149718642705173</v>
      </c>
      <c r="F43" s="104"/>
      <c r="H43" s="76"/>
      <c r="I43" s="104" t="s">
        <v>948</v>
      </c>
      <c r="J43" s="136">
        <v>0.19664278817797709</v>
      </c>
      <c r="K43" s="104"/>
    </row>
    <row r="44" spans="1:11" x14ac:dyDescent="0.3">
      <c r="A44"/>
      <c r="D44" s="104" t="s">
        <v>950</v>
      </c>
      <c r="E44" s="110">
        <v>0.41055193698160064</v>
      </c>
      <c r="F44" s="104"/>
      <c r="H44" s="76"/>
      <c r="I44" s="104" t="s">
        <v>949</v>
      </c>
      <c r="J44" s="136">
        <v>1.3030770526071962</v>
      </c>
      <c r="K44" s="104"/>
    </row>
    <row r="45" spans="1:11" ht="15" thickBot="1" x14ac:dyDescent="0.35">
      <c r="A45"/>
      <c r="D45" s="105" t="s">
        <v>951</v>
      </c>
      <c r="E45" s="135">
        <v>1.7056179197592738</v>
      </c>
      <c r="F45" s="105"/>
      <c r="H45" s="76"/>
      <c r="I45" s="104" t="s">
        <v>950</v>
      </c>
      <c r="J45" s="136">
        <v>0.39328557635595418</v>
      </c>
      <c r="K45" s="104"/>
    </row>
    <row r="46" spans="1:11" ht="15" thickBot="1" x14ac:dyDescent="0.35">
      <c r="A46"/>
      <c r="H46" s="76"/>
      <c r="I46" s="105" t="s">
        <v>951</v>
      </c>
      <c r="J46" s="137">
        <v>1.6838510133356521</v>
      </c>
      <c r="K46" s="105"/>
    </row>
    <row r="47" spans="1:11" x14ac:dyDescent="0.3">
      <c r="A47"/>
      <c r="H47" s="76"/>
    </row>
    <row r="48" spans="1:11" x14ac:dyDescent="0.3">
      <c r="A48"/>
      <c r="H48" s="76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92" spans="6:13" x14ac:dyDescent="0.3">
      <c r="F92" s="49" t="s">
        <v>833</v>
      </c>
      <c r="K92" s="49" t="s">
        <v>833</v>
      </c>
    </row>
    <row r="93" spans="6:13" x14ac:dyDescent="0.3">
      <c r="G93" s="32" t="s">
        <v>834</v>
      </c>
      <c r="H93" s="32" t="s">
        <v>835</v>
      </c>
      <c r="L93" s="32" t="s">
        <v>834</v>
      </c>
      <c r="M93" s="32" t="s">
        <v>835</v>
      </c>
    </row>
    <row r="94" spans="6:13" ht="15.6" x14ac:dyDescent="0.35">
      <c r="F94" s="50" t="s">
        <v>837</v>
      </c>
      <c r="G94" s="51" t="s">
        <v>838</v>
      </c>
      <c r="H94" s="52"/>
      <c r="K94" s="50" t="s">
        <v>837</v>
      </c>
      <c r="L94" s="51" t="s">
        <v>838</v>
      </c>
      <c r="M94" s="52"/>
    </row>
    <row r="95" spans="6:13" ht="15.6" x14ac:dyDescent="0.35">
      <c r="F95" s="50" t="s">
        <v>839</v>
      </c>
      <c r="G95" s="51" t="s">
        <v>838</v>
      </c>
      <c r="H95" s="52"/>
      <c r="K95" s="50" t="s">
        <v>839</v>
      </c>
      <c r="L95" s="51" t="s">
        <v>838</v>
      </c>
      <c r="M95" s="52"/>
    </row>
    <row r="96" spans="6:13" x14ac:dyDescent="0.3">
      <c r="G96" s="32"/>
      <c r="H96" s="32"/>
      <c r="L96" s="32"/>
      <c r="M96" s="32"/>
    </row>
    <row r="97" spans="6:13" x14ac:dyDescent="0.3">
      <c r="F97" s="50" t="s">
        <v>840</v>
      </c>
      <c r="G97" s="53" t="s">
        <v>816</v>
      </c>
      <c r="H97" s="32"/>
      <c r="K97" s="50" t="s">
        <v>840</v>
      </c>
      <c r="L97" s="53" t="s">
        <v>816</v>
      </c>
      <c r="M97" s="32"/>
    </row>
    <row r="98" spans="6:13" x14ac:dyDescent="0.3">
      <c r="F98" s="50" t="s">
        <v>841</v>
      </c>
      <c r="G98" s="53" t="s">
        <v>816</v>
      </c>
      <c r="H98" s="32"/>
      <c r="K98" s="50" t="s">
        <v>841</v>
      </c>
      <c r="L98" s="53" t="s">
        <v>816</v>
      </c>
      <c r="M98" s="32"/>
    </row>
    <row r="99" spans="6:13" x14ac:dyDescent="0.3">
      <c r="G99" s="32"/>
      <c r="H99" s="32"/>
      <c r="L99" s="32"/>
      <c r="M99" s="32"/>
    </row>
    <row r="100" spans="6:13" x14ac:dyDescent="0.3">
      <c r="F100" s="50" t="s">
        <v>842</v>
      </c>
      <c r="G100" s="53" t="s">
        <v>816</v>
      </c>
      <c r="H100" s="32"/>
      <c r="K100" s="50" t="s">
        <v>842</v>
      </c>
      <c r="L100" s="53" t="s">
        <v>816</v>
      </c>
      <c r="M100" s="32"/>
    </row>
    <row r="101" spans="6:13" x14ac:dyDescent="0.3">
      <c r="F101" s="50" t="s">
        <v>843</v>
      </c>
      <c r="G101" s="53" t="s">
        <v>816</v>
      </c>
      <c r="H101" s="53" t="s">
        <v>816</v>
      </c>
      <c r="K101" s="50" t="s">
        <v>843</v>
      </c>
      <c r="L101" s="53" t="s">
        <v>816</v>
      </c>
      <c r="M101" s="53" t="s">
        <v>816</v>
      </c>
    </row>
    <row r="102" spans="6:13" x14ac:dyDescent="0.3">
      <c r="G102" s="32"/>
      <c r="H102" s="32"/>
      <c r="L102" s="32"/>
      <c r="M102" s="32"/>
    </row>
    <row r="103" spans="6:13" ht="15.6" x14ac:dyDescent="0.35">
      <c r="F103" s="50" t="s">
        <v>844</v>
      </c>
      <c r="G103" s="52"/>
      <c r="H103" s="132" t="s">
        <v>845</v>
      </c>
      <c r="I103" s="132"/>
      <c r="J103" s="132"/>
      <c r="K103" s="132"/>
      <c r="L103" s="132"/>
    </row>
    <row r="104" spans="6:13" x14ac:dyDescent="0.3">
      <c r="G104" s="32" t="s">
        <v>846</v>
      </c>
      <c r="H104" s="32"/>
      <c r="L104" s="32" t="s">
        <v>846</v>
      </c>
      <c r="M104" s="32"/>
    </row>
    <row r="105" spans="6:13" x14ac:dyDescent="0.3">
      <c r="G105" s="32"/>
      <c r="H105" s="32"/>
      <c r="L105" s="32"/>
      <c r="M105" s="32"/>
    </row>
    <row r="106" spans="6:13" x14ac:dyDescent="0.3">
      <c r="F106" s="133" t="s">
        <v>847</v>
      </c>
      <c r="G106" s="133"/>
      <c r="H106" s="32"/>
      <c r="K106" s="133" t="s">
        <v>847</v>
      </c>
      <c r="L106" s="133"/>
      <c r="M106" s="32"/>
    </row>
    <row r="107" spans="6:13" x14ac:dyDescent="0.3">
      <c r="F107" s="134"/>
      <c r="G107" s="134"/>
      <c r="H107" s="134"/>
      <c r="I107" s="134"/>
    </row>
    <row r="108" spans="6:13" x14ac:dyDescent="0.3">
      <c r="F108" s="134"/>
      <c r="G108" s="134"/>
      <c r="H108" s="134"/>
      <c r="I108" s="134"/>
    </row>
    <row r="109" spans="6:13" x14ac:dyDescent="0.3">
      <c r="F109" s="134"/>
      <c r="G109" s="134"/>
      <c r="H109" s="134"/>
      <c r="I109" s="134"/>
    </row>
    <row r="110" spans="6:13" x14ac:dyDescent="0.3">
      <c r="F110" s="134"/>
      <c r="G110" s="134"/>
      <c r="H110" s="134"/>
      <c r="I110" s="134"/>
    </row>
  </sheetData>
  <mergeCells count="12">
    <mergeCell ref="H103:L103"/>
    <mergeCell ref="F106:G106"/>
    <mergeCell ref="F107:I110"/>
    <mergeCell ref="I1:K1"/>
    <mergeCell ref="K106:L106"/>
    <mergeCell ref="D26:G29"/>
    <mergeCell ref="I26:L29"/>
    <mergeCell ref="D1:F1"/>
    <mergeCell ref="F23:G23"/>
    <mergeCell ref="K23:L23"/>
    <mergeCell ref="D32:F32"/>
    <mergeCell ref="I32:K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X325"/>
  <sheetViews>
    <sheetView topLeftCell="J1" zoomScale="65" zoomScaleNormal="65" workbookViewId="0">
      <selection activeCell="Q41" sqref="Q41"/>
    </sheetView>
  </sheetViews>
  <sheetFormatPr defaultRowHeight="14.4" x14ac:dyDescent="0.3"/>
  <cols>
    <col min="4" max="4" width="36.77734375" style="1" customWidth="1"/>
    <col min="5" max="5" width="18.77734375" style="37" customWidth="1"/>
    <col min="6" max="6" width="17.77734375" style="31" customWidth="1"/>
    <col min="11" max="11" width="18.44140625" customWidth="1"/>
    <col min="12" max="12" width="19" customWidth="1"/>
    <col min="13" max="13" width="14.77734375" customWidth="1"/>
    <col min="16" max="16" width="25.44140625" customWidth="1"/>
    <col min="17" max="17" width="17.21875" customWidth="1"/>
    <col min="18" max="18" width="21.88671875" customWidth="1"/>
    <col min="19" max="19" width="20.21875" customWidth="1"/>
    <col min="21" max="21" width="26" customWidth="1"/>
    <col min="22" max="22" width="14.77734375" customWidth="1"/>
    <col min="23" max="23" width="15" customWidth="1"/>
    <col min="24" max="24" width="13.5546875" customWidth="1"/>
  </cols>
  <sheetData>
    <row r="1" spans="4:24" ht="33.6" customHeight="1" thickBot="1" x14ac:dyDescent="0.35">
      <c r="D1" s="2" t="s">
        <v>0</v>
      </c>
      <c r="E1" s="78" t="s">
        <v>883</v>
      </c>
      <c r="F1" s="77" t="s">
        <v>894</v>
      </c>
      <c r="K1" s="120" t="s">
        <v>895</v>
      </c>
      <c r="L1" s="120"/>
      <c r="P1" s="119" t="s">
        <v>811</v>
      </c>
      <c r="Q1" s="119"/>
      <c r="U1" s="145" t="s">
        <v>886</v>
      </c>
      <c r="V1" s="145"/>
      <c r="W1" s="145"/>
      <c r="X1" s="143"/>
    </row>
    <row r="2" spans="4:24" ht="15.6" thickTop="1" thickBot="1" x14ac:dyDescent="0.35">
      <c r="D2" s="1" t="s">
        <v>11</v>
      </c>
      <c r="E2" s="31">
        <v>0.63</v>
      </c>
      <c r="F2" s="31">
        <v>1.19</v>
      </c>
      <c r="J2" s="37" t="s">
        <v>896</v>
      </c>
      <c r="K2" s="79" t="s">
        <v>883</v>
      </c>
      <c r="L2" s="80" t="s">
        <v>894</v>
      </c>
      <c r="M2" s="81" t="s">
        <v>897</v>
      </c>
      <c r="P2" s="86" t="s">
        <v>816</v>
      </c>
      <c r="Q2" s="66" t="s">
        <v>898</v>
      </c>
      <c r="U2" t="s">
        <v>944</v>
      </c>
    </row>
    <row r="3" spans="4:24" ht="15" thickBot="1" x14ac:dyDescent="0.35">
      <c r="D3" s="1" t="s">
        <v>12</v>
      </c>
      <c r="E3" s="31">
        <v>1.04</v>
      </c>
      <c r="F3" s="31">
        <v>1.02</v>
      </c>
      <c r="J3" s="37">
        <v>1</v>
      </c>
      <c r="K3" s="41">
        <v>0.68</v>
      </c>
      <c r="L3" s="41">
        <f>VLOOKUP(K3,$E$2:$F$325,2,FALSE)</f>
        <v>0.2</v>
      </c>
      <c r="M3" s="42">
        <f>K3-L3</f>
        <v>0.48000000000000004</v>
      </c>
      <c r="P3" s="73" t="s">
        <v>815</v>
      </c>
      <c r="Q3" s="92">
        <f>AVERAGE(M3:M22)</f>
        <v>-4.4500000000000005E-2</v>
      </c>
      <c r="R3" s="73" t="s">
        <v>938</v>
      </c>
      <c r="S3" s="35">
        <f>_xlfn.STDEV.S(M3:M22)</f>
        <v>0.75606651754152454</v>
      </c>
    </row>
    <row r="4" spans="4:24" x14ac:dyDescent="0.3">
      <c r="D4" s="1" t="s">
        <v>13</v>
      </c>
      <c r="E4" s="31">
        <v>0.91</v>
      </c>
      <c r="F4" s="31">
        <v>0.31</v>
      </c>
      <c r="J4" s="37">
        <v>2</v>
      </c>
      <c r="K4" s="33">
        <v>3.14</v>
      </c>
      <c r="L4" s="41">
        <f>VLOOKUP(K4,$E$2:$F$325,2,FALSE)</f>
        <v>0.59</v>
      </c>
      <c r="M4" s="42">
        <f t="shared" ref="M4:M22" si="0">K4-L4</f>
        <v>2.5500000000000003</v>
      </c>
      <c r="P4" s="59" t="s">
        <v>832</v>
      </c>
      <c r="Q4" s="35">
        <f>_xlfn.VAR.S($M$3:$M$22)</f>
        <v>0.57163657894736841</v>
      </c>
      <c r="U4" s="106"/>
      <c r="V4" s="106" t="s">
        <v>922</v>
      </c>
      <c r="W4" s="106" t="s">
        <v>923</v>
      </c>
    </row>
    <row r="5" spans="4:24" x14ac:dyDescent="0.3">
      <c r="D5" s="1" t="s">
        <v>16</v>
      </c>
      <c r="E5" s="31">
        <v>1.62</v>
      </c>
      <c r="F5" s="31">
        <v>1.1200000000000001</v>
      </c>
      <c r="J5" s="37">
        <v>3</v>
      </c>
      <c r="K5" s="33">
        <v>1.1499999999999999</v>
      </c>
      <c r="L5" s="41">
        <f t="shared" ref="L5:L22" si="1">VLOOKUP(K5,$E$2:$F$325,2,FALSE)</f>
        <v>1.08</v>
      </c>
      <c r="M5" s="42">
        <f t="shared" si="0"/>
        <v>6.999999999999984E-2</v>
      </c>
      <c r="P5" s="59" t="s">
        <v>861</v>
      </c>
      <c r="Q5" s="93">
        <f>COUNT($M$3:$M$22)</f>
        <v>20</v>
      </c>
      <c r="U5" s="104" t="s">
        <v>887</v>
      </c>
      <c r="V5" s="109">
        <v>0.79649999999999999</v>
      </c>
      <c r="W5" s="104">
        <v>0.84099999999999997</v>
      </c>
    </row>
    <row r="6" spans="4:24" x14ac:dyDescent="0.3">
      <c r="D6" s="1" t="s">
        <v>17</v>
      </c>
      <c r="E6" s="31">
        <v>1.1299999999999999</v>
      </c>
      <c r="F6" s="31">
        <v>1.77</v>
      </c>
      <c r="J6" s="37">
        <v>4</v>
      </c>
      <c r="K6" s="33">
        <v>0.77</v>
      </c>
      <c r="L6" s="41">
        <f t="shared" si="1"/>
        <v>0.67</v>
      </c>
      <c r="M6" s="42">
        <f t="shared" si="0"/>
        <v>9.9999999999999978E-2</v>
      </c>
      <c r="P6" s="59" t="s">
        <v>818</v>
      </c>
      <c r="Q6" s="38">
        <f>S3/(SQRT(Q5))</f>
        <v>0.1690616128734386</v>
      </c>
      <c r="U6" s="104" t="s">
        <v>891</v>
      </c>
      <c r="V6" s="109">
        <v>0.39072921052631576</v>
      </c>
      <c r="W6" s="109">
        <v>0.16472526315789465</v>
      </c>
    </row>
    <row r="7" spans="4:24" x14ac:dyDescent="0.3">
      <c r="D7" s="1" t="s">
        <v>18</v>
      </c>
      <c r="E7" s="31">
        <v>1.45</v>
      </c>
      <c r="F7" s="31">
        <v>0.87</v>
      </c>
      <c r="J7" s="37">
        <v>5</v>
      </c>
      <c r="K7" s="33">
        <v>0.42</v>
      </c>
      <c r="L7" s="41">
        <f t="shared" si="1"/>
        <v>0.87</v>
      </c>
      <c r="M7" s="42">
        <f t="shared" si="0"/>
        <v>-0.45</v>
      </c>
      <c r="P7" s="59" t="s">
        <v>828</v>
      </c>
      <c r="Q7" s="39">
        <f>Q5-1</f>
        <v>19</v>
      </c>
      <c r="U7" s="104" t="s">
        <v>924</v>
      </c>
      <c r="V7" s="104">
        <v>20</v>
      </c>
      <c r="W7" s="104">
        <v>20</v>
      </c>
    </row>
    <row r="8" spans="4:24" x14ac:dyDescent="0.3">
      <c r="D8" s="1" t="s">
        <v>19</v>
      </c>
      <c r="E8" s="31">
        <v>1.2</v>
      </c>
      <c r="F8" s="31">
        <v>1.35</v>
      </c>
      <c r="J8" s="37">
        <v>6</v>
      </c>
      <c r="K8" s="33">
        <v>0.83</v>
      </c>
      <c r="L8" s="41">
        <f t="shared" si="1"/>
        <v>1.36</v>
      </c>
      <c r="M8" s="42">
        <f t="shared" si="0"/>
        <v>-0.53000000000000014</v>
      </c>
      <c r="U8" s="104" t="s">
        <v>945</v>
      </c>
      <c r="V8" s="109">
        <v>-3.1892383758482051E-2</v>
      </c>
      <c r="W8" s="104"/>
    </row>
    <row r="9" spans="4:24" x14ac:dyDescent="0.3">
      <c r="D9" s="1" t="s">
        <v>20</v>
      </c>
      <c r="E9" s="31">
        <v>1.35</v>
      </c>
      <c r="F9" s="31">
        <v>1</v>
      </c>
      <c r="J9" s="37">
        <v>7</v>
      </c>
      <c r="K9" s="33">
        <v>0.88</v>
      </c>
      <c r="L9" s="41">
        <f t="shared" si="1"/>
        <v>1.05</v>
      </c>
      <c r="M9" s="42">
        <f t="shared" si="0"/>
        <v>-0.17000000000000004</v>
      </c>
      <c r="P9" s="49" t="s">
        <v>833</v>
      </c>
      <c r="U9" s="104" t="s">
        <v>946</v>
      </c>
      <c r="V9" s="111">
        <v>0</v>
      </c>
      <c r="W9" s="104"/>
    </row>
    <row r="10" spans="4:24" ht="28.8" x14ac:dyDescent="0.3">
      <c r="D10" s="1" t="s">
        <v>21</v>
      </c>
      <c r="E10" s="31">
        <v>1.35</v>
      </c>
      <c r="F10" s="31">
        <v>1.1499999999999999</v>
      </c>
      <c r="J10" s="37">
        <v>8</v>
      </c>
      <c r="K10" s="33">
        <v>1.08</v>
      </c>
      <c r="L10" s="41">
        <f t="shared" si="1"/>
        <v>0.84</v>
      </c>
      <c r="M10" s="42">
        <f t="shared" si="0"/>
        <v>0.2400000000000001</v>
      </c>
      <c r="Q10" s="32" t="s">
        <v>834</v>
      </c>
      <c r="R10" s="32" t="s">
        <v>835</v>
      </c>
      <c r="S10" s="144" t="s">
        <v>890</v>
      </c>
      <c r="U10" s="104" t="s">
        <v>925</v>
      </c>
      <c r="V10" s="104">
        <v>19</v>
      </c>
      <c r="W10" s="104"/>
    </row>
    <row r="11" spans="4:24" ht="18" x14ac:dyDescent="0.4">
      <c r="D11" s="1" t="s">
        <v>22</v>
      </c>
      <c r="E11" s="31">
        <v>0.53</v>
      </c>
      <c r="F11" s="31">
        <v>1.01</v>
      </c>
      <c r="J11" s="37">
        <v>9</v>
      </c>
      <c r="K11" s="33">
        <v>0.19</v>
      </c>
      <c r="L11" s="41">
        <f t="shared" si="1"/>
        <v>0.66</v>
      </c>
      <c r="M11" s="42">
        <f t="shared" si="0"/>
        <v>-0.47000000000000003</v>
      </c>
      <c r="P11" s="50" t="s">
        <v>837</v>
      </c>
      <c r="Q11" s="55" t="s">
        <v>899</v>
      </c>
      <c r="R11" s="52" t="s">
        <v>918</v>
      </c>
      <c r="S11" s="52" t="s">
        <v>955</v>
      </c>
      <c r="U11" s="104" t="s">
        <v>947</v>
      </c>
      <c r="V11" s="108">
        <v>-0.26321764736335002</v>
      </c>
      <c r="W11" s="104"/>
    </row>
    <row r="12" spans="4:24" ht="18" x14ac:dyDescent="0.4">
      <c r="D12" s="1" t="s">
        <v>23</v>
      </c>
      <c r="E12" s="31">
        <v>0.88</v>
      </c>
      <c r="F12" s="31">
        <v>1.05</v>
      </c>
      <c r="J12" s="37">
        <v>10</v>
      </c>
      <c r="K12" s="33">
        <v>0.79</v>
      </c>
      <c r="L12" s="41">
        <f t="shared" si="1"/>
        <v>0.98</v>
      </c>
      <c r="M12" s="42">
        <f t="shared" si="0"/>
        <v>-0.18999999999999995</v>
      </c>
      <c r="P12" s="50" t="s">
        <v>839</v>
      </c>
      <c r="Q12" s="55" t="s">
        <v>899</v>
      </c>
      <c r="R12" s="94" t="s">
        <v>919</v>
      </c>
      <c r="S12" s="52" t="s">
        <v>955</v>
      </c>
      <c r="U12" s="104" t="s">
        <v>948</v>
      </c>
      <c r="V12" s="108">
        <v>0.39760806814974975</v>
      </c>
      <c r="W12" s="104"/>
    </row>
    <row r="13" spans="4:24" x14ac:dyDescent="0.3">
      <c r="D13" s="1" t="s">
        <v>24</v>
      </c>
      <c r="E13" s="31">
        <v>0.83</v>
      </c>
      <c r="F13" s="31">
        <v>1.36</v>
      </c>
      <c r="J13" s="37">
        <v>11</v>
      </c>
      <c r="K13" s="33">
        <v>0.34</v>
      </c>
      <c r="L13" s="41">
        <f t="shared" si="1"/>
        <v>0.48</v>
      </c>
      <c r="M13" s="42">
        <f t="shared" si="0"/>
        <v>-0.13999999999999996</v>
      </c>
      <c r="U13" s="104" t="s">
        <v>949</v>
      </c>
      <c r="V13" s="108">
        <v>1.7291328115213698</v>
      </c>
      <c r="W13" s="104"/>
    </row>
    <row r="14" spans="4:24" x14ac:dyDescent="0.3">
      <c r="D14" s="1" t="s">
        <v>25</v>
      </c>
      <c r="E14" s="31">
        <v>1.52</v>
      </c>
      <c r="F14" s="31">
        <v>0.85</v>
      </c>
      <c r="J14" s="37">
        <v>12</v>
      </c>
      <c r="K14" s="33">
        <v>0.33</v>
      </c>
      <c r="L14" s="41">
        <f t="shared" si="1"/>
        <v>0.43</v>
      </c>
      <c r="M14" s="42">
        <f t="shared" si="0"/>
        <v>-9.9999999999999978E-2</v>
      </c>
      <c r="P14" s="50" t="s">
        <v>840</v>
      </c>
      <c r="Q14" s="53">
        <f>Q3/Q6</f>
        <v>-0.26321764736335029</v>
      </c>
      <c r="U14" s="104" t="s">
        <v>950</v>
      </c>
      <c r="V14" s="108">
        <v>0.79521613629949905</v>
      </c>
      <c r="W14" s="104"/>
    </row>
    <row r="15" spans="4:24" ht="15" thickBot="1" x14ac:dyDescent="0.35">
      <c r="D15" s="1" t="s">
        <v>26</v>
      </c>
      <c r="E15" s="31">
        <v>1.24</v>
      </c>
      <c r="F15" s="31">
        <v>1.03</v>
      </c>
      <c r="J15" s="37">
        <v>13</v>
      </c>
      <c r="K15" s="33">
        <v>0.49</v>
      </c>
      <c r="L15" s="41">
        <f t="shared" si="1"/>
        <v>0.65</v>
      </c>
      <c r="M15" s="42">
        <f t="shared" si="0"/>
        <v>-0.16000000000000003</v>
      </c>
      <c r="P15" s="50" t="s">
        <v>841</v>
      </c>
      <c r="Q15" s="53">
        <f>2*_xlfn.T.DIST(Q14,Q7,1)</f>
        <v>0.7952161362994995</v>
      </c>
      <c r="U15" s="105" t="s">
        <v>951</v>
      </c>
      <c r="V15" s="113">
        <v>2.0930240544083096</v>
      </c>
      <c r="W15" s="105"/>
    </row>
    <row r="16" spans="4:24" x14ac:dyDescent="0.3">
      <c r="D16" s="1" t="s">
        <v>27</v>
      </c>
      <c r="E16" s="31">
        <v>1.56</v>
      </c>
      <c r="F16" s="31">
        <v>0.9</v>
      </c>
      <c r="J16" s="37">
        <v>14</v>
      </c>
      <c r="K16" s="33">
        <v>0.64</v>
      </c>
      <c r="L16" s="41">
        <f t="shared" si="1"/>
        <v>1.29</v>
      </c>
      <c r="M16" s="42">
        <f t="shared" si="0"/>
        <v>-0.65</v>
      </c>
    </row>
    <row r="17" spans="4:19" ht="14.55" x14ac:dyDescent="0.35">
      <c r="D17" s="1" t="s">
        <v>28</v>
      </c>
      <c r="E17" s="31">
        <v>0.2</v>
      </c>
      <c r="F17" s="31">
        <v>0.38</v>
      </c>
      <c r="J17" s="37">
        <v>15</v>
      </c>
      <c r="K17" s="33">
        <v>0.52</v>
      </c>
      <c r="L17" s="41">
        <f t="shared" si="1"/>
        <v>1.52</v>
      </c>
      <c r="M17" s="42">
        <f t="shared" si="0"/>
        <v>-1</v>
      </c>
      <c r="P17" s="50" t="s">
        <v>842</v>
      </c>
      <c r="Q17" s="102">
        <v>0.05</v>
      </c>
      <c r="R17" s="32"/>
      <c r="S17" s="32"/>
    </row>
    <row r="18" spans="4:19" ht="14.55" x14ac:dyDescent="0.35">
      <c r="D18" s="1" t="s">
        <v>29</v>
      </c>
      <c r="E18" s="31">
        <v>0.79</v>
      </c>
      <c r="F18" s="31">
        <v>0.98</v>
      </c>
      <c r="J18" s="37">
        <v>16</v>
      </c>
      <c r="K18" s="33">
        <v>1.38</v>
      </c>
      <c r="L18" s="41">
        <f t="shared" si="1"/>
        <v>0.79</v>
      </c>
      <c r="M18" s="42">
        <f t="shared" si="0"/>
        <v>0.58999999999999986</v>
      </c>
      <c r="P18" s="50" t="s">
        <v>843</v>
      </c>
      <c r="Q18" s="53">
        <f>_xlfn.T.INV(1-(Q17/2),Q7)</f>
        <v>2.0930240544083087</v>
      </c>
      <c r="R18" s="53">
        <f>_xlfn.T.INV((Q17/2),Q7)</f>
        <v>-2.0930240544083096</v>
      </c>
      <c r="S18" s="32"/>
    </row>
    <row r="19" spans="4:19" ht="14.55" x14ac:dyDescent="0.35">
      <c r="D19" s="1" t="s">
        <v>30</v>
      </c>
      <c r="E19" s="31">
        <v>1.48</v>
      </c>
      <c r="F19" s="31">
        <v>1.04</v>
      </c>
      <c r="J19" s="37">
        <v>17</v>
      </c>
      <c r="K19" s="33">
        <v>0.43</v>
      </c>
      <c r="L19" s="41">
        <f t="shared" si="1"/>
        <v>0.4</v>
      </c>
      <c r="M19" s="42">
        <f t="shared" si="0"/>
        <v>2.9999999999999971E-2</v>
      </c>
      <c r="Q19" s="32"/>
      <c r="R19" s="32"/>
      <c r="S19" s="32"/>
    </row>
    <row r="20" spans="4:19" ht="15.6" x14ac:dyDescent="0.35">
      <c r="D20" s="1" t="s">
        <v>32</v>
      </c>
      <c r="E20" s="31">
        <v>0.96</v>
      </c>
      <c r="F20" s="31">
        <v>0.9</v>
      </c>
      <c r="J20" s="37">
        <v>18</v>
      </c>
      <c r="K20" s="33">
        <v>0.55000000000000004</v>
      </c>
      <c r="L20" s="41">
        <f t="shared" si="1"/>
        <v>1.47</v>
      </c>
      <c r="M20" s="42">
        <f t="shared" si="0"/>
        <v>-0.91999999999999993</v>
      </c>
      <c r="P20" s="50" t="s">
        <v>844</v>
      </c>
      <c r="Q20" s="52" t="s">
        <v>920</v>
      </c>
      <c r="R20" s="121" t="s">
        <v>956</v>
      </c>
      <c r="S20" s="122"/>
    </row>
    <row r="21" spans="4:19" x14ac:dyDescent="0.3">
      <c r="D21" s="1" t="s">
        <v>33</v>
      </c>
      <c r="E21" s="31">
        <v>0.72</v>
      </c>
      <c r="F21" s="31">
        <v>1.22</v>
      </c>
      <c r="J21" s="37">
        <v>19</v>
      </c>
      <c r="K21" s="33">
        <v>0.68</v>
      </c>
      <c r="L21" s="41">
        <f t="shared" si="1"/>
        <v>0.2</v>
      </c>
      <c r="M21" s="42">
        <f t="shared" si="0"/>
        <v>0.48000000000000004</v>
      </c>
      <c r="Q21" s="32" t="s">
        <v>846</v>
      </c>
      <c r="R21" s="32"/>
      <c r="S21" s="32"/>
    </row>
    <row r="22" spans="4:19" x14ac:dyDescent="0.3">
      <c r="D22" s="1" t="s">
        <v>34</v>
      </c>
      <c r="E22" s="31">
        <v>0.6</v>
      </c>
      <c r="F22" s="31">
        <v>1.1599999999999999</v>
      </c>
      <c r="J22" s="37">
        <v>20</v>
      </c>
      <c r="K22" s="33">
        <v>0.64</v>
      </c>
      <c r="L22" s="41">
        <f t="shared" si="1"/>
        <v>1.29</v>
      </c>
      <c r="M22" s="42">
        <f t="shared" si="0"/>
        <v>-0.65</v>
      </c>
      <c r="P22" s="82" t="s">
        <v>847</v>
      </c>
      <c r="Q22" s="83"/>
      <c r="R22" s="84"/>
      <c r="S22" s="85"/>
    </row>
    <row r="23" spans="4:19" x14ac:dyDescent="0.3">
      <c r="D23" s="1" t="s">
        <v>35</v>
      </c>
      <c r="E23" s="31">
        <v>0.56000000000000005</v>
      </c>
      <c r="F23" s="31">
        <v>1.54</v>
      </c>
      <c r="P23" s="123" t="s">
        <v>954</v>
      </c>
      <c r="Q23" s="124"/>
      <c r="R23" s="124"/>
      <c r="S23" s="125"/>
    </row>
    <row r="24" spans="4:19" x14ac:dyDescent="0.3">
      <c r="D24" s="1" t="s">
        <v>37</v>
      </c>
      <c r="E24" s="31">
        <v>0.26</v>
      </c>
      <c r="F24" s="31">
        <v>0.72</v>
      </c>
      <c r="P24" s="126"/>
      <c r="Q24" s="127"/>
      <c r="R24" s="127"/>
      <c r="S24" s="128"/>
    </row>
    <row r="25" spans="4:19" x14ac:dyDescent="0.3">
      <c r="D25" s="1" t="s">
        <v>38</v>
      </c>
      <c r="E25" s="31">
        <v>1.21</v>
      </c>
      <c r="F25" s="31">
        <v>0.82</v>
      </c>
      <c r="P25" s="126"/>
      <c r="Q25" s="127"/>
      <c r="R25" s="127"/>
      <c r="S25" s="128"/>
    </row>
    <row r="26" spans="4:19" x14ac:dyDescent="0.3">
      <c r="D26" s="1" t="s">
        <v>39</v>
      </c>
      <c r="E26" s="31">
        <v>0.68</v>
      </c>
      <c r="F26" s="31">
        <v>0.2</v>
      </c>
      <c r="P26" s="129"/>
      <c r="Q26" s="130"/>
      <c r="R26" s="130"/>
      <c r="S26" s="131"/>
    </row>
    <row r="27" spans="4:19" x14ac:dyDescent="0.3">
      <c r="D27" s="1" t="s">
        <v>40</v>
      </c>
      <c r="E27" s="31">
        <v>0.8</v>
      </c>
      <c r="F27" s="31">
        <v>1.54</v>
      </c>
    </row>
    <row r="28" spans="4:19" x14ac:dyDescent="0.3">
      <c r="D28" s="1" t="s">
        <v>42</v>
      </c>
      <c r="E28" s="31">
        <v>0.84</v>
      </c>
      <c r="F28" s="31">
        <v>0.39</v>
      </c>
    </row>
    <row r="29" spans="4:19" x14ac:dyDescent="0.3">
      <c r="D29" s="1" t="s">
        <v>43</v>
      </c>
      <c r="E29" s="31">
        <v>0.89</v>
      </c>
      <c r="F29" s="31">
        <v>1.04</v>
      </c>
    </row>
    <row r="30" spans="4:19" x14ac:dyDescent="0.3">
      <c r="D30" s="1" t="s">
        <v>44</v>
      </c>
      <c r="E30" s="31">
        <v>3.23</v>
      </c>
      <c r="F30" s="31">
        <v>9.09</v>
      </c>
    </row>
    <row r="31" spans="4:19" x14ac:dyDescent="0.3">
      <c r="D31" s="1" t="s">
        <v>45</v>
      </c>
      <c r="E31" s="31">
        <v>0.86</v>
      </c>
      <c r="F31" s="31">
        <v>1.23</v>
      </c>
    </row>
    <row r="32" spans="4:19" x14ac:dyDescent="0.3">
      <c r="D32" s="1" t="s">
        <v>46</v>
      </c>
      <c r="E32" s="31">
        <v>1.1100000000000001</v>
      </c>
      <c r="F32" s="31">
        <v>0.99</v>
      </c>
    </row>
    <row r="33" spans="4:6" x14ac:dyDescent="0.3">
      <c r="D33" s="1" t="s">
        <v>47</v>
      </c>
      <c r="E33" s="31">
        <v>1.18</v>
      </c>
      <c r="F33" s="31">
        <v>2.19</v>
      </c>
    </row>
    <row r="34" spans="4:6" x14ac:dyDescent="0.3">
      <c r="D34" s="1" t="s">
        <v>48</v>
      </c>
      <c r="E34" s="31">
        <v>1.1499999999999999</v>
      </c>
      <c r="F34" s="31">
        <v>1.08</v>
      </c>
    </row>
    <row r="35" spans="4:6" x14ac:dyDescent="0.3">
      <c r="D35" s="1" t="s">
        <v>49</v>
      </c>
      <c r="E35" s="31">
        <v>0.74</v>
      </c>
      <c r="F35" s="31">
        <v>0.99</v>
      </c>
    </row>
    <row r="36" spans="4:6" x14ac:dyDescent="0.3">
      <c r="D36" s="1" t="s">
        <v>50</v>
      </c>
      <c r="E36" s="31">
        <v>1.06</v>
      </c>
      <c r="F36" s="31">
        <v>0.95</v>
      </c>
    </row>
    <row r="37" spans="4:6" x14ac:dyDescent="0.3">
      <c r="D37" s="1" t="s">
        <v>51</v>
      </c>
      <c r="E37" s="31">
        <v>1.51</v>
      </c>
      <c r="F37" s="31">
        <v>1.02</v>
      </c>
    </row>
    <row r="38" spans="4:6" x14ac:dyDescent="0.3">
      <c r="D38" s="1" t="s">
        <v>52</v>
      </c>
      <c r="E38" s="31">
        <v>0.71</v>
      </c>
      <c r="F38" s="31">
        <v>1.04</v>
      </c>
    </row>
    <row r="39" spans="4:6" x14ac:dyDescent="0.3">
      <c r="D39" s="1" t="s">
        <v>53</v>
      </c>
      <c r="E39" s="31">
        <v>1.03</v>
      </c>
      <c r="F39" s="31">
        <v>1.1299999999999999</v>
      </c>
    </row>
    <row r="40" spans="4:6" x14ac:dyDescent="0.3">
      <c r="D40" s="1" t="s">
        <v>54</v>
      </c>
      <c r="E40" s="31">
        <v>1.54</v>
      </c>
      <c r="F40" s="31">
        <v>1.33</v>
      </c>
    </row>
    <row r="41" spans="4:6" x14ac:dyDescent="0.3">
      <c r="D41" s="1" t="s">
        <v>55</v>
      </c>
      <c r="E41" s="31">
        <v>1.28</v>
      </c>
      <c r="F41" s="31">
        <v>0.83</v>
      </c>
    </row>
    <row r="42" spans="4:6" x14ac:dyDescent="0.3">
      <c r="D42" s="1" t="s">
        <v>56</v>
      </c>
      <c r="E42" s="31">
        <v>1.5</v>
      </c>
      <c r="F42" s="31">
        <v>0.83</v>
      </c>
    </row>
    <row r="43" spans="4:6" x14ac:dyDescent="0.3">
      <c r="D43" s="1" t="s">
        <v>57</v>
      </c>
      <c r="E43" s="31">
        <v>1.08</v>
      </c>
      <c r="F43" s="31">
        <v>0.84</v>
      </c>
    </row>
    <row r="44" spans="4:6" x14ac:dyDescent="0.3">
      <c r="D44" s="1" t="s">
        <v>58</v>
      </c>
      <c r="E44" s="31">
        <v>1.66</v>
      </c>
      <c r="F44" s="31">
        <v>1.42</v>
      </c>
    </row>
    <row r="45" spans="4:6" x14ac:dyDescent="0.3">
      <c r="D45" s="1" t="s">
        <v>59</v>
      </c>
      <c r="E45" s="31">
        <v>0.74</v>
      </c>
      <c r="F45" s="31">
        <v>1.33</v>
      </c>
    </row>
    <row r="46" spans="4:6" x14ac:dyDescent="0.3">
      <c r="D46" s="1" t="s">
        <v>60</v>
      </c>
      <c r="E46" s="31">
        <v>1.42</v>
      </c>
      <c r="F46" s="31">
        <v>1.1100000000000001</v>
      </c>
    </row>
    <row r="47" spans="4:6" x14ac:dyDescent="0.3">
      <c r="D47" s="1" t="s">
        <v>61</v>
      </c>
      <c r="E47" s="31">
        <v>0.56000000000000005</v>
      </c>
      <c r="F47" s="31">
        <v>0.72</v>
      </c>
    </row>
    <row r="48" spans="4:6" x14ac:dyDescent="0.3">
      <c r="D48" s="1" t="s">
        <v>62</v>
      </c>
      <c r="E48" s="31">
        <v>0.96</v>
      </c>
      <c r="F48" s="31">
        <v>1.1100000000000001</v>
      </c>
    </row>
    <row r="49" spans="4:6" x14ac:dyDescent="0.3">
      <c r="D49" s="1" t="s">
        <v>63</v>
      </c>
      <c r="E49" s="31">
        <v>1.79</v>
      </c>
      <c r="F49" s="31">
        <v>1.1200000000000001</v>
      </c>
    </row>
    <row r="50" spans="4:6" x14ac:dyDescent="0.3">
      <c r="D50" s="1" t="s">
        <v>64</v>
      </c>
      <c r="E50" s="31">
        <v>2.91</v>
      </c>
      <c r="F50" s="31">
        <v>0.99</v>
      </c>
    </row>
    <row r="51" spans="4:6" x14ac:dyDescent="0.3">
      <c r="D51" s="1" t="s">
        <v>65</v>
      </c>
      <c r="E51" s="31">
        <v>2.2799999999999998</v>
      </c>
      <c r="F51" s="31">
        <v>1.24</v>
      </c>
    </row>
    <row r="52" spans="4:6" x14ac:dyDescent="0.3">
      <c r="D52" s="1" t="s">
        <v>66</v>
      </c>
      <c r="E52" s="31">
        <v>1.33</v>
      </c>
      <c r="F52" s="31">
        <v>0.8</v>
      </c>
    </row>
    <row r="53" spans="4:6" x14ac:dyDescent="0.3">
      <c r="D53" s="1" t="s">
        <v>67</v>
      </c>
      <c r="E53" s="31">
        <v>2.17</v>
      </c>
      <c r="F53" s="31">
        <v>0.78</v>
      </c>
    </row>
    <row r="54" spans="4:6" x14ac:dyDescent="0.3">
      <c r="D54" s="1" t="s">
        <v>68</v>
      </c>
      <c r="E54" s="31">
        <v>0.83</v>
      </c>
      <c r="F54" s="31">
        <v>1.06</v>
      </c>
    </row>
    <row r="55" spans="4:6" x14ac:dyDescent="0.3">
      <c r="D55" s="1" t="s">
        <v>69</v>
      </c>
      <c r="E55" s="31">
        <v>0.64</v>
      </c>
      <c r="F55" s="31">
        <v>1.29</v>
      </c>
    </row>
    <row r="56" spans="4:6" x14ac:dyDescent="0.3">
      <c r="D56" s="1" t="s">
        <v>70</v>
      </c>
      <c r="E56" s="31">
        <v>0.97</v>
      </c>
      <c r="F56" s="31">
        <v>0.67</v>
      </c>
    </row>
    <row r="57" spans="4:6" x14ac:dyDescent="0.3">
      <c r="D57" s="1" t="s">
        <v>71</v>
      </c>
      <c r="E57" s="31">
        <v>0.64</v>
      </c>
      <c r="F57" s="31">
        <v>1.64</v>
      </c>
    </row>
    <row r="58" spans="4:6" x14ac:dyDescent="0.3">
      <c r="D58" s="1" t="s">
        <v>72</v>
      </c>
      <c r="E58" s="31">
        <v>0.86</v>
      </c>
      <c r="F58" s="31">
        <v>1.1399999999999999</v>
      </c>
    </row>
    <row r="59" spans="4:6" x14ac:dyDescent="0.3">
      <c r="D59" s="1" t="s">
        <v>73</v>
      </c>
      <c r="E59" s="31">
        <v>0.95</v>
      </c>
      <c r="F59" s="31">
        <v>1.05</v>
      </c>
    </row>
    <row r="60" spans="4:6" x14ac:dyDescent="0.3">
      <c r="D60" s="1" t="s">
        <v>74</v>
      </c>
      <c r="E60" s="31">
        <v>1.1000000000000001</v>
      </c>
      <c r="F60" s="31">
        <v>0.81</v>
      </c>
    </row>
    <row r="61" spans="4:6" x14ac:dyDescent="0.3">
      <c r="D61" s="1" t="s">
        <v>75</v>
      </c>
      <c r="E61" s="31">
        <v>1.07</v>
      </c>
      <c r="F61" s="31">
        <v>0.68</v>
      </c>
    </row>
    <row r="62" spans="4:6" x14ac:dyDescent="0.3">
      <c r="D62" s="1" t="s">
        <v>76</v>
      </c>
      <c r="E62" s="31">
        <v>1.17</v>
      </c>
      <c r="F62" s="31">
        <v>0.95</v>
      </c>
    </row>
    <row r="63" spans="4:6" x14ac:dyDescent="0.3">
      <c r="D63" s="1" t="s">
        <v>77</v>
      </c>
      <c r="E63" s="31">
        <v>1.33</v>
      </c>
      <c r="F63" s="31">
        <v>0.75</v>
      </c>
    </row>
    <row r="64" spans="4:6" x14ac:dyDescent="0.3">
      <c r="D64" s="1" t="s">
        <v>78</v>
      </c>
      <c r="E64" s="31">
        <v>0.84</v>
      </c>
      <c r="F64" s="31">
        <v>1.36</v>
      </c>
    </row>
    <row r="65" spans="4:6" x14ac:dyDescent="0.3">
      <c r="D65" s="1" t="s">
        <v>79</v>
      </c>
      <c r="E65" s="31">
        <v>1.46</v>
      </c>
      <c r="F65" s="31">
        <v>1.48</v>
      </c>
    </row>
    <row r="66" spans="4:6" x14ac:dyDescent="0.3">
      <c r="D66" s="1" t="s">
        <v>80</v>
      </c>
      <c r="E66" s="31">
        <v>1.1499999999999999</v>
      </c>
      <c r="F66" s="31">
        <v>0.79</v>
      </c>
    </row>
    <row r="67" spans="4:6" x14ac:dyDescent="0.3">
      <c r="D67" s="1" t="s">
        <v>81</v>
      </c>
      <c r="E67" s="31">
        <v>1.1299999999999999</v>
      </c>
      <c r="F67" s="31">
        <v>0.9</v>
      </c>
    </row>
    <row r="68" spans="4:6" x14ac:dyDescent="0.3">
      <c r="D68" s="1" t="s">
        <v>82</v>
      </c>
      <c r="E68" s="31">
        <v>1.06</v>
      </c>
      <c r="F68" s="31">
        <v>0.74</v>
      </c>
    </row>
    <row r="69" spans="4:6" x14ac:dyDescent="0.3">
      <c r="D69" s="1" t="s">
        <v>83</v>
      </c>
      <c r="E69" s="31">
        <v>1</v>
      </c>
      <c r="F69" s="31">
        <v>0.89</v>
      </c>
    </row>
    <row r="70" spans="4:6" x14ac:dyDescent="0.3">
      <c r="D70" s="1" t="s">
        <v>84</v>
      </c>
      <c r="E70" s="31">
        <v>1.17</v>
      </c>
      <c r="F70" s="31">
        <v>0.76</v>
      </c>
    </row>
    <row r="71" spans="4:6" x14ac:dyDescent="0.3">
      <c r="D71" s="1" t="s">
        <v>85</v>
      </c>
      <c r="E71" s="31">
        <v>0.48</v>
      </c>
      <c r="F71" s="31">
        <v>1.1299999999999999</v>
      </c>
    </row>
    <row r="72" spans="4:6" x14ac:dyDescent="0.3">
      <c r="D72" s="1" t="s">
        <v>86</v>
      </c>
      <c r="E72" s="31">
        <v>1.92</v>
      </c>
      <c r="F72" s="31">
        <v>0.73</v>
      </c>
    </row>
    <row r="73" spans="4:6" x14ac:dyDescent="0.3">
      <c r="D73" s="1" t="s">
        <v>87</v>
      </c>
      <c r="E73" s="31">
        <v>0.66</v>
      </c>
      <c r="F73" s="31">
        <v>0.71</v>
      </c>
    </row>
    <row r="74" spans="4:6" x14ac:dyDescent="0.3">
      <c r="D74" s="1" t="s">
        <v>88</v>
      </c>
      <c r="E74" s="31">
        <v>0.91</v>
      </c>
      <c r="F74" s="31">
        <v>0.98</v>
      </c>
    </row>
    <row r="75" spans="4:6" x14ac:dyDescent="0.3">
      <c r="D75" s="1" t="s">
        <v>89</v>
      </c>
      <c r="E75" s="31">
        <v>0.56999999999999995</v>
      </c>
      <c r="F75" s="31">
        <v>0.78</v>
      </c>
    </row>
    <row r="76" spans="4:6" x14ac:dyDescent="0.3">
      <c r="D76" s="1" t="s">
        <v>90</v>
      </c>
      <c r="E76" s="31">
        <v>1.88</v>
      </c>
      <c r="F76" s="31">
        <v>1.35</v>
      </c>
    </row>
    <row r="77" spans="4:6" x14ac:dyDescent="0.3">
      <c r="D77" s="1" t="s">
        <v>91</v>
      </c>
      <c r="E77" s="31">
        <v>0.95</v>
      </c>
      <c r="F77" s="31">
        <v>1.1599999999999999</v>
      </c>
    </row>
    <row r="78" spans="4:6" x14ac:dyDescent="0.3">
      <c r="D78" s="1" t="s">
        <v>92</v>
      </c>
      <c r="E78" s="31">
        <v>0.18</v>
      </c>
      <c r="F78" s="31">
        <v>0.99</v>
      </c>
    </row>
    <row r="79" spans="4:6" x14ac:dyDescent="0.3">
      <c r="D79" s="1" t="s">
        <v>93</v>
      </c>
      <c r="E79" s="31">
        <v>0.77</v>
      </c>
      <c r="F79" s="31">
        <v>0.67</v>
      </c>
    </row>
    <row r="80" spans="4:6" x14ac:dyDescent="0.3">
      <c r="D80" s="1" t="s">
        <v>94</v>
      </c>
      <c r="E80" s="31">
        <v>0.09</v>
      </c>
      <c r="F80" s="31">
        <v>1.8</v>
      </c>
    </row>
    <row r="81" spans="4:6" x14ac:dyDescent="0.3">
      <c r="D81" s="1" t="s">
        <v>95</v>
      </c>
      <c r="E81" s="31">
        <v>0.27</v>
      </c>
      <c r="F81" s="31">
        <v>1.33</v>
      </c>
    </row>
    <row r="82" spans="4:6" x14ac:dyDescent="0.3">
      <c r="D82" s="1" t="s">
        <v>96</v>
      </c>
      <c r="E82" s="31">
        <v>0.43</v>
      </c>
      <c r="F82" s="31">
        <v>0.4</v>
      </c>
    </row>
    <row r="83" spans="4:6" x14ac:dyDescent="0.3">
      <c r="D83" s="1" t="s">
        <v>97</v>
      </c>
      <c r="E83" s="31">
        <v>0.81</v>
      </c>
      <c r="F83" s="31">
        <v>1.08</v>
      </c>
    </row>
    <row r="84" spans="4:6" x14ac:dyDescent="0.3">
      <c r="D84" s="1" t="s">
        <v>99</v>
      </c>
      <c r="E84" s="31">
        <v>0.76</v>
      </c>
      <c r="F84" s="31">
        <v>1</v>
      </c>
    </row>
    <row r="85" spans="4:6" x14ac:dyDescent="0.3">
      <c r="D85" s="1" t="s">
        <v>100</v>
      </c>
      <c r="E85" s="31">
        <v>0.45</v>
      </c>
      <c r="F85" s="31">
        <v>1.63</v>
      </c>
    </row>
    <row r="86" spans="4:6" x14ac:dyDescent="0.3">
      <c r="D86" s="1" t="s">
        <v>101</v>
      </c>
      <c r="E86" s="31">
        <v>0.73</v>
      </c>
      <c r="F86" s="31">
        <v>1.17</v>
      </c>
    </row>
    <row r="87" spans="4:6" x14ac:dyDescent="0.3">
      <c r="D87" s="1" t="s">
        <v>102</v>
      </c>
      <c r="E87" s="31">
        <v>0.93</v>
      </c>
      <c r="F87" s="31">
        <v>1.07</v>
      </c>
    </row>
    <row r="88" spans="4:6" x14ac:dyDescent="0.3">
      <c r="D88" s="1" t="s">
        <v>103</v>
      </c>
      <c r="E88" s="31">
        <v>0.42</v>
      </c>
      <c r="F88" s="31">
        <v>0.87</v>
      </c>
    </row>
    <row r="89" spans="4:6" x14ac:dyDescent="0.3">
      <c r="D89" s="1" t="s">
        <v>105</v>
      </c>
      <c r="E89" s="31">
        <v>0.42</v>
      </c>
      <c r="F89" s="31">
        <v>0.82</v>
      </c>
    </row>
    <row r="90" spans="4:6" x14ac:dyDescent="0.3">
      <c r="D90" s="1" t="s">
        <v>107</v>
      </c>
      <c r="E90" s="31">
        <v>0.22</v>
      </c>
      <c r="F90" s="31">
        <v>0.26</v>
      </c>
    </row>
    <row r="91" spans="4:6" x14ac:dyDescent="0.3">
      <c r="D91" s="1" t="s">
        <v>108</v>
      </c>
      <c r="E91" s="31">
        <v>0.05</v>
      </c>
      <c r="F91" s="31">
        <v>0.57999999999999996</v>
      </c>
    </row>
    <row r="92" spans="4:6" x14ac:dyDescent="0.3">
      <c r="D92" s="1" t="s">
        <v>109</v>
      </c>
      <c r="E92" s="31">
        <v>0.53</v>
      </c>
      <c r="F92" s="31">
        <v>0.89</v>
      </c>
    </row>
    <row r="93" spans="4:6" x14ac:dyDescent="0.3">
      <c r="D93" s="1" t="s">
        <v>110</v>
      </c>
      <c r="E93" s="31">
        <v>0.99</v>
      </c>
      <c r="F93" s="31">
        <v>1.42</v>
      </c>
    </row>
    <row r="94" spans="4:6" x14ac:dyDescent="0.3">
      <c r="D94" s="1" t="s">
        <v>111</v>
      </c>
      <c r="E94" s="31">
        <v>0.86</v>
      </c>
      <c r="F94" s="31">
        <v>1.01</v>
      </c>
    </row>
    <row r="95" spans="4:6" x14ac:dyDescent="0.3">
      <c r="D95" s="1" t="s">
        <v>112</v>
      </c>
      <c r="E95" s="31">
        <v>0.67</v>
      </c>
      <c r="F95" s="31">
        <v>0.56999999999999995</v>
      </c>
    </row>
    <row r="96" spans="4:6" x14ac:dyDescent="0.3">
      <c r="D96" s="1" t="s">
        <v>113</v>
      </c>
      <c r="E96" s="31">
        <v>0.63</v>
      </c>
      <c r="F96" s="31">
        <v>0.74</v>
      </c>
    </row>
    <row r="97" spans="4:6" x14ac:dyDescent="0.3">
      <c r="D97" s="1" t="s">
        <v>115</v>
      </c>
      <c r="E97" s="31">
        <v>0.35</v>
      </c>
      <c r="F97" s="31">
        <v>1.1000000000000001</v>
      </c>
    </row>
    <row r="98" spans="4:6" x14ac:dyDescent="0.3">
      <c r="D98" s="1" t="s">
        <v>117</v>
      </c>
      <c r="E98" s="31">
        <v>0.36</v>
      </c>
      <c r="F98" s="31">
        <v>1.21</v>
      </c>
    </row>
    <row r="99" spans="4:6" x14ac:dyDescent="0.3">
      <c r="D99" s="1" t="s">
        <v>118</v>
      </c>
      <c r="E99" s="31">
        <v>0.59</v>
      </c>
      <c r="F99" s="31">
        <v>1.2</v>
      </c>
    </row>
    <row r="100" spans="4:6" x14ac:dyDescent="0.3">
      <c r="D100" s="1" t="s">
        <v>119</v>
      </c>
      <c r="E100" s="31">
        <v>0.34</v>
      </c>
      <c r="F100" s="31">
        <v>0.48</v>
      </c>
    </row>
    <row r="101" spans="4:6" x14ac:dyDescent="0.3">
      <c r="D101" s="1" t="s">
        <v>120</v>
      </c>
      <c r="E101" s="31">
        <v>0.28999999999999998</v>
      </c>
      <c r="F101" s="31">
        <v>0.87</v>
      </c>
    </row>
    <row r="102" spans="4:6" x14ac:dyDescent="0.3">
      <c r="D102" s="1" t="s">
        <v>121</v>
      </c>
      <c r="E102" s="31">
        <v>0.32</v>
      </c>
      <c r="F102" s="31">
        <v>0.86</v>
      </c>
    </row>
    <row r="103" spans="4:6" x14ac:dyDescent="0.3">
      <c r="D103" s="1" t="s">
        <v>122</v>
      </c>
      <c r="E103" s="31">
        <v>0.33</v>
      </c>
      <c r="F103" s="31">
        <v>0.43</v>
      </c>
    </row>
    <row r="104" spans="4:6" x14ac:dyDescent="0.3">
      <c r="D104" s="1" t="s">
        <v>124</v>
      </c>
      <c r="E104" s="31">
        <v>1.1000000000000001</v>
      </c>
      <c r="F104" s="31">
        <v>0.7</v>
      </c>
    </row>
    <row r="105" spans="4:6" x14ac:dyDescent="0.3">
      <c r="D105" s="1" t="s">
        <v>125</v>
      </c>
      <c r="E105" s="31">
        <v>0.11</v>
      </c>
      <c r="F105" s="31">
        <v>0.45</v>
      </c>
    </row>
    <row r="106" spans="4:6" x14ac:dyDescent="0.3">
      <c r="D106" s="1" t="s">
        <v>126</v>
      </c>
      <c r="E106" s="31">
        <v>3.14</v>
      </c>
      <c r="F106" s="31">
        <v>0.59</v>
      </c>
    </row>
    <row r="107" spans="4:6" x14ac:dyDescent="0.3">
      <c r="D107" s="1" t="s">
        <v>127</v>
      </c>
      <c r="E107" s="31">
        <v>0.69</v>
      </c>
      <c r="F107" s="31">
        <v>0.97</v>
      </c>
    </row>
    <row r="108" spans="4:6" x14ac:dyDescent="0.3">
      <c r="D108" s="1" t="s">
        <v>128</v>
      </c>
      <c r="E108" s="31">
        <v>0.17</v>
      </c>
      <c r="F108" s="31">
        <v>0.21</v>
      </c>
    </row>
    <row r="109" spans="4:6" x14ac:dyDescent="0.3">
      <c r="D109" s="1" t="s">
        <v>129</v>
      </c>
      <c r="E109" s="31">
        <v>0.25</v>
      </c>
      <c r="F109" s="31">
        <v>1.1200000000000001</v>
      </c>
    </row>
    <row r="110" spans="4:6" x14ac:dyDescent="0.3">
      <c r="D110" s="1" t="s">
        <v>130</v>
      </c>
      <c r="E110" s="31">
        <v>0.34</v>
      </c>
      <c r="F110" s="31">
        <v>0.18</v>
      </c>
    </row>
    <row r="111" spans="4:6" x14ac:dyDescent="0.3">
      <c r="D111" s="1" t="s">
        <v>131</v>
      </c>
      <c r="E111" s="31">
        <v>0.16</v>
      </c>
      <c r="F111" s="31">
        <v>0.09</v>
      </c>
    </row>
    <row r="112" spans="4:6" x14ac:dyDescent="0.3">
      <c r="D112" s="1" t="s">
        <v>132</v>
      </c>
      <c r="E112" s="31">
        <v>0.5</v>
      </c>
      <c r="F112" s="31">
        <v>0.63</v>
      </c>
    </row>
    <row r="113" spans="4:6" x14ac:dyDescent="0.3">
      <c r="D113" s="1" t="s">
        <v>133</v>
      </c>
      <c r="E113" s="31">
        <v>1.17</v>
      </c>
      <c r="F113" s="31">
        <v>1.6</v>
      </c>
    </row>
    <row r="114" spans="4:6" x14ac:dyDescent="0.3">
      <c r="D114" s="1" t="s">
        <v>134</v>
      </c>
      <c r="E114" s="31">
        <v>0.55000000000000004</v>
      </c>
      <c r="F114" s="31">
        <v>1.47</v>
      </c>
    </row>
    <row r="115" spans="4:6" x14ac:dyDescent="0.3">
      <c r="D115" s="1" t="s">
        <v>135</v>
      </c>
      <c r="E115" s="31">
        <v>0.99</v>
      </c>
      <c r="F115" s="31">
        <v>0.67</v>
      </c>
    </row>
    <row r="116" spans="4:6" x14ac:dyDescent="0.3">
      <c r="D116" s="1" t="s">
        <v>136</v>
      </c>
      <c r="E116" s="31">
        <v>0.43</v>
      </c>
      <c r="F116" s="31">
        <v>0.34</v>
      </c>
    </row>
    <row r="117" spans="4:6" x14ac:dyDescent="0.3">
      <c r="D117" s="1" t="s">
        <v>137</v>
      </c>
      <c r="E117" s="31">
        <v>1.46</v>
      </c>
      <c r="F117" s="31">
        <v>0.8</v>
      </c>
    </row>
    <row r="118" spans="4:6" x14ac:dyDescent="0.3">
      <c r="D118" s="1" t="s">
        <v>138</v>
      </c>
      <c r="E118" s="31">
        <v>0.69</v>
      </c>
      <c r="F118" s="31">
        <v>1.72</v>
      </c>
    </row>
    <row r="119" spans="4:6" x14ac:dyDescent="0.3">
      <c r="D119" s="1" t="s">
        <v>139</v>
      </c>
      <c r="E119" s="31">
        <v>0.78</v>
      </c>
      <c r="F119" s="31">
        <v>0.91</v>
      </c>
    </row>
    <row r="120" spans="4:6" x14ac:dyDescent="0.3">
      <c r="D120" s="1" t="s">
        <v>140</v>
      </c>
      <c r="E120" s="31">
        <v>0.31</v>
      </c>
      <c r="F120" s="31">
        <v>0.94</v>
      </c>
    </row>
    <row r="121" spans="4:6" x14ac:dyDescent="0.3">
      <c r="D121" s="1" t="s">
        <v>141</v>
      </c>
      <c r="E121" s="31">
        <v>0.4</v>
      </c>
      <c r="F121" s="31">
        <v>0.26</v>
      </c>
    </row>
    <row r="122" spans="4:6" x14ac:dyDescent="0.3">
      <c r="D122" s="1" t="s">
        <v>142</v>
      </c>
      <c r="E122" s="31">
        <v>0.57999999999999996</v>
      </c>
      <c r="F122" s="31">
        <v>0.68</v>
      </c>
    </row>
    <row r="123" spans="4:6" x14ac:dyDescent="0.3">
      <c r="D123" s="1" t="s">
        <v>143</v>
      </c>
      <c r="E123" s="31">
        <v>0.47</v>
      </c>
      <c r="F123" s="31">
        <v>0.55000000000000004</v>
      </c>
    </row>
    <row r="124" spans="4:6" x14ac:dyDescent="0.3">
      <c r="D124" s="1" t="s">
        <v>144</v>
      </c>
      <c r="E124" s="31">
        <v>1.0900000000000001</v>
      </c>
      <c r="F124" s="31">
        <v>1.35</v>
      </c>
    </row>
    <row r="125" spans="4:6" x14ac:dyDescent="0.3">
      <c r="D125" s="1" t="s">
        <v>145</v>
      </c>
      <c r="E125" s="31">
        <v>1.49</v>
      </c>
      <c r="F125" s="31">
        <v>1.22</v>
      </c>
    </row>
    <row r="126" spans="4:6" x14ac:dyDescent="0.3">
      <c r="D126" s="1" t="s">
        <v>146</v>
      </c>
      <c r="E126" s="31">
        <v>0.47</v>
      </c>
      <c r="F126" s="31">
        <v>0.85</v>
      </c>
    </row>
    <row r="127" spans="4:6" x14ac:dyDescent="0.3">
      <c r="D127" s="1" t="s">
        <v>147</v>
      </c>
      <c r="E127" s="31">
        <v>1.65</v>
      </c>
      <c r="F127" s="31">
        <v>3.15</v>
      </c>
    </row>
    <row r="128" spans="4:6" x14ac:dyDescent="0.3">
      <c r="D128" s="1" t="s">
        <v>148</v>
      </c>
      <c r="E128" s="31">
        <v>0.56999999999999995</v>
      </c>
      <c r="F128" s="31">
        <v>1.28</v>
      </c>
    </row>
    <row r="129" spans="4:6" x14ac:dyDescent="0.3">
      <c r="D129" s="1" t="s">
        <v>151</v>
      </c>
      <c r="E129" s="31">
        <v>0.82</v>
      </c>
      <c r="F129" s="31">
        <v>1.1599999999999999</v>
      </c>
    </row>
    <row r="130" spans="4:6" x14ac:dyDescent="0.3">
      <c r="D130" s="1" t="s">
        <v>152</v>
      </c>
      <c r="E130" s="31">
        <v>0.19</v>
      </c>
      <c r="F130" s="31">
        <v>0.66</v>
      </c>
    </row>
    <row r="131" spans="4:6" x14ac:dyDescent="0.3">
      <c r="D131" s="1" t="s">
        <v>153</v>
      </c>
      <c r="E131" s="31">
        <v>0.46</v>
      </c>
      <c r="F131" s="31">
        <v>0.91</v>
      </c>
    </row>
    <row r="132" spans="4:6" x14ac:dyDescent="0.3">
      <c r="D132" s="1" t="s">
        <v>154</v>
      </c>
      <c r="E132" s="31">
        <v>1.1000000000000001</v>
      </c>
      <c r="F132" s="31">
        <v>0.9</v>
      </c>
    </row>
    <row r="133" spans="4:6" x14ac:dyDescent="0.3">
      <c r="D133" s="1" t="s">
        <v>155</v>
      </c>
      <c r="E133" s="31">
        <v>0.04</v>
      </c>
      <c r="F133" s="31">
        <v>0.71</v>
      </c>
    </row>
    <row r="134" spans="4:6" x14ac:dyDescent="0.3">
      <c r="D134" s="1" t="s">
        <v>156</v>
      </c>
      <c r="E134" s="31">
        <v>1.73</v>
      </c>
      <c r="F134" s="31">
        <v>0.77</v>
      </c>
    </row>
    <row r="135" spans="4:6" x14ac:dyDescent="0.3">
      <c r="D135" s="1" t="s">
        <v>157</v>
      </c>
      <c r="E135" s="31">
        <v>0.96</v>
      </c>
      <c r="F135" s="31">
        <v>0.91</v>
      </c>
    </row>
    <row r="136" spans="4:6" x14ac:dyDescent="0.3">
      <c r="D136" s="1" t="s">
        <v>158</v>
      </c>
      <c r="E136" s="31">
        <v>0.52</v>
      </c>
      <c r="F136" s="31">
        <v>1.52</v>
      </c>
    </row>
    <row r="137" spans="4:6" x14ac:dyDescent="0.3">
      <c r="D137" s="1" t="s">
        <v>160</v>
      </c>
      <c r="E137" s="31">
        <v>1.25</v>
      </c>
      <c r="F137" s="31">
        <v>0.9</v>
      </c>
    </row>
    <row r="138" spans="4:6" x14ac:dyDescent="0.3">
      <c r="D138" s="1" t="s">
        <v>161</v>
      </c>
      <c r="E138" s="31">
        <v>1.0900000000000001</v>
      </c>
      <c r="F138" s="31">
        <v>0.93</v>
      </c>
    </row>
    <row r="139" spans="4:6" x14ac:dyDescent="0.3">
      <c r="D139" s="1" t="s">
        <v>162</v>
      </c>
      <c r="E139" s="31">
        <v>1.19</v>
      </c>
      <c r="F139" s="31">
        <v>3.84</v>
      </c>
    </row>
    <row r="140" spans="4:6" x14ac:dyDescent="0.3">
      <c r="D140" s="1" t="s">
        <v>163</v>
      </c>
      <c r="E140" s="31">
        <v>0.77</v>
      </c>
      <c r="F140" s="31">
        <v>0.98</v>
      </c>
    </row>
    <row r="141" spans="4:6" x14ac:dyDescent="0.3">
      <c r="D141" s="1" t="s">
        <v>164</v>
      </c>
      <c r="E141" s="31">
        <v>0.9</v>
      </c>
      <c r="F141" s="31">
        <v>0.94</v>
      </c>
    </row>
    <row r="142" spans="4:6" x14ac:dyDescent="0.3">
      <c r="D142" s="1" t="s">
        <v>165</v>
      </c>
      <c r="E142" s="31">
        <v>0.56999999999999995</v>
      </c>
      <c r="F142" s="31">
        <v>0.61</v>
      </c>
    </row>
    <row r="143" spans="4:6" x14ac:dyDescent="0.3">
      <c r="D143" s="1" t="s">
        <v>166</v>
      </c>
      <c r="E143" s="31">
        <v>1.1200000000000001</v>
      </c>
      <c r="F143" s="31">
        <v>1.1200000000000001</v>
      </c>
    </row>
    <row r="144" spans="4:6" x14ac:dyDescent="0.3">
      <c r="D144" s="1" t="s">
        <v>167</v>
      </c>
      <c r="E144" s="31">
        <v>1.01</v>
      </c>
      <c r="F144" s="31">
        <v>1.06</v>
      </c>
    </row>
    <row r="145" spans="4:6" x14ac:dyDescent="0.3">
      <c r="D145" s="1" t="s">
        <v>168</v>
      </c>
      <c r="E145" s="31">
        <v>1.0900000000000001</v>
      </c>
      <c r="F145" s="31">
        <v>0.85</v>
      </c>
    </row>
    <row r="146" spans="4:6" x14ac:dyDescent="0.3">
      <c r="D146" s="1" t="s">
        <v>169</v>
      </c>
      <c r="E146" s="31">
        <v>1.27</v>
      </c>
      <c r="F146" s="31">
        <v>0.91</v>
      </c>
    </row>
    <row r="147" spans="4:6" x14ac:dyDescent="0.3">
      <c r="D147" s="1" t="s">
        <v>170</v>
      </c>
      <c r="E147" s="31">
        <v>0.95</v>
      </c>
      <c r="F147" s="31">
        <v>1.22</v>
      </c>
    </row>
    <row r="148" spans="4:6" x14ac:dyDescent="0.3">
      <c r="D148" s="1" t="s">
        <v>171</v>
      </c>
      <c r="E148" s="31">
        <v>0.65</v>
      </c>
      <c r="F148" s="31">
        <v>1.01</v>
      </c>
    </row>
    <row r="149" spans="4:6" x14ac:dyDescent="0.3">
      <c r="D149" s="1" t="s">
        <v>172</v>
      </c>
      <c r="E149" s="31">
        <v>1.51</v>
      </c>
      <c r="F149" s="31">
        <v>1.54</v>
      </c>
    </row>
    <row r="150" spans="4:6" x14ac:dyDescent="0.3">
      <c r="D150" s="1" t="s">
        <v>173</v>
      </c>
      <c r="E150" s="31">
        <v>1.24</v>
      </c>
      <c r="F150" s="31">
        <v>0.71</v>
      </c>
    </row>
    <row r="151" spans="4:6" x14ac:dyDescent="0.3">
      <c r="D151" s="1" t="s">
        <v>174</v>
      </c>
      <c r="E151" s="31">
        <v>2.0299999999999998</v>
      </c>
      <c r="F151" s="31">
        <v>0.97</v>
      </c>
    </row>
    <row r="152" spans="4:6" x14ac:dyDescent="0.3">
      <c r="D152" s="1" t="s">
        <v>175</v>
      </c>
      <c r="E152" s="31">
        <v>1.86</v>
      </c>
      <c r="F152" s="31">
        <v>0.87</v>
      </c>
    </row>
    <row r="153" spans="4:6" x14ac:dyDescent="0.3">
      <c r="D153" s="1" t="s">
        <v>176</v>
      </c>
      <c r="E153" s="31">
        <v>2.12</v>
      </c>
      <c r="F153" s="31">
        <v>1.46</v>
      </c>
    </row>
    <row r="154" spans="4:6" x14ac:dyDescent="0.3">
      <c r="D154" s="1" t="s">
        <v>177</v>
      </c>
      <c r="E154" s="31">
        <v>1.43</v>
      </c>
      <c r="F154" s="31">
        <v>1.1100000000000001</v>
      </c>
    </row>
    <row r="155" spans="4:6" x14ac:dyDescent="0.3">
      <c r="D155" s="1" t="s">
        <v>178</v>
      </c>
      <c r="E155" s="31">
        <v>1.88</v>
      </c>
      <c r="F155" s="31">
        <v>1.31</v>
      </c>
    </row>
    <row r="156" spans="4:6" x14ac:dyDescent="0.3">
      <c r="D156" s="1" t="s">
        <v>181</v>
      </c>
      <c r="E156" s="31">
        <v>0.87</v>
      </c>
      <c r="F156" s="31">
        <v>0.15</v>
      </c>
    </row>
    <row r="157" spans="4:6" x14ac:dyDescent="0.3">
      <c r="D157" s="1" t="s">
        <v>182</v>
      </c>
      <c r="E157" s="31">
        <v>1.31</v>
      </c>
      <c r="F157" s="31">
        <v>1.1200000000000001</v>
      </c>
    </row>
    <row r="158" spans="4:6" x14ac:dyDescent="0.3">
      <c r="D158" s="1" t="s">
        <v>184</v>
      </c>
      <c r="E158" s="31">
        <v>1.18</v>
      </c>
      <c r="F158" s="31">
        <v>0.8</v>
      </c>
    </row>
    <row r="159" spans="4:6" x14ac:dyDescent="0.3">
      <c r="D159" s="1" t="s">
        <v>185</v>
      </c>
      <c r="E159" s="31">
        <v>0.78</v>
      </c>
      <c r="F159" s="31">
        <v>1.71</v>
      </c>
    </row>
    <row r="160" spans="4:6" x14ac:dyDescent="0.3">
      <c r="D160" s="1" t="s">
        <v>186</v>
      </c>
      <c r="E160" s="31">
        <v>1.28</v>
      </c>
      <c r="F160" s="31">
        <v>0.48</v>
      </c>
    </row>
    <row r="161" spans="4:6" x14ac:dyDescent="0.3">
      <c r="D161" s="1" t="s">
        <v>187</v>
      </c>
      <c r="E161" s="31">
        <v>1.38</v>
      </c>
      <c r="F161" s="31">
        <v>0.79</v>
      </c>
    </row>
    <row r="162" spans="4:6" x14ac:dyDescent="0.3">
      <c r="D162" s="1" t="s">
        <v>188</v>
      </c>
      <c r="E162" s="31">
        <v>1.26</v>
      </c>
      <c r="F162" s="31">
        <v>0.92</v>
      </c>
    </row>
    <row r="163" spans="4:6" x14ac:dyDescent="0.3">
      <c r="D163" s="1" t="s">
        <v>190</v>
      </c>
      <c r="E163" s="31">
        <v>0.92</v>
      </c>
      <c r="F163" s="31">
        <v>0.37</v>
      </c>
    </row>
    <row r="164" spans="4:6" x14ac:dyDescent="0.3">
      <c r="D164" s="1" t="s">
        <v>191</v>
      </c>
      <c r="E164" s="31">
        <v>1.1599999999999999</v>
      </c>
      <c r="F164" s="31">
        <v>0.84</v>
      </c>
    </row>
    <row r="165" spans="4:6" x14ac:dyDescent="0.3">
      <c r="D165" s="1" t="s">
        <v>192</v>
      </c>
      <c r="E165" s="31">
        <v>0.78</v>
      </c>
      <c r="F165" s="31">
        <v>1.33</v>
      </c>
    </row>
    <row r="166" spans="4:6" x14ac:dyDescent="0.3">
      <c r="D166" s="1" t="s">
        <v>193</v>
      </c>
      <c r="E166" s="31">
        <v>1.32</v>
      </c>
      <c r="F166" s="31">
        <v>0.65</v>
      </c>
    </row>
    <row r="167" spans="4:6" x14ac:dyDescent="0.3">
      <c r="D167" s="1" t="s">
        <v>194</v>
      </c>
      <c r="E167" s="31">
        <v>1.81</v>
      </c>
      <c r="F167" s="31">
        <v>0.31</v>
      </c>
    </row>
    <row r="168" spans="4:6" x14ac:dyDescent="0.3">
      <c r="D168" s="1" t="s">
        <v>195</v>
      </c>
      <c r="E168" s="31">
        <v>1.26</v>
      </c>
      <c r="F168" s="31">
        <v>0.76</v>
      </c>
    </row>
    <row r="169" spans="4:6" x14ac:dyDescent="0.3">
      <c r="D169" s="1" t="s">
        <v>196</v>
      </c>
      <c r="E169" s="31">
        <v>2.2400000000000002</v>
      </c>
      <c r="F169" s="31">
        <v>0.7</v>
      </c>
    </row>
    <row r="170" spans="4:6" x14ac:dyDescent="0.3">
      <c r="D170" s="1" t="s">
        <v>197</v>
      </c>
      <c r="E170" s="31">
        <v>1.48</v>
      </c>
      <c r="F170" s="31">
        <v>1.04</v>
      </c>
    </row>
    <row r="171" spans="4:6" x14ac:dyDescent="0.3">
      <c r="D171" s="1" t="s">
        <v>198</v>
      </c>
      <c r="E171" s="31">
        <v>1.35</v>
      </c>
      <c r="F171" s="31">
        <v>0.48</v>
      </c>
    </row>
    <row r="172" spans="4:6" x14ac:dyDescent="0.3">
      <c r="D172" s="1" t="s">
        <v>199</v>
      </c>
      <c r="E172" s="31">
        <v>0.52</v>
      </c>
      <c r="F172" s="31">
        <v>0.95</v>
      </c>
    </row>
    <row r="173" spans="4:6" x14ac:dyDescent="0.3">
      <c r="D173" s="1" t="s">
        <v>200</v>
      </c>
      <c r="E173" s="31">
        <v>1.48</v>
      </c>
      <c r="F173" s="31">
        <v>0.55000000000000004</v>
      </c>
    </row>
    <row r="174" spans="4:6" x14ac:dyDescent="0.3">
      <c r="D174" s="1" t="s">
        <v>201</v>
      </c>
      <c r="E174" s="31">
        <v>1.66</v>
      </c>
      <c r="F174" s="31">
        <v>1.1000000000000001</v>
      </c>
    </row>
    <row r="175" spans="4:6" x14ac:dyDescent="0.3">
      <c r="D175" s="1" t="s">
        <v>202</v>
      </c>
      <c r="E175" s="31">
        <v>1.29</v>
      </c>
      <c r="F175" s="31">
        <v>0.69</v>
      </c>
    </row>
    <row r="176" spans="4:6" x14ac:dyDescent="0.3">
      <c r="D176" s="1" t="s">
        <v>203</v>
      </c>
      <c r="E176" s="31">
        <v>1.89</v>
      </c>
      <c r="F176" s="31">
        <v>1.42</v>
      </c>
    </row>
    <row r="177" spans="4:6" x14ac:dyDescent="0.3">
      <c r="D177" s="1" t="s">
        <v>204</v>
      </c>
      <c r="E177" s="31">
        <v>1.35</v>
      </c>
      <c r="F177" s="31">
        <v>0.52</v>
      </c>
    </row>
    <row r="178" spans="4:6" x14ac:dyDescent="0.3">
      <c r="D178" s="1" t="s">
        <v>205</v>
      </c>
      <c r="E178" s="31">
        <v>1.1000000000000001</v>
      </c>
      <c r="F178" s="31">
        <v>0.66</v>
      </c>
    </row>
    <row r="179" spans="4:6" x14ac:dyDescent="0.3">
      <c r="D179" s="1" t="s">
        <v>206</v>
      </c>
      <c r="E179" s="31">
        <v>1.1000000000000001</v>
      </c>
      <c r="F179" s="31">
        <v>0.55000000000000004</v>
      </c>
    </row>
    <row r="180" spans="4:6" x14ac:dyDescent="0.3">
      <c r="D180" s="1" t="s">
        <v>207</v>
      </c>
      <c r="E180" s="31">
        <v>1.41</v>
      </c>
      <c r="F180" s="31">
        <v>0.38</v>
      </c>
    </row>
    <row r="181" spans="4:6" x14ac:dyDescent="0.3">
      <c r="D181" s="1" t="s">
        <v>208</v>
      </c>
      <c r="E181" s="31">
        <v>2.35</v>
      </c>
      <c r="F181" s="31">
        <v>0.57999999999999996</v>
      </c>
    </row>
    <row r="182" spans="4:6" x14ac:dyDescent="0.3">
      <c r="D182" s="1" t="s">
        <v>209</v>
      </c>
      <c r="E182" s="31">
        <v>1.49</v>
      </c>
      <c r="F182" s="31">
        <v>1.36</v>
      </c>
    </row>
    <row r="183" spans="4:6" x14ac:dyDescent="0.3">
      <c r="D183" s="1" t="s">
        <v>210</v>
      </c>
      <c r="E183" s="31">
        <v>1.64</v>
      </c>
      <c r="F183" s="31">
        <v>0.92</v>
      </c>
    </row>
    <row r="184" spans="4:6" x14ac:dyDescent="0.3">
      <c r="D184" s="1" t="s">
        <v>211</v>
      </c>
      <c r="E184" s="31">
        <v>1.59</v>
      </c>
      <c r="F184" s="31">
        <v>0.9</v>
      </c>
    </row>
    <row r="185" spans="4:6" x14ac:dyDescent="0.3">
      <c r="D185" s="1" t="s">
        <v>212</v>
      </c>
      <c r="E185" s="31">
        <v>1.52</v>
      </c>
      <c r="F185" s="31">
        <v>1.03</v>
      </c>
    </row>
    <row r="186" spans="4:6" x14ac:dyDescent="0.3">
      <c r="D186" s="1" t="s">
        <v>213</v>
      </c>
      <c r="E186" s="31">
        <v>1.25</v>
      </c>
      <c r="F186" s="31">
        <v>0.67</v>
      </c>
    </row>
    <row r="187" spans="4:6" x14ac:dyDescent="0.3">
      <c r="D187" s="1" t="s">
        <v>214</v>
      </c>
      <c r="E187" s="31">
        <v>1.64</v>
      </c>
      <c r="F187" s="31">
        <v>0.76</v>
      </c>
    </row>
    <row r="188" spans="4:6" x14ac:dyDescent="0.3">
      <c r="D188" s="1" t="s">
        <v>215</v>
      </c>
      <c r="E188" s="31">
        <v>1</v>
      </c>
      <c r="F188" s="31">
        <v>1.08</v>
      </c>
    </row>
    <row r="189" spans="4:6" x14ac:dyDescent="0.3">
      <c r="D189" s="1" t="s">
        <v>216</v>
      </c>
      <c r="E189" s="31">
        <v>0.8</v>
      </c>
      <c r="F189" s="31">
        <v>1.41</v>
      </c>
    </row>
    <row r="190" spans="4:6" x14ac:dyDescent="0.3">
      <c r="D190" s="1" t="s">
        <v>217</v>
      </c>
      <c r="E190" s="31">
        <v>0.55000000000000004</v>
      </c>
      <c r="F190" s="31">
        <v>0.68</v>
      </c>
    </row>
    <row r="191" spans="4:6" x14ac:dyDescent="0.3">
      <c r="D191" s="1" t="s">
        <v>218</v>
      </c>
      <c r="E191" s="31">
        <v>1.39</v>
      </c>
      <c r="F191" s="31">
        <v>0.96</v>
      </c>
    </row>
    <row r="192" spans="4:6" x14ac:dyDescent="0.3">
      <c r="D192" s="1" t="s">
        <v>219</v>
      </c>
      <c r="E192" s="31">
        <v>0.82</v>
      </c>
      <c r="F192" s="31">
        <v>0.57999999999999996</v>
      </c>
    </row>
    <row r="193" spans="4:6" x14ac:dyDescent="0.3">
      <c r="D193" s="1" t="s">
        <v>220</v>
      </c>
      <c r="E193" s="31">
        <v>0.93</v>
      </c>
      <c r="F193" s="31">
        <v>0.71</v>
      </c>
    </row>
    <row r="194" spans="4:6" x14ac:dyDescent="0.3">
      <c r="D194" s="1" t="s">
        <v>221</v>
      </c>
      <c r="E194" s="31">
        <v>1.08</v>
      </c>
      <c r="F194" s="31">
        <v>0.64</v>
      </c>
    </row>
    <row r="195" spans="4:6" x14ac:dyDescent="0.3">
      <c r="D195" s="1" t="s">
        <v>222</v>
      </c>
      <c r="E195" s="31">
        <v>0.99</v>
      </c>
      <c r="F195" s="31">
        <v>0.94</v>
      </c>
    </row>
    <row r="196" spans="4:6" x14ac:dyDescent="0.3">
      <c r="D196" s="1" t="s">
        <v>223</v>
      </c>
      <c r="E196" s="31">
        <v>0.64</v>
      </c>
      <c r="F196" s="31">
        <v>0.53</v>
      </c>
    </row>
    <row r="197" spans="4:6" x14ac:dyDescent="0.3">
      <c r="D197" s="1" t="s">
        <v>225</v>
      </c>
      <c r="E197" s="31">
        <v>1.82</v>
      </c>
      <c r="F197" s="31">
        <v>0.71</v>
      </c>
    </row>
    <row r="198" spans="4:6" x14ac:dyDescent="0.3">
      <c r="D198" s="1" t="s">
        <v>226</v>
      </c>
      <c r="E198" s="31">
        <v>2.2400000000000002</v>
      </c>
      <c r="F198" s="31">
        <v>0.53</v>
      </c>
    </row>
    <row r="199" spans="4:6" x14ac:dyDescent="0.3">
      <c r="D199" s="1" t="s">
        <v>227</v>
      </c>
      <c r="E199" s="31">
        <v>1.85</v>
      </c>
      <c r="F199" s="31">
        <v>0.7</v>
      </c>
    </row>
    <row r="200" spans="4:6" x14ac:dyDescent="0.3">
      <c r="D200" s="1" t="s">
        <v>229</v>
      </c>
      <c r="E200" s="31">
        <v>1.01</v>
      </c>
      <c r="F200" s="31">
        <v>1.03</v>
      </c>
    </row>
    <row r="201" spans="4:6" x14ac:dyDescent="0.3">
      <c r="D201" s="1" t="s">
        <v>230</v>
      </c>
      <c r="E201" s="31">
        <v>2.08</v>
      </c>
      <c r="F201" s="31">
        <v>0.88</v>
      </c>
    </row>
    <row r="202" spans="4:6" x14ac:dyDescent="0.3">
      <c r="D202" s="1" t="s">
        <v>231</v>
      </c>
      <c r="E202" s="31">
        <v>0.95</v>
      </c>
      <c r="F202" s="31">
        <v>1.65</v>
      </c>
    </row>
    <row r="203" spans="4:6" x14ac:dyDescent="0.3">
      <c r="D203" s="1" t="s">
        <v>232</v>
      </c>
      <c r="E203" s="31">
        <v>0.88</v>
      </c>
      <c r="F203" s="31">
        <v>1.25</v>
      </c>
    </row>
    <row r="204" spans="4:6" x14ac:dyDescent="0.3">
      <c r="D204" s="1" t="s">
        <v>233</v>
      </c>
      <c r="E204" s="31">
        <v>2.82</v>
      </c>
      <c r="F204" s="31">
        <v>1.1000000000000001</v>
      </c>
    </row>
    <row r="205" spans="4:6" x14ac:dyDescent="0.3">
      <c r="D205" s="1" t="s">
        <v>234</v>
      </c>
      <c r="E205" s="31">
        <v>1.58</v>
      </c>
      <c r="F205" s="31">
        <v>0.68</v>
      </c>
    </row>
    <row r="206" spans="4:6" x14ac:dyDescent="0.3">
      <c r="D206" s="1" t="s">
        <v>235</v>
      </c>
      <c r="E206" s="31">
        <v>1.1200000000000001</v>
      </c>
      <c r="F206" s="31">
        <v>1.51</v>
      </c>
    </row>
    <row r="207" spans="4:6" x14ac:dyDescent="0.3">
      <c r="D207" s="1" t="s">
        <v>236</v>
      </c>
      <c r="E207" s="31">
        <v>1.43</v>
      </c>
      <c r="F207" s="31">
        <v>0.62</v>
      </c>
    </row>
    <row r="208" spans="4:6" x14ac:dyDescent="0.3">
      <c r="D208" s="1" t="s">
        <v>237</v>
      </c>
      <c r="E208" s="31">
        <v>1.27</v>
      </c>
      <c r="F208" s="31">
        <v>0.86</v>
      </c>
    </row>
    <row r="209" spans="4:6" x14ac:dyDescent="0.3">
      <c r="D209" s="1" t="s">
        <v>238</v>
      </c>
      <c r="E209" s="31">
        <v>0.5</v>
      </c>
      <c r="F209" s="31">
        <v>1.35</v>
      </c>
    </row>
    <row r="210" spans="4:6" x14ac:dyDescent="0.3">
      <c r="D210" s="1" t="s">
        <v>239</v>
      </c>
      <c r="E210" s="31">
        <v>1.01</v>
      </c>
      <c r="F210" s="31">
        <v>0.93</v>
      </c>
    </row>
    <row r="211" spans="4:6" x14ac:dyDescent="0.3">
      <c r="D211" s="1" t="s">
        <v>240</v>
      </c>
      <c r="E211" s="31">
        <v>1.46</v>
      </c>
      <c r="F211" s="31">
        <v>0.96</v>
      </c>
    </row>
    <row r="212" spans="4:6" x14ac:dyDescent="0.3">
      <c r="D212" s="1" t="s">
        <v>241</v>
      </c>
      <c r="E212" s="31">
        <v>0.54</v>
      </c>
      <c r="F212" s="31">
        <v>1.74</v>
      </c>
    </row>
    <row r="213" spans="4:6" x14ac:dyDescent="0.3">
      <c r="D213" s="1" t="s">
        <v>242</v>
      </c>
      <c r="E213" s="31">
        <v>3.21</v>
      </c>
      <c r="F213" s="31">
        <v>2.5</v>
      </c>
    </row>
    <row r="214" spans="4:6" x14ac:dyDescent="0.3">
      <c r="D214" s="1" t="s">
        <v>243</v>
      </c>
      <c r="E214" s="31">
        <v>0.71</v>
      </c>
      <c r="F214" s="31">
        <v>1.65</v>
      </c>
    </row>
    <row r="215" spans="4:6" x14ac:dyDescent="0.3">
      <c r="D215" s="1" t="s">
        <v>244</v>
      </c>
      <c r="E215" s="31">
        <v>1.83</v>
      </c>
      <c r="F215" s="31">
        <v>3.41</v>
      </c>
    </row>
    <row r="216" spans="4:6" x14ac:dyDescent="0.3">
      <c r="D216" s="1" t="s">
        <v>245</v>
      </c>
      <c r="E216" s="31">
        <v>0.98</v>
      </c>
      <c r="F216" s="31">
        <v>5.3</v>
      </c>
    </row>
    <row r="217" spans="4:6" x14ac:dyDescent="0.3">
      <c r="D217" s="1" t="s">
        <v>247</v>
      </c>
      <c r="E217" s="31">
        <v>1.34</v>
      </c>
      <c r="F217" s="31">
        <v>1.19</v>
      </c>
    </row>
    <row r="218" spans="4:6" x14ac:dyDescent="0.3">
      <c r="D218" s="1" t="s">
        <v>248</v>
      </c>
      <c r="E218" s="31">
        <v>5.45</v>
      </c>
      <c r="F218" s="31">
        <v>6.29</v>
      </c>
    </row>
    <row r="219" spans="4:6" x14ac:dyDescent="0.3">
      <c r="D219" s="1" t="s">
        <v>249</v>
      </c>
      <c r="E219" s="31">
        <v>0.78</v>
      </c>
      <c r="F219" s="31">
        <v>0.65</v>
      </c>
    </row>
    <row r="220" spans="4:6" x14ac:dyDescent="0.3">
      <c r="D220" s="1" t="s">
        <v>250</v>
      </c>
      <c r="E220" s="31">
        <v>1.56</v>
      </c>
      <c r="F220" s="31">
        <v>1.54</v>
      </c>
    </row>
    <row r="221" spans="4:6" x14ac:dyDescent="0.3">
      <c r="D221" s="1" t="s">
        <v>251</v>
      </c>
      <c r="E221" s="31">
        <v>1.29</v>
      </c>
      <c r="F221" s="31">
        <v>1.45</v>
      </c>
    </row>
    <row r="222" spans="4:6" x14ac:dyDescent="0.3">
      <c r="D222" s="1" t="s">
        <v>253</v>
      </c>
      <c r="E222" s="31">
        <v>2.04</v>
      </c>
      <c r="F222" s="31">
        <v>5.36</v>
      </c>
    </row>
    <row r="223" spans="4:6" x14ac:dyDescent="0.3">
      <c r="D223" s="1" t="s">
        <v>254</v>
      </c>
      <c r="E223" s="31">
        <v>0.95</v>
      </c>
      <c r="F223" s="31">
        <v>3.47</v>
      </c>
    </row>
    <row r="224" spans="4:6" x14ac:dyDescent="0.3">
      <c r="D224" s="1" t="s">
        <v>255</v>
      </c>
      <c r="E224" s="31">
        <v>2.25</v>
      </c>
      <c r="F224" s="31">
        <v>5.93</v>
      </c>
    </row>
    <row r="225" spans="4:6" x14ac:dyDescent="0.3">
      <c r="D225" s="1" t="s">
        <v>256</v>
      </c>
      <c r="E225" s="31">
        <v>2.8</v>
      </c>
      <c r="F225" s="31">
        <v>4.4000000000000004</v>
      </c>
    </row>
    <row r="226" spans="4:6" x14ac:dyDescent="0.3">
      <c r="D226" s="1" t="s">
        <v>257</v>
      </c>
      <c r="E226" s="31">
        <v>0.43</v>
      </c>
      <c r="F226" s="31">
        <v>0.8</v>
      </c>
    </row>
    <row r="227" spans="4:6" x14ac:dyDescent="0.3">
      <c r="D227" s="1" t="s">
        <v>258</v>
      </c>
      <c r="E227" s="31">
        <v>0.77</v>
      </c>
      <c r="F227" s="31">
        <v>1.06</v>
      </c>
    </row>
    <row r="228" spans="4:6" x14ac:dyDescent="0.3">
      <c r="D228" s="1" t="s">
        <v>259</v>
      </c>
      <c r="E228" s="31">
        <v>1.0900000000000001</v>
      </c>
      <c r="F228" s="31">
        <v>0.76</v>
      </c>
    </row>
    <row r="229" spans="4:6" x14ac:dyDescent="0.3">
      <c r="D229" s="1" t="s">
        <v>261</v>
      </c>
      <c r="E229" s="31">
        <v>0.14000000000000001</v>
      </c>
      <c r="F229" s="31">
        <v>0.61</v>
      </c>
    </row>
    <row r="230" spans="4:6" x14ac:dyDescent="0.3">
      <c r="D230" s="1" t="s">
        <v>262</v>
      </c>
      <c r="E230" s="31">
        <v>2.0499999999999998</v>
      </c>
      <c r="F230" s="31">
        <v>1.06</v>
      </c>
    </row>
    <row r="231" spans="4:6" x14ac:dyDescent="0.3">
      <c r="D231" s="1" t="s">
        <v>263</v>
      </c>
      <c r="E231" s="31">
        <v>2.6</v>
      </c>
      <c r="F231" s="31">
        <v>2.0499999999999998</v>
      </c>
    </row>
    <row r="232" spans="4:6" x14ac:dyDescent="0.3">
      <c r="D232" s="1" t="s">
        <v>265</v>
      </c>
      <c r="E232" s="31">
        <v>0.59</v>
      </c>
      <c r="F232" s="31">
        <v>1.1000000000000001</v>
      </c>
    </row>
    <row r="233" spans="4:6" x14ac:dyDescent="0.3">
      <c r="D233" s="1" t="s">
        <v>266</v>
      </c>
      <c r="E233" s="31">
        <v>1.06</v>
      </c>
      <c r="F233" s="31">
        <v>1.73</v>
      </c>
    </row>
    <row r="234" spans="4:6" x14ac:dyDescent="0.3">
      <c r="D234" s="1" t="s">
        <v>268</v>
      </c>
      <c r="E234" s="31">
        <v>1.66</v>
      </c>
      <c r="F234" s="31">
        <v>1.0900000000000001</v>
      </c>
    </row>
    <row r="235" spans="4:6" x14ac:dyDescent="0.3">
      <c r="D235" s="1" t="s">
        <v>269</v>
      </c>
      <c r="E235" s="31">
        <v>1.52</v>
      </c>
      <c r="F235" s="31">
        <v>1.02</v>
      </c>
    </row>
    <row r="236" spans="4:6" x14ac:dyDescent="0.3">
      <c r="D236" s="1" t="s">
        <v>270</v>
      </c>
      <c r="E236" s="31">
        <v>3.06</v>
      </c>
      <c r="F236" s="31">
        <v>1.26</v>
      </c>
    </row>
    <row r="237" spans="4:6" x14ac:dyDescent="0.3">
      <c r="D237" s="1" t="s">
        <v>271</v>
      </c>
      <c r="E237" s="31">
        <v>1.04</v>
      </c>
      <c r="F237" s="31">
        <v>0.82</v>
      </c>
    </row>
    <row r="238" spans="4:6" x14ac:dyDescent="0.3">
      <c r="D238" s="1" t="s">
        <v>272</v>
      </c>
      <c r="E238" s="31">
        <v>2.4700000000000002</v>
      </c>
      <c r="F238" s="31">
        <v>2.5099999999999998</v>
      </c>
    </row>
    <row r="239" spans="4:6" x14ac:dyDescent="0.3">
      <c r="D239" s="1" t="s">
        <v>273</v>
      </c>
      <c r="E239" s="31">
        <v>0.66</v>
      </c>
      <c r="F239" s="31">
        <v>1.18</v>
      </c>
    </row>
    <row r="240" spans="4:6" x14ac:dyDescent="0.3">
      <c r="D240" s="1" t="s">
        <v>274</v>
      </c>
      <c r="E240" s="31">
        <v>0.52</v>
      </c>
      <c r="F240" s="31">
        <v>7.22</v>
      </c>
    </row>
    <row r="241" spans="4:6" x14ac:dyDescent="0.3">
      <c r="D241" s="1" t="s">
        <v>275</v>
      </c>
      <c r="E241" s="31">
        <v>1.38</v>
      </c>
      <c r="F241" s="31">
        <v>3.24</v>
      </c>
    </row>
    <row r="242" spans="4:6" x14ac:dyDescent="0.3">
      <c r="D242" s="1" t="s">
        <v>276</v>
      </c>
      <c r="E242" s="31">
        <v>2.1800000000000002</v>
      </c>
      <c r="F242" s="31">
        <v>2.3199999999999998</v>
      </c>
    </row>
    <row r="243" spans="4:6" x14ac:dyDescent="0.3">
      <c r="D243" s="1" t="s">
        <v>277</v>
      </c>
      <c r="E243" s="31">
        <v>1.96</v>
      </c>
      <c r="F243" s="31">
        <v>6.49</v>
      </c>
    </row>
    <row r="244" spans="4:6" x14ac:dyDescent="0.3">
      <c r="D244" s="1" t="s">
        <v>279</v>
      </c>
      <c r="E244" s="31">
        <v>1.03</v>
      </c>
      <c r="F244" s="31">
        <v>5.57</v>
      </c>
    </row>
    <row r="245" spans="4:6" x14ac:dyDescent="0.3">
      <c r="D245" s="1" t="s">
        <v>280</v>
      </c>
      <c r="E245" s="31">
        <v>2.14</v>
      </c>
      <c r="F245" s="31">
        <v>9.36</v>
      </c>
    </row>
    <row r="246" spans="4:6" x14ac:dyDescent="0.3">
      <c r="D246" s="1" t="s">
        <v>281</v>
      </c>
      <c r="E246" s="31">
        <v>0.53</v>
      </c>
      <c r="F246" s="31">
        <v>9.7100000000000009</v>
      </c>
    </row>
    <row r="247" spans="4:6" x14ac:dyDescent="0.3">
      <c r="D247" s="1" t="s">
        <v>283</v>
      </c>
      <c r="E247" s="31">
        <v>1.3</v>
      </c>
      <c r="F247" s="31">
        <v>1.41</v>
      </c>
    </row>
    <row r="248" spans="4:6" x14ac:dyDescent="0.3">
      <c r="D248" s="1" t="s">
        <v>286</v>
      </c>
      <c r="E248" s="31">
        <v>1.38</v>
      </c>
      <c r="F248" s="31">
        <v>0.5</v>
      </c>
    </row>
    <row r="249" spans="4:6" x14ac:dyDescent="0.3">
      <c r="D249" s="1" t="s">
        <v>287</v>
      </c>
      <c r="E249" s="31">
        <v>1.1399999999999999</v>
      </c>
      <c r="F249" s="31">
        <v>1.04</v>
      </c>
    </row>
    <row r="250" spans="4:6" x14ac:dyDescent="0.3">
      <c r="D250" s="1" t="s">
        <v>288</v>
      </c>
      <c r="E250" s="31">
        <v>1.07</v>
      </c>
      <c r="F250" s="31">
        <v>0.79</v>
      </c>
    </row>
    <row r="251" spans="4:6" x14ac:dyDescent="0.3">
      <c r="D251" s="1" t="s">
        <v>289</v>
      </c>
      <c r="E251" s="31">
        <v>1.1100000000000001</v>
      </c>
      <c r="F251" s="31">
        <v>0.84</v>
      </c>
    </row>
    <row r="252" spans="4:6" x14ac:dyDescent="0.3">
      <c r="D252" s="1" t="s">
        <v>290</v>
      </c>
      <c r="E252" s="31">
        <v>0.65</v>
      </c>
      <c r="F252" s="31">
        <v>1</v>
      </c>
    </row>
    <row r="253" spans="4:6" x14ac:dyDescent="0.3">
      <c r="D253" s="1" t="s">
        <v>291</v>
      </c>
      <c r="E253" s="31">
        <v>0.28000000000000003</v>
      </c>
      <c r="F253" s="31">
        <v>1.07</v>
      </c>
    </row>
    <row r="254" spans="4:6" x14ac:dyDescent="0.3">
      <c r="D254" s="1" t="s">
        <v>292</v>
      </c>
      <c r="E254" s="31">
        <v>1.04</v>
      </c>
      <c r="F254" s="31">
        <v>0.82</v>
      </c>
    </row>
    <row r="255" spans="4:6" x14ac:dyDescent="0.3">
      <c r="D255" s="1" t="s">
        <v>293</v>
      </c>
      <c r="E255" s="31">
        <v>1.1100000000000001</v>
      </c>
      <c r="F255" s="31">
        <v>1.17</v>
      </c>
    </row>
    <row r="256" spans="4:6" x14ac:dyDescent="0.3">
      <c r="D256" s="1" t="s">
        <v>294</v>
      </c>
      <c r="E256" s="31">
        <v>1.37</v>
      </c>
      <c r="F256" s="31">
        <v>1.26</v>
      </c>
    </row>
    <row r="257" spans="4:6" x14ac:dyDescent="0.3">
      <c r="D257" s="1" t="s">
        <v>295</v>
      </c>
      <c r="E257" s="31">
        <v>2.3199999999999998</v>
      </c>
      <c r="F257" s="31">
        <v>0.94</v>
      </c>
    </row>
    <row r="258" spans="4:6" x14ac:dyDescent="0.3">
      <c r="D258" s="1" t="s">
        <v>296</v>
      </c>
      <c r="E258" s="31">
        <v>0.95</v>
      </c>
      <c r="F258" s="31">
        <v>0.84</v>
      </c>
    </row>
    <row r="259" spans="4:6" x14ac:dyDescent="0.3">
      <c r="D259" s="1" t="s">
        <v>297</v>
      </c>
      <c r="E259" s="31">
        <v>2.0699999999999998</v>
      </c>
      <c r="F259" s="31">
        <v>0.64</v>
      </c>
    </row>
    <row r="260" spans="4:6" x14ac:dyDescent="0.3">
      <c r="D260" s="1" t="s">
        <v>298</v>
      </c>
      <c r="E260" s="31">
        <v>1.47</v>
      </c>
      <c r="F260" s="31">
        <v>0.63</v>
      </c>
    </row>
    <row r="261" spans="4:6" x14ac:dyDescent="0.3">
      <c r="D261" s="1" t="s">
        <v>299</v>
      </c>
      <c r="E261" s="31">
        <v>2.2200000000000002</v>
      </c>
      <c r="F261" s="31">
        <v>0.84</v>
      </c>
    </row>
    <row r="262" spans="4:6" x14ac:dyDescent="0.3">
      <c r="D262" s="1" t="s">
        <v>300</v>
      </c>
      <c r="E262" s="31">
        <v>1.1599999999999999</v>
      </c>
      <c r="F262" s="31">
        <v>0.74</v>
      </c>
    </row>
    <row r="263" spans="4:6" x14ac:dyDescent="0.3">
      <c r="D263" s="1" t="s">
        <v>301</v>
      </c>
      <c r="E263" s="31">
        <v>1.07</v>
      </c>
      <c r="F263" s="31">
        <v>0.84</v>
      </c>
    </row>
    <row r="264" spans="4:6" x14ac:dyDescent="0.3">
      <c r="D264" s="1" t="s">
        <v>302</v>
      </c>
      <c r="E264" s="31">
        <v>0.98</v>
      </c>
      <c r="F264" s="31">
        <v>0.36</v>
      </c>
    </row>
    <row r="265" spans="4:6" x14ac:dyDescent="0.3">
      <c r="D265" s="1" t="s">
        <v>303</v>
      </c>
      <c r="E265" s="31">
        <v>1.17</v>
      </c>
      <c r="F265" s="31">
        <v>0.48</v>
      </c>
    </row>
    <row r="266" spans="4:6" x14ac:dyDescent="0.3">
      <c r="D266" s="1" t="s">
        <v>304</v>
      </c>
      <c r="E266" s="31">
        <v>0.68</v>
      </c>
      <c r="F266" s="31">
        <v>1.35</v>
      </c>
    </row>
    <row r="267" spans="4:6" x14ac:dyDescent="0.3">
      <c r="D267" s="1" t="s">
        <v>305</v>
      </c>
      <c r="E267" s="31">
        <v>1.36</v>
      </c>
      <c r="F267" s="31">
        <v>0.66</v>
      </c>
    </row>
    <row r="268" spans="4:6" x14ac:dyDescent="0.3">
      <c r="D268" s="1" t="s">
        <v>306</v>
      </c>
      <c r="E268" s="31">
        <v>0.69</v>
      </c>
      <c r="F268" s="31">
        <v>0.32</v>
      </c>
    </row>
    <row r="269" spans="4:6" x14ac:dyDescent="0.3">
      <c r="D269" s="1" t="s">
        <v>308</v>
      </c>
      <c r="E269" s="31">
        <v>0.72</v>
      </c>
      <c r="F269" s="31">
        <v>0.6</v>
      </c>
    </row>
    <row r="270" spans="4:6" x14ac:dyDescent="0.3">
      <c r="D270" s="1" t="s">
        <v>309</v>
      </c>
      <c r="E270" s="31">
        <v>0.93</v>
      </c>
      <c r="F270" s="31">
        <v>0.83</v>
      </c>
    </row>
    <row r="271" spans="4:6" x14ac:dyDescent="0.3">
      <c r="D271" s="1" t="s">
        <v>310</v>
      </c>
      <c r="E271" s="31">
        <v>0.37</v>
      </c>
      <c r="F271" s="31">
        <v>0.25</v>
      </c>
    </row>
    <row r="272" spans="4:6" x14ac:dyDescent="0.3">
      <c r="D272" s="1" t="s">
        <v>311</v>
      </c>
      <c r="E272" s="31">
        <v>1.04</v>
      </c>
      <c r="F272" s="31">
        <v>0.79</v>
      </c>
    </row>
    <row r="273" spans="4:6" x14ac:dyDescent="0.3">
      <c r="D273" s="1" t="s">
        <v>312</v>
      </c>
      <c r="E273" s="31">
        <v>1.1599999999999999</v>
      </c>
      <c r="F273" s="31">
        <v>0.6</v>
      </c>
    </row>
    <row r="274" spans="4:6" x14ac:dyDescent="0.3">
      <c r="D274" s="1" t="s">
        <v>313</v>
      </c>
      <c r="E274" s="31">
        <v>1.03</v>
      </c>
      <c r="F274" s="31">
        <v>0.66</v>
      </c>
    </row>
    <row r="275" spans="4:6" x14ac:dyDescent="0.3">
      <c r="D275" s="1" t="s">
        <v>314</v>
      </c>
      <c r="E275" s="31">
        <v>1.01</v>
      </c>
      <c r="F275" s="31">
        <v>1.05</v>
      </c>
    </row>
    <row r="276" spans="4:6" x14ac:dyDescent="0.3">
      <c r="D276" s="1" t="s">
        <v>315</v>
      </c>
      <c r="E276" s="31">
        <v>0.85</v>
      </c>
      <c r="F276" s="31">
        <v>0.9</v>
      </c>
    </row>
    <row r="277" spans="4:6" x14ac:dyDescent="0.3">
      <c r="D277" s="1" t="s">
        <v>316</v>
      </c>
      <c r="E277" s="31">
        <v>0.8</v>
      </c>
      <c r="F277" s="31">
        <v>0.8</v>
      </c>
    </row>
    <row r="278" spans="4:6" x14ac:dyDescent="0.3">
      <c r="D278" s="1" t="s">
        <v>317</v>
      </c>
      <c r="E278" s="31">
        <v>0.72</v>
      </c>
      <c r="F278" s="31">
        <v>0.68</v>
      </c>
    </row>
    <row r="279" spans="4:6" x14ac:dyDescent="0.3">
      <c r="D279" s="1" t="s">
        <v>318</v>
      </c>
      <c r="E279" s="31">
        <v>1.18</v>
      </c>
      <c r="F279" s="31">
        <v>0.59</v>
      </c>
    </row>
    <row r="280" spans="4:6" x14ac:dyDescent="0.3">
      <c r="D280" s="1" t="s">
        <v>319</v>
      </c>
      <c r="E280" s="31">
        <v>0.92</v>
      </c>
      <c r="F280" s="31">
        <v>0.6</v>
      </c>
    </row>
    <row r="281" spans="4:6" x14ac:dyDescent="0.3">
      <c r="D281" s="1" t="s">
        <v>320</v>
      </c>
      <c r="E281" s="31">
        <v>0.95</v>
      </c>
      <c r="F281" s="31">
        <v>0.74</v>
      </c>
    </row>
    <row r="282" spans="4:6" x14ac:dyDescent="0.3">
      <c r="D282" s="1" t="s">
        <v>321</v>
      </c>
      <c r="E282" s="31">
        <v>0.98</v>
      </c>
      <c r="F282" s="31">
        <v>0.64</v>
      </c>
    </row>
    <row r="283" spans="4:6" x14ac:dyDescent="0.3">
      <c r="D283" s="1" t="s">
        <v>323</v>
      </c>
      <c r="E283" s="31">
        <v>0.39</v>
      </c>
      <c r="F283" s="31">
        <v>1.19</v>
      </c>
    </row>
    <row r="284" spans="4:6" x14ac:dyDescent="0.3">
      <c r="D284" s="1" t="s">
        <v>324</v>
      </c>
      <c r="E284" s="31">
        <v>0.71</v>
      </c>
      <c r="F284" s="31">
        <v>0.77</v>
      </c>
    </row>
    <row r="285" spans="4:6" x14ac:dyDescent="0.3">
      <c r="D285" s="1" t="s">
        <v>325</v>
      </c>
      <c r="E285" s="31">
        <v>0.32</v>
      </c>
      <c r="F285" s="31">
        <v>0.56000000000000005</v>
      </c>
    </row>
    <row r="286" spans="4:6" x14ac:dyDescent="0.3">
      <c r="D286" s="1" t="s">
        <v>326</v>
      </c>
      <c r="E286" s="31">
        <v>0.38</v>
      </c>
      <c r="F286" s="31">
        <v>0.81</v>
      </c>
    </row>
    <row r="287" spans="4:6" x14ac:dyDescent="0.3">
      <c r="D287" s="1" t="s">
        <v>327</v>
      </c>
      <c r="E287" s="31">
        <v>0.8</v>
      </c>
      <c r="F287" s="31">
        <v>0.69</v>
      </c>
    </row>
    <row r="288" spans="4:6" x14ac:dyDescent="0.3">
      <c r="D288" s="1" t="s">
        <v>328</v>
      </c>
      <c r="E288" s="31">
        <v>0.67</v>
      </c>
      <c r="F288" s="31">
        <v>0.65</v>
      </c>
    </row>
    <row r="289" spans="4:6" x14ac:dyDescent="0.3">
      <c r="D289" s="1" t="s">
        <v>329</v>
      </c>
      <c r="E289" s="31">
        <v>0.76</v>
      </c>
      <c r="F289" s="31">
        <v>0.45</v>
      </c>
    </row>
    <row r="290" spans="4:6" x14ac:dyDescent="0.3">
      <c r="D290" s="1" t="s">
        <v>330</v>
      </c>
      <c r="E290" s="31">
        <v>0.79</v>
      </c>
      <c r="F290" s="31">
        <v>0.85</v>
      </c>
    </row>
    <row r="291" spans="4:6" x14ac:dyDescent="0.3">
      <c r="D291" s="1" t="s">
        <v>331</v>
      </c>
      <c r="E291" s="31">
        <v>0.55000000000000004</v>
      </c>
      <c r="F291" s="31">
        <v>0.96</v>
      </c>
    </row>
    <row r="292" spans="4:6" x14ac:dyDescent="0.3">
      <c r="D292" s="1" t="s">
        <v>332</v>
      </c>
      <c r="E292" s="31">
        <v>0.64</v>
      </c>
      <c r="F292" s="31">
        <v>0.91</v>
      </c>
    </row>
    <row r="293" spans="4:6" x14ac:dyDescent="0.3">
      <c r="D293" s="1" t="s">
        <v>333</v>
      </c>
      <c r="E293" s="31">
        <v>0.85</v>
      </c>
      <c r="F293" s="31">
        <v>0.69</v>
      </c>
    </row>
    <row r="294" spans="4:6" x14ac:dyDescent="0.3">
      <c r="D294" s="1" t="s">
        <v>334</v>
      </c>
      <c r="E294" s="31">
        <v>0.26</v>
      </c>
      <c r="F294" s="31">
        <v>0.45</v>
      </c>
    </row>
    <row r="295" spans="4:6" x14ac:dyDescent="0.3">
      <c r="D295" s="1" t="s">
        <v>335</v>
      </c>
      <c r="E295" s="31">
        <v>0.67</v>
      </c>
      <c r="F295" s="31">
        <v>1.79</v>
      </c>
    </row>
    <row r="296" spans="4:6" x14ac:dyDescent="0.3">
      <c r="D296" s="1" t="s">
        <v>336</v>
      </c>
      <c r="E296" s="31">
        <v>0.56999999999999995</v>
      </c>
      <c r="F296" s="31">
        <v>0.62</v>
      </c>
    </row>
    <row r="297" spans="4:6" x14ac:dyDescent="0.3">
      <c r="D297" s="1" t="s">
        <v>337</v>
      </c>
      <c r="E297" s="31">
        <v>0.68</v>
      </c>
      <c r="F297" s="31">
        <v>0.56999999999999995</v>
      </c>
    </row>
    <row r="298" spans="4:6" x14ac:dyDescent="0.3">
      <c r="D298" s="1" t="s">
        <v>338</v>
      </c>
      <c r="E298" s="31">
        <v>0.81</v>
      </c>
      <c r="F298" s="31">
        <v>0.5</v>
      </c>
    </row>
    <row r="299" spans="4:6" x14ac:dyDescent="0.3">
      <c r="D299" s="1" t="s">
        <v>340</v>
      </c>
      <c r="E299" s="31">
        <v>0.28999999999999998</v>
      </c>
      <c r="F299" s="31">
        <v>1.1399999999999999</v>
      </c>
    </row>
    <row r="300" spans="4:6" x14ac:dyDescent="0.3">
      <c r="D300" s="1" t="s">
        <v>341</v>
      </c>
      <c r="E300" s="31">
        <v>3.76</v>
      </c>
      <c r="F300" s="31">
        <v>0.28000000000000003</v>
      </c>
    </row>
    <row r="301" spans="4:6" x14ac:dyDescent="0.3">
      <c r="D301" s="1" t="s">
        <v>343</v>
      </c>
      <c r="E301" s="31">
        <v>1.07</v>
      </c>
      <c r="F301" s="31">
        <v>0.63</v>
      </c>
    </row>
    <row r="302" spans="4:6" x14ac:dyDescent="0.3">
      <c r="D302" s="1" t="s">
        <v>344</v>
      </c>
      <c r="E302" s="31">
        <v>1.36</v>
      </c>
      <c r="F302" s="31">
        <v>0.8</v>
      </c>
    </row>
    <row r="303" spans="4:6" x14ac:dyDescent="0.3">
      <c r="D303" s="1" t="s">
        <v>345</v>
      </c>
      <c r="E303" s="31">
        <v>0.78</v>
      </c>
      <c r="F303" s="31">
        <v>0.48</v>
      </c>
    </row>
    <row r="304" spans="4:6" x14ac:dyDescent="0.3">
      <c r="D304" s="1" t="s">
        <v>346</v>
      </c>
      <c r="E304" s="31">
        <v>0.49</v>
      </c>
      <c r="F304" s="31">
        <v>0.65</v>
      </c>
    </row>
    <row r="305" spans="4:6" x14ac:dyDescent="0.3">
      <c r="D305" s="1" t="s">
        <v>347</v>
      </c>
      <c r="E305" s="31">
        <v>0.62</v>
      </c>
      <c r="F305" s="31">
        <v>0.55000000000000004</v>
      </c>
    </row>
    <row r="306" spans="4:6" x14ac:dyDescent="0.3">
      <c r="D306" s="1" t="s">
        <v>348</v>
      </c>
      <c r="E306" s="31">
        <v>1.45</v>
      </c>
      <c r="F306" s="31">
        <v>0.98</v>
      </c>
    </row>
    <row r="307" spans="4:6" x14ac:dyDescent="0.3">
      <c r="D307" s="1" t="s">
        <v>349</v>
      </c>
      <c r="E307" s="31">
        <v>0.79</v>
      </c>
      <c r="F307" s="31">
        <v>1.74</v>
      </c>
    </row>
    <row r="308" spans="4:6" x14ac:dyDescent="0.3">
      <c r="D308" s="1" t="s">
        <v>350</v>
      </c>
      <c r="E308" s="31">
        <v>1.03</v>
      </c>
      <c r="F308" s="31">
        <v>1.19</v>
      </c>
    </row>
    <row r="309" spans="4:6" x14ac:dyDescent="0.3">
      <c r="D309" s="1" t="s">
        <v>351</v>
      </c>
      <c r="E309" s="31">
        <v>0.79</v>
      </c>
      <c r="F309" s="31">
        <v>1.19</v>
      </c>
    </row>
    <row r="310" spans="4:6" x14ac:dyDescent="0.3">
      <c r="D310" s="1" t="s">
        <v>352</v>
      </c>
      <c r="E310" s="31">
        <v>1.26</v>
      </c>
      <c r="F310" s="31">
        <v>0.93</v>
      </c>
    </row>
    <row r="311" spans="4:6" x14ac:dyDescent="0.3">
      <c r="D311" s="1" t="s">
        <v>353</v>
      </c>
      <c r="E311" s="31">
        <v>0.42</v>
      </c>
      <c r="F311" s="31">
        <v>0.84</v>
      </c>
    </row>
    <row r="312" spans="4:6" x14ac:dyDescent="0.3">
      <c r="D312" s="1" t="s">
        <v>354</v>
      </c>
      <c r="E312" s="31">
        <v>0.74</v>
      </c>
      <c r="F312" s="31">
        <v>2.5499999999999998</v>
      </c>
    </row>
    <row r="313" spans="4:6" x14ac:dyDescent="0.3">
      <c r="D313" s="1" t="s">
        <v>355</v>
      </c>
      <c r="E313" s="31">
        <v>0.55000000000000004</v>
      </c>
      <c r="F313" s="31">
        <v>1</v>
      </c>
    </row>
    <row r="314" spans="4:6" x14ac:dyDescent="0.3">
      <c r="D314" s="1" t="s">
        <v>356</v>
      </c>
      <c r="E314" s="31">
        <v>0.9</v>
      </c>
      <c r="F314" s="31">
        <v>0.97</v>
      </c>
    </row>
    <row r="315" spans="4:6" x14ac:dyDescent="0.3">
      <c r="D315" s="1" t="s">
        <v>358</v>
      </c>
      <c r="E315" s="31">
        <v>0.81</v>
      </c>
      <c r="F315" s="31">
        <v>0.09</v>
      </c>
    </row>
    <row r="316" spans="4:6" x14ac:dyDescent="0.3">
      <c r="D316" s="1" t="s">
        <v>359</v>
      </c>
      <c r="E316" s="31">
        <v>1.93</v>
      </c>
      <c r="F316" s="31">
        <v>0.18</v>
      </c>
    </row>
    <row r="317" spans="4:6" x14ac:dyDescent="0.3">
      <c r="D317" s="1" t="s">
        <v>360</v>
      </c>
      <c r="E317" s="31">
        <v>0.97</v>
      </c>
      <c r="F317" s="31">
        <v>0.15</v>
      </c>
    </row>
    <row r="318" spans="4:6" x14ac:dyDescent="0.3">
      <c r="D318" s="1" t="s">
        <v>362</v>
      </c>
      <c r="E318" s="31">
        <v>0.53</v>
      </c>
      <c r="F318" s="31">
        <v>0.64</v>
      </c>
    </row>
    <row r="319" spans="4:6" x14ac:dyDescent="0.3">
      <c r="D319" s="1" t="s">
        <v>363</v>
      </c>
      <c r="E319" s="31">
        <v>1.55</v>
      </c>
      <c r="F319" s="31">
        <v>0.54</v>
      </c>
    </row>
    <row r="320" spans="4:6" x14ac:dyDescent="0.3">
      <c r="D320" s="1" t="s">
        <v>364</v>
      </c>
      <c r="E320" s="31">
        <v>0.27</v>
      </c>
      <c r="F320" s="31">
        <v>1.25</v>
      </c>
    </row>
    <row r="321" spans="4:6" x14ac:dyDescent="0.3">
      <c r="D321" s="1" t="s">
        <v>365</v>
      </c>
      <c r="E321" s="31">
        <v>0.74</v>
      </c>
      <c r="F321" s="31">
        <v>0.25</v>
      </c>
    </row>
    <row r="322" spans="4:6" x14ac:dyDescent="0.3">
      <c r="D322" s="1" t="s">
        <v>366</v>
      </c>
      <c r="E322" s="31">
        <v>1.18</v>
      </c>
      <c r="F322" s="31">
        <v>0.89</v>
      </c>
    </row>
    <row r="323" spans="4:6" x14ac:dyDescent="0.3">
      <c r="D323" s="1" t="s">
        <v>367</v>
      </c>
      <c r="E323" s="31">
        <v>0.26</v>
      </c>
      <c r="F323" s="31">
        <v>0.16</v>
      </c>
    </row>
    <row r="324" spans="4:6" x14ac:dyDescent="0.3">
      <c r="D324" s="1" t="s">
        <v>368</v>
      </c>
      <c r="E324" s="31">
        <v>1.32</v>
      </c>
      <c r="F324" s="31">
        <v>1.27</v>
      </c>
    </row>
    <row r="325" spans="4:6" x14ac:dyDescent="0.3">
      <c r="D325" s="1" t="s">
        <v>369</v>
      </c>
      <c r="E325" s="31">
        <v>1.1200000000000001</v>
      </c>
      <c r="F325" s="31">
        <v>1.08</v>
      </c>
    </row>
  </sheetData>
  <mergeCells count="5">
    <mergeCell ref="P1:Q1"/>
    <mergeCell ref="P23:S26"/>
    <mergeCell ref="K1:L1"/>
    <mergeCell ref="R20:S20"/>
    <mergeCell ref="U1:W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zoomScale="80" zoomScaleNormal="80" workbookViewId="0">
      <selection activeCell="G17" sqref="G17"/>
    </sheetView>
  </sheetViews>
  <sheetFormatPr defaultRowHeight="14.4" x14ac:dyDescent="0.3"/>
  <cols>
    <col min="1" max="1" width="34" style="37" customWidth="1"/>
    <col min="2" max="2" width="32.44140625" customWidth="1"/>
    <col min="5" max="5" width="36" customWidth="1"/>
    <col min="6" max="6" width="29.5546875" customWidth="1"/>
    <col min="7" max="7" width="29" customWidth="1"/>
    <col min="8" max="8" width="33.77734375" customWidth="1"/>
    <col min="9" max="9" width="34" customWidth="1"/>
    <col min="10" max="10" width="20.77734375" customWidth="1"/>
    <col min="11" max="11" width="24.77734375" customWidth="1"/>
  </cols>
  <sheetData>
    <row r="1" spans="1:11" ht="15" customHeight="1" thickBot="1" x14ac:dyDescent="0.35">
      <c r="A1" s="32" t="s">
        <v>868</v>
      </c>
      <c r="B1" s="32" t="s">
        <v>869</v>
      </c>
      <c r="E1" s="119" t="s">
        <v>811</v>
      </c>
      <c r="F1" s="119"/>
      <c r="G1" s="119"/>
    </row>
    <row r="2" spans="1:11" ht="15.6" thickTop="1" thickBot="1" x14ac:dyDescent="0.35">
      <c r="A2" s="33">
        <f>'Q4'!K2</f>
        <v>0.09</v>
      </c>
      <c r="B2" s="33">
        <f>'Q4'!L2</f>
        <v>0.73</v>
      </c>
      <c r="E2" s="69"/>
      <c r="F2" s="70" t="s">
        <v>870</v>
      </c>
      <c r="G2" s="75" t="s">
        <v>871</v>
      </c>
    </row>
    <row r="3" spans="1:11" ht="15" thickBot="1" x14ac:dyDescent="0.35">
      <c r="A3" s="33">
        <f>'Q4'!K3</f>
        <v>0.72</v>
      </c>
      <c r="B3" s="33">
        <f>'Q4'!L3</f>
        <v>0.56999999999999995</v>
      </c>
      <c r="E3" s="36" t="s">
        <v>827</v>
      </c>
      <c r="F3" s="46">
        <f>'Q4'!O6</f>
        <v>150</v>
      </c>
      <c r="G3" s="46">
        <f>'Q4'!P6</f>
        <v>130</v>
      </c>
      <c r="I3" s="119" t="s">
        <v>826</v>
      </c>
      <c r="J3" s="119"/>
      <c r="K3" s="119"/>
    </row>
    <row r="4" spans="1:11" ht="15.6" thickTop="1" thickBot="1" x14ac:dyDescent="0.35">
      <c r="A4" s="33">
        <f>'Q4'!K4</f>
        <v>0.71</v>
      </c>
      <c r="B4" s="33">
        <f>'Q4'!L4</f>
        <v>0.82</v>
      </c>
      <c r="E4" s="36" t="s">
        <v>900</v>
      </c>
      <c r="F4" s="44">
        <f>'Q4'!O3</f>
        <v>6</v>
      </c>
      <c r="G4" s="44">
        <f>'Q4'!P3</f>
        <v>6</v>
      </c>
      <c r="I4" s="69"/>
      <c r="J4" s="70" t="s">
        <v>873</v>
      </c>
      <c r="K4" s="70" t="s">
        <v>874</v>
      </c>
    </row>
    <row r="5" spans="1:11" x14ac:dyDescent="0.3">
      <c r="A5" s="33">
        <f>'Q4'!K5</f>
        <v>0.34</v>
      </c>
      <c r="B5" s="33">
        <f>'Q4'!L5</f>
        <v>1.47</v>
      </c>
      <c r="E5" s="36" t="s">
        <v>877</v>
      </c>
      <c r="F5" s="47">
        <f>'Q4'!O4</f>
        <v>0.04</v>
      </c>
      <c r="G5" s="47">
        <f>'Q4'!P4</f>
        <v>4.6153846153846156E-2</v>
      </c>
      <c r="I5" s="34" t="s">
        <v>831</v>
      </c>
      <c r="J5" s="48">
        <f>'Q1'!O6</f>
        <v>7.8321678321678329E-2</v>
      </c>
      <c r="K5" s="48">
        <f>'Q1'!P6</f>
        <v>5.7553956834532377E-2</v>
      </c>
    </row>
    <row r="6" spans="1:11" x14ac:dyDescent="0.3">
      <c r="A6" s="33">
        <f>'Q4'!K6</f>
        <v>0.37</v>
      </c>
      <c r="B6" s="33">
        <f>'Q4'!L6</f>
        <v>0.09</v>
      </c>
      <c r="E6" s="36" t="s">
        <v>830</v>
      </c>
      <c r="F6" s="47">
        <f>'Q4'!O5</f>
        <v>0.96</v>
      </c>
      <c r="G6" s="47">
        <f>'Q4'!P5</f>
        <v>0.95384615384615379</v>
      </c>
    </row>
    <row r="7" spans="1:11" ht="15" thickBot="1" x14ac:dyDescent="0.35">
      <c r="A7" s="33">
        <f>'Q4'!K7</f>
        <v>0.89</v>
      </c>
      <c r="B7" s="33">
        <f>'Q4'!L7</f>
        <v>2.4300000000000002</v>
      </c>
      <c r="E7" s="67" t="s">
        <v>910</v>
      </c>
      <c r="I7" s="120" t="s">
        <v>879</v>
      </c>
      <c r="J7" s="120"/>
    </row>
    <row r="8" spans="1:11" ht="15" thickTop="1" x14ac:dyDescent="0.3">
      <c r="A8" s="33">
        <f>'Q4'!K8</f>
        <v>0.2</v>
      </c>
      <c r="B8" s="33">
        <f>'Q4'!L8</f>
        <v>0.88</v>
      </c>
      <c r="I8" s="34" t="s">
        <v>878</v>
      </c>
      <c r="J8" s="46">
        <f>J5-K5</f>
        <v>2.0767721487145951E-2</v>
      </c>
    </row>
    <row r="9" spans="1:11" x14ac:dyDescent="0.3">
      <c r="A9" s="33">
        <f>'Q4'!K9</f>
        <v>1.06</v>
      </c>
      <c r="B9" s="33">
        <f>'Q4'!L9</f>
        <v>0.67</v>
      </c>
      <c r="E9" s="36" t="s">
        <v>872</v>
      </c>
      <c r="F9" s="117">
        <f>'Q4'!O9</f>
        <v>-6.1538461538461556E-3</v>
      </c>
    </row>
    <row r="10" spans="1:11" x14ac:dyDescent="0.3">
      <c r="A10" s="33">
        <f>'Q4'!K10</f>
        <v>0.55000000000000004</v>
      </c>
      <c r="B10" s="33">
        <f>'Q4'!L10</f>
        <v>2.25</v>
      </c>
      <c r="E10" s="50" t="s">
        <v>901</v>
      </c>
      <c r="F10" s="117">
        <f>SUM(F4:G4)/SUM(F3:G3)</f>
        <v>4.2857142857142858E-2</v>
      </c>
    </row>
    <row r="11" spans="1:11" x14ac:dyDescent="0.3">
      <c r="A11" s="33">
        <f>'Q4'!K11</f>
        <v>0.34</v>
      </c>
      <c r="B11" s="33">
        <f>'Q4'!L11</f>
        <v>1.53</v>
      </c>
      <c r="E11" s="50" t="s">
        <v>902</v>
      </c>
      <c r="F11" s="117">
        <f>1-F10</f>
        <v>0.95714285714285718</v>
      </c>
    </row>
    <row r="12" spans="1:11" x14ac:dyDescent="0.3">
      <c r="A12" s="33">
        <f>'Q4'!K12</f>
        <v>2.38</v>
      </c>
      <c r="B12" s="33">
        <f>'Q4'!L12</f>
        <v>0.54</v>
      </c>
      <c r="E12" s="36" t="s">
        <v>818</v>
      </c>
      <c r="F12" s="117">
        <f>SQRT(F11*F10*((1/F3)+(1/G3)))</f>
        <v>2.4269548595122016E-2</v>
      </c>
    </row>
    <row r="13" spans="1:11" x14ac:dyDescent="0.3">
      <c r="A13" s="33">
        <f>'Q4'!K13</f>
        <v>1.03</v>
      </c>
      <c r="B13" s="33">
        <f>'Q4'!L13</f>
        <v>0.67</v>
      </c>
    </row>
    <row r="14" spans="1:11" x14ac:dyDescent="0.3">
      <c r="A14" s="33">
        <f>'Q4'!K14</f>
        <v>0.81</v>
      </c>
      <c r="B14" s="33">
        <f>'Q4'!L14</f>
        <v>0.91</v>
      </c>
      <c r="E14" s="49" t="s">
        <v>833</v>
      </c>
    </row>
    <row r="15" spans="1:11" x14ac:dyDescent="0.3">
      <c r="A15" s="33">
        <f>'Q4'!K15</f>
        <v>0.64</v>
      </c>
      <c r="B15" s="33">
        <f>'Q4'!L15</f>
        <v>0.68</v>
      </c>
    </row>
    <row r="16" spans="1:11" x14ac:dyDescent="0.3">
      <c r="A16" s="33">
        <f>'Q4'!K16</f>
        <v>0.7</v>
      </c>
      <c r="B16" s="33">
        <f>'Q4'!L16</f>
        <v>1.66</v>
      </c>
      <c r="F16" s="32" t="s">
        <v>834</v>
      </c>
      <c r="G16" s="32" t="s">
        <v>835</v>
      </c>
      <c r="H16" s="32" t="s">
        <v>904</v>
      </c>
    </row>
    <row r="17" spans="1:9" ht="18" x14ac:dyDescent="0.4">
      <c r="A17" s="33">
        <f>'Q4'!K17</f>
        <v>0.28000000000000003</v>
      </c>
      <c r="B17" s="33">
        <f>'Q4'!L17</f>
        <v>1.47</v>
      </c>
      <c r="E17" s="50" t="s">
        <v>837</v>
      </c>
      <c r="F17" s="55" t="s">
        <v>903</v>
      </c>
      <c r="G17" s="52" t="s">
        <v>939</v>
      </c>
      <c r="H17" s="52">
        <v>0</v>
      </c>
      <c r="I17" t="s">
        <v>941</v>
      </c>
    </row>
    <row r="18" spans="1:9" ht="18" x14ac:dyDescent="0.4">
      <c r="A18" s="33">
        <f>'Q4'!K18</f>
        <v>2.82</v>
      </c>
      <c r="B18" s="33">
        <f>'Q4'!L18</f>
        <v>1.45</v>
      </c>
      <c r="E18" s="50" t="s">
        <v>839</v>
      </c>
      <c r="F18" s="55" t="s">
        <v>903</v>
      </c>
      <c r="G18" s="52" t="s">
        <v>940</v>
      </c>
      <c r="H18" s="52">
        <v>0</v>
      </c>
    </row>
    <row r="19" spans="1:9" x14ac:dyDescent="0.3">
      <c r="A19" s="33">
        <f>'Q4'!K19</f>
        <v>0.28999999999999998</v>
      </c>
      <c r="B19" s="33">
        <f>'Q4'!L19</f>
        <v>0.69</v>
      </c>
    </row>
    <row r="20" spans="1:9" x14ac:dyDescent="0.3">
      <c r="A20" s="33">
        <f>'Q4'!K20</f>
        <v>1.07</v>
      </c>
      <c r="B20" s="33">
        <f>'Q4'!L20</f>
        <v>1.04</v>
      </c>
      <c r="E20" s="50" t="s">
        <v>840</v>
      </c>
      <c r="F20" s="102">
        <f>F9/F12</f>
        <v>-0.25356244800873756</v>
      </c>
    </row>
    <row r="21" spans="1:9" x14ac:dyDescent="0.3">
      <c r="A21" s="33">
        <f>'Q4'!K21</f>
        <v>1.1599999999999999</v>
      </c>
      <c r="B21" s="33">
        <f>'Q4'!L21</f>
        <v>1.2</v>
      </c>
      <c r="E21" s="50" t="s">
        <v>841</v>
      </c>
      <c r="F21" s="102">
        <f>1-_xlfn.NORM.S.DIST(F20,1)</f>
        <v>0.60008319461369841</v>
      </c>
    </row>
    <row r="22" spans="1:9" x14ac:dyDescent="0.3">
      <c r="A22" s="33">
        <f>'Q4'!K22</f>
        <v>1.2</v>
      </c>
      <c r="B22" s="33">
        <f>'Q4'!L22</f>
        <v>0.66</v>
      </c>
    </row>
    <row r="23" spans="1:9" x14ac:dyDescent="0.3">
      <c r="A23" s="33">
        <f>'Q4'!K23</f>
        <v>0.52</v>
      </c>
      <c r="B23" s="33">
        <f>'Q4'!L23</f>
        <v>0.99</v>
      </c>
      <c r="E23" s="50" t="s">
        <v>842</v>
      </c>
      <c r="F23" s="102">
        <v>0.05</v>
      </c>
      <c r="G23" s="32"/>
      <c r="H23" s="32"/>
    </row>
    <row r="24" spans="1:9" x14ac:dyDescent="0.3">
      <c r="A24" s="33">
        <f>'Q4'!K24</f>
        <v>0.78</v>
      </c>
      <c r="B24" s="33">
        <f>'Q4'!L24</f>
        <v>0.77</v>
      </c>
      <c r="E24" s="50" t="s">
        <v>843</v>
      </c>
      <c r="F24" s="102">
        <f>_xlfn.NORM.S.INV(1-F23)</f>
        <v>1.6448536269514715</v>
      </c>
      <c r="G24" s="53" t="s">
        <v>816</v>
      </c>
      <c r="H24" s="32"/>
    </row>
    <row r="25" spans="1:9" x14ac:dyDescent="0.3">
      <c r="A25" s="33">
        <f>'Q4'!K25</f>
        <v>1.41</v>
      </c>
      <c r="B25" s="33">
        <f>'Q4'!L25</f>
        <v>1.1200000000000001</v>
      </c>
      <c r="F25" s="32"/>
      <c r="G25" s="32"/>
      <c r="H25" s="32"/>
    </row>
    <row r="26" spans="1:9" ht="15.6" x14ac:dyDescent="0.35">
      <c r="A26" s="33">
        <f>'Q4'!K26</f>
        <v>0.63</v>
      </c>
      <c r="B26" s="33">
        <f>'Q4'!L26</f>
        <v>0.79</v>
      </c>
      <c r="E26" s="50" t="s">
        <v>844</v>
      </c>
      <c r="F26" s="52" t="s">
        <v>935</v>
      </c>
      <c r="G26" s="121" t="s">
        <v>942</v>
      </c>
      <c r="H26" s="122"/>
    </row>
    <row r="27" spans="1:9" x14ac:dyDescent="0.3">
      <c r="A27" s="33">
        <f>'Q4'!K27</f>
        <v>0.78</v>
      </c>
      <c r="B27" s="33">
        <f>'Q4'!L27</f>
        <v>0.9</v>
      </c>
      <c r="F27" s="32" t="s">
        <v>846</v>
      </c>
      <c r="G27" s="32"/>
      <c r="H27" s="32"/>
    </row>
    <row r="28" spans="1:9" x14ac:dyDescent="0.3">
      <c r="A28" s="33">
        <f>'Q4'!K28</f>
        <v>2.17</v>
      </c>
      <c r="B28" s="33">
        <f>'Q4'!L28</f>
        <v>1.1399999999999999</v>
      </c>
      <c r="E28" s="54" t="s">
        <v>847</v>
      </c>
      <c r="G28" s="32"/>
      <c r="H28" s="32"/>
    </row>
    <row r="29" spans="1:9" x14ac:dyDescent="0.3">
      <c r="A29" s="33">
        <f>'Q4'!K29</f>
        <v>1.1599999999999999</v>
      </c>
      <c r="B29" s="33">
        <f>'Q4'!L29</f>
        <v>0.45</v>
      </c>
      <c r="E29" s="123" t="s">
        <v>943</v>
      </c>
      <c r="F29" s="124"/>
      <c r="G29" s="124"/>
      <c r="H29" s="125"/>
    </row>
    <row r="30" spans="1:9" x14ac:dyDescent="0.3">
      <c r="A30" s="33">
        <f>'Q4'!K30</f>
        <v>1.79</v>
      </c>
      <c r="B30" s="33">
        <f>'Q4'!L30</f>
        <v>0.69</v>
      </c>
      <c r="E30" s="126"/>
      <c r="F30" s="127"/>
      <c r="G30" s="127"/>
      <c r="H30" s="128"/>
    </row>
    <row r="31" spans="1:9" x14ac:dyDescent="0.3">
      <c r="A31" s="33">
        <f>'Q4'!K31</f>
        <v>0.28999999999999998</v>
      </c>
      <c r="B31" s="33">
        <f>'Q4'!L31</f>
        <v>1.01</v>
      </c>
      <c r="E31" s="126"/>
      <c r="F31" s="127"/>
      <c r="G31" s="127"/>
      <c r="H31" s="128"/>
    </row>
    <row r="32" spans="1:9" x14ac:dyDescent="0.3">
      <c r="A32" s="33">
        <f>'Q4'!K32</f>
        <v>0.76</v>
      </c>
      <c r="B32" s="33">
        <f>'Q4'!L32</f>
        <v>1.52</v>
      </c>
      <c r="E32" s="129"/>
      <c r="F32" s="130"/>
      <c r="G32" s="130"/>
      <c r="H32" s="131"/>
    </row>
    <row r="33" spans="1:2" x14ac:dyDescent="0.3">
      <c r="A33" s="33">
        <f>'Q4'!K33</f>
        <v>0.38</v>
      </c>
      <c r="B33" s="33">
        <f>'Q4'!L33</f>
        <v>1.54</v>
      </c>
    </row>
    <row r="34" spans="1:2" x14ac:dyDescent="0.3">
      <c r="A34" s="33">
        <f>'Q4'!K34</f>
        <v>0.56000000000000005</v>
      </c>
      <c r="B34" s="33">
        <f>'Q4'!L34</f>
        <v>0.2</v>
      </c>
    </row>
    <row r="35" spans="1:2" x14ac:dyDescent="0.3">
      <c r="A35" s="33">
        <f>'Q4'!K35</f>
        <v>1.55</v>
      </c>
      <c r="B35" s="33">
        <f>'Q4'!L35</f>
        <v>1.21</v>
      </c>
    </row>
    <row r="36" spans="1:2" x14ac:dyDescent="0.3">
      <c r="A36" s="33">
        <f>'Q4'!K36</f>
        <v>0.79</v>
      </c>
      <c r="B36" s="33">
        <f>'Q4'!L36</f>
        <v>0.5</v>
      </c>
    </row>
    <row r="37" spans="1:2" x14ac:dyDescent="0.3">
      <c r="A37" s="33">
        <f>'Q4'!K37</f>
        <v>0.36</v>
      </c>
      <c r="B37" s="33">
        <f>'Q4'!L37</f>
        <v>0.73</v>
      </c>
    </row>
    <row r="38" spans="1:2" x14ac:dyDescent="0.3">
      <c r="A38" s="33">
        <f>'Q4'!K38</f>
        <v>0.86</v>
      </c>
      <c r="B38" s="33">
        <f>'Q4'!L38</f>
        <v>0.82</v>
      </c>
    </row>
    <row r="39" spans="1:2" x14ac:dyDescent="0.3">
      <c r="A39" s="33">
        <f>'Q4'!K39</f>
        <v>1.0900000000000001</v>
      </c>
      <c r="B39" s="33">
        <f>'Q4'!L39</f>
        <v>1.65</v>
      </c>
    </row>
    <row r="40" spans="1:2" x14ac:dyDescent="0.3">
      <c r="A40" s="33">
        <f>'Q4'!K40</f>
        <v>0.95</v>
      </c>
      <c r="B40" s="33">
        <f>'Q4'!L40</f>
        <v>6.59</v>
      </c>
    </row>
    <row r="41" spans="1:2" x14ac:dyDescent="0.3">
      <c r="A41" s="33">
        <f>'Q4'!K41</f>
        <v>1.1599999999999999</v>
      </c>
      <c r="B41" s="33">
        <f>'Q4'!L41</f>
        <v>1.29</v>
      </c>
    </row>
    <row r="42" spans="1:2" x14ac:dyDescent="0.3">
      <c r="A42" s="33">
        <f>'Q4'!K42</f>
        <v>0.42</v>
      </c>
      <c r="B42" s="33">
        <f>'Q4'!L42</f>
        <v>0.88</v>
      </c>
    </row>
    <row r="43" spans="1:2" x14ac:dyDescent="0.3">
      <c r="A43" s="33">
        <f>'Q4'!K43</f>
        <v>0.56999999999999995</v>
      </c>
      <c r="B43" s="33">
        <f>'Q4'!L43</f>
        <v>1.43</v>
      </c>
    </row>
    <row r="44" spans="1:2" x14ac:dyDescent="0.3">
      <c r="A44" s="33">
        <f>'Q4'!K44</f>
        <v>0.76</v>
      </c>
      <c r="B44" s="33">
        <f>'Q4'!L44</f>
        <v>0.69</v>
      </c>
    </row>
    <row r="45" spans="1:2" x14ac:dyDescent="0.3">
      <c r="A45" s="33">
        <f>'Q4'!K45</f>
        <v>0.84</v>
      </c>
      <c r="B45" s="33">
        <f>'Q4'!L45</f>
        <v>0.26</v>
      </c>
    </row>
    <row r="46" spans="1:2" x14ac:dyDescent="0.3">
      <c r="A46" s="33">
        <f>'Q4'!K46</f>
        <v>1.61</v>
      </c>
      <c r="B46" s="33">
        <f>'Q4'!L46</f>
        <v>0.62</v>
      </c>
    </row>
    <row r="47" spans="1:2" x14ac:dyDescent="0.3">
      <c r="A47" s="33">
        <f>'Q4'!K47</f>
        <v>1.1499999999999999</v>
      </c>
      <c r="B47" s="33">
        <f>'Q4'!L47</f>
        <v>1.96</v>
      </c>
    </row>
    <row r="48" spans="1:2" x14ac:dyDescent="0.3">
      <c r="A48" s="33">
        <f>'Q4'!K48</f>
        <v>0.24</v>
      </c>
      <c r="B48" s="33">
        <f>'Q4'!L48</f>
        <v>1.87</v>
      </c>
    </row>
    <row r="49" spans="1:2" x14ac:dyDescent="0.3">
      <c r="A49" s="33">
        <f>'Q4'!K49</f>
        <v>0.77</v>
      </c>
      <c r="B49" s="33">
        <f>'Q4'!L49</f>
        <v>0.95</v>
      </c>
    </row>
    <row r="50" spans="1:2" x14ac:dyDescent="0.3">
      <c r="A50" s="33">
        <f>'Q4'!K50</f>
        <v>0.77</v>
      </c>
      <c r="B50" s="33">
        <f>'Q4'!L50</f>
        <v>1.63</v>
      </c>
    </row>
    <row r="51" spans="1:2" x14ac:dyDescent="0.3">
      <c r="A51" s="33">
        <f>'Q4'!K51</f>
        <v>0.95</v>
      </c>
      <c r="B51" s="33">
        <f>'Q4'!L51</f>
        <v>1.49</v>
      </c>
    </row>
    <row r="52" spans="1:2" x14ac:dyDescent="0.3">
      <c r="A52" s="33">
        <f>'Q4'!K52</f>
        <v>0.36</v>
      </c>
      <c r="B52" s="33">
        <f>'Q4'!L52</f>
        <v>1.48</v>
      </c>
    </row>
    <row r="53" spans="1:2" x14ac:dyDescent="0.3">
      <c r="A53" s="33">
        <f>'Q4'!K53</f>
        <v>1.1599999999999999</v>
      </c>
      <c r="B53" s="33">
        <f>'Q4'!L53</f>
        <v>1.1399999999999999</v>
      </c>
    </row>
    <row r="54" spans="1:2" x14ac:dyDescent="0.3">
      <c r="A54" s="33">
        <f>'Q4'!K54</f>
        <v>0.79</v>
      </c>
      <c r="B54" s="33">
        <f>'Q4'!L54</f>
        <v>0.5</v>
      </c>
    </row>
    <row r="55" spans="1:2" x14ac:dyDescent="0.3">
      <c r="A55" s="33">
        <f>'Q4'!K55</f>
        <v>0.92</v>
      </c>
      <c r="B55" s="33">
        <f>'Q4'!L55</f>
        <v>0.52</v>
      </c>
    </row>
    <row r="56" spans="1:2" x14ac:dyDescent="0.3">
      <c r="A56" s="33">
        <f>'Q4'!K56</f>
        <v>1.64</v>
      </c>
      <c r="B56" s="33">
        <f>'Q4'!L56</f>
        <v>0.72</v>
      </c>
    </row>
    <row r="57" spans="1:2" x14ac:dyDescent="0.3">
      <c r="A57" s="33">
        <f>'Q4'!K57</f>
        <v>0.43</v>
      </c>
      <c r="B57" s="33">
        <f>'Q4'!L57</f>
        <v>1.1399999999999999</v>
      </c>
    </row>
    <row r="58" spans="1:2" x14ac:dyDescent="0.3">
      <c r="A58" s="33">
        <f>'Q4'!K58</f>
        <v>0.95</v>
      </c>
      <c r="B58" s="33">
        <f>'Q4'!L58</f>
        <v>1.36</v>
      </c>
    </row>
    <row r="59" spans="1:2" x14ac:dyDescent="0.3">
      <c r="A59" s="33">
        <f>'Q4'!K59</f>
        <v>1.07</v>
      </c>
      <c r="B59" s="33">
        <f>'Q4'!L59</f>
        <v>0.82</v>
      </c>
    </row>
    <row r="60" spans="1:2" x14ac:dyDescent="0.3">
      <c r="A60" s="33">
        <f>'Q4'!K60</f>
        <v>0.95</v>
      </c>
      <c r="B60" s="33">
        <f>'Q4'!L60</f>
        <v>1.1100000000000001</v>
      </c>
    </row>
    <row r="61" spans="1:2" x14ac:dyDescent="0.3">
      <c r="A61" s="33">
        <f>'Q4'!K61</f>
        <v>0.68</v>
      </c>
      <c r="B61" s="33">
        <f>'Q4'!L61</f>
        <v>0.72</v>
      </c>
    </row>
    <row r="62" spans="1:2" x14ac:dyDescent="0.3">
      <c r="A62" s="33">
        <f>'Q4'!K62</f>
        <v>1.0900000000000001</v>
      </c>
      <c r="B62" s="33">
        <f>'Q4'!L62</f>
        <v>1.31</v>
      </c>
    </row>
    <row r="63" spans="1:2" x14ac:dyDescent="0.3">
      <c r="A63" s="33">
        <f>'Q4'!K63</f>
        <v>0.55000000000000004</v>
      </c>
      <c r="B63" s="33">
        <f>'Q4'!L63</f>
        <v>0.67</v>
      </c>
    </row>
    <row r="64" spans="1:2" x14ac:dyDescent="0.3">
      <c r="A64" s="33">
        <f>'Q4'!K64</f>
        <v>0.93</v>
      </c>
      <c r="B64" s="33">
        <f>'Q4'!L64</f>
        <v>0.68</v>
      </c>
    </row>
    <row r="65" spans="1:2" x14ac:dyDescent="0.3">
      <c r="A65" s="33">
        <f>'Q4'!K65</f>
        <v>0.59</v>
      </c>
      <c r="B65" s="33">
        <f>'Q4'!L65</f>
        <v>1.68</v>
      </c>
    </row>
    <row r="66" spans="1:2" x14ac:dyDescent="0.3">
      <c r="A66" s="33">
        <f>'Q4'!K66</f>
        <v>0.28999999999999998</v>
      </c>
      <c r="B66" s="33">
        <f>'Q4'!L66</f>
        <v>1.1599999999999999</v>
      </c>
    </row>
    <row r="67" spans="1:2" x14ac:dyDescent="0.3">
      <c r="A67" s="33">
        <f>'Q4'!K67</f>
        <v>1.06</v>
      </c>
      <c r="B67" s="33">
        <f>'Q4'!L67</f>
        <v>0.66</v>
      </c>
    </row>
    <row r="68" spans="1:2" x14ac:dyDescent="0.3">
      <c r="A68" s="33">
        <f>'Q4'!K68</f>
        <v>1.4</v>
      </c>
      <c r="B68" s="33">
        <f>'Q4'!L68</f>
        <v>1.02</v>
      </c>
    </row>
    <row r="69" spans="1:2" x14ac:dyDescent="0.3">
      <c r="A69" s="33">
        <f>'Q4'!K69</f>
        <v>0.92</v>
      </c>
      <c r="B69" s="33">
        <f>'Q4'!L69</f>
        <v>0.67</v>
      </c>
    </row>
    <row r="70" spans="1:2" x14ac:dyDescent="0.3">
      <c r="A70" s="33">
        <f>'Q4'!K70</f>
        <v>1.88</v>
      </c>
      <c r="B70" s="33">
        <f>'Q4'!L70</f>
        <v>0.53</v>
      </c>
    </row>
    <row r="71" spans="1:2" x14ac:dyDescent="0.3">
      <c r="A71" s="33">
        <f>'Q4'!K71</f>
        <v>0.53</v>
      </c>
      <c r="B71" s="33">
        <f>'Q4'!L71</f>
        <v>0.77</v>
      </c>
    </row>
    <row r="72" spans="1:2" x14ac:dyDescent="0.3">
      <c r="A72" s="33">
        <f>'Q4'!K72</f>
        <v>1.79</v>
      </c>
      <c r="B72" s="33">
        <f>'Q4'!L72</f>
        <v>0.63</v>
      </c>
    </row>
    <row r="73" spans="1:2" x14ac:dyDescent="0.3">
      <c r="A73" s="33">
        <f>'Q4'!K73</f>
        <v>0.92</v>
      </c>
      <c r="B73" s="33">
        <f>'Q4'!L73</f>
        <v>0.64</v>
      </c>
    </row>
    <row r="74" spans="1:2" x14ac:dyDescent="0.3">
      <c r="A74" s="33">
        <f>'Q4'!K74</f>
        <v>0.49</v>
      </c>
      <c r="B74" s="33">
        <f>'Q4'!L74</f>
        <v>0.6</v>
      </c>
    </row>
    <row r="75" spans="1:2" x14ac:dyDescent="0.3">
      <c r="A75" s="33">
        <f>'Q4'!K75</f>
        <v>0.97</v>
      </c>
      <c r="B75" s="33">
        <f>'Q4'!L75</f>
        <v>0.85</v>
      </c>
    </row>
    <row r="76" spans="1:2" x14ac:dyDescent="0.3">
      <c r="A76" s="33">
        <f>'Q4'!K76</f>
        <v>0.73</v>
      </c>
      <c r="B76" s="33">
        <f>'Q4'!L76</f>
        <v>1.22</v>
      </c>
    </row>
    <row r="77" spans="1:2" x14ac:dyDescent="0.3">
      <c r="A77" s="33">
        <f>'Q4'!K77</f>
        <v>0.42</v>
      </c>
      <c r="B77" s="33">
        <f>'Q4'!L77</f>
        <v>0.9</v>
      </c>
    </row>
    <row r="78" spans="1:2" x14ac:dyDescent="0.3">
      <c r="A78" s="33">
        <f>'Q4'!K78</f>
        <v>2.04</v>
      </c>
      <c r="B78" s="33">
        <f>'Q4'!L78</f>
        <v>0.51</v>
      </c>
    </row>
    <row r="79" spans="1:2" x14ac:dyDescent="0.3">
      <c r="A79" s="33">
        <f>'Q4'!K79</f>
        <v>0.82</v>
      </c>
      <c r="B79" s="33">
        <f>'Q4'!L79</f>
        <v>1.26</v>
      </c>
    </row>
    <row r="80" spans="1:2" x14ac:dyDescent="0.3">
      <c r="A80" s="33">
        <f>'Q4'!K80</f>
        <v>0.91</v>
      </c>
      <c r="B80" s="33">
        <f>'Q4'!L80</f>
        <v>1.07</v>
      </c>
    </row>
    <row r="81" spans="1:2" x14ac:dyDescent="0.3">
      <c r="A81" s="33">
        <f>'Q4'!K81</f>
        <v>1.51</v>
      </c>
      <c r="B81" s="33">
        <f>'Q4'!L81</f>
        <v>0.98</v>
      </c>
    </row>
    <row r="82" spans="1:2" x14ac:dyDescent="0.3">
      <c r="A82" s="33">
        <f>'Q4'!K82</f>
        <v>1.4</v>
      </c>
      <c r="B82" s="33">
        <f>'Q4'!L82</f>
        <v>1.48</v>
      </c>
    </row>
    <row r="83" spans="1:2" x14ac:dyDescent="0.3">
      <c r="A83" s="33">
        <f>'Q4'!K83</f>
        <v>0.9</v>
      </c>
      <c r="B83" s="33">
        <f>'Q4'!L83</f>
        <v>1.1299999999999999</v>
      </c>
    </row>
    <row r="84" spans="1:2" x14ac:dyDescent="0.3">
      <c r="A84" s="33">
        <f>'Q4'!K84</f>
        <v>0.74</v>
      </c>
      <c r="B84" s="33">
        <f>'Q4'!L84</f>
        <v>1.19</v>
      </c>
    </row>
    <row r="85" spans="1:2" x14ac:dyDescent="0.3">
      <c r="A85" s="33">
        <f>'Q4'!K85</f>
        <v>0.86</v>
      </c>
      <c r="B85" s="33">
        <f>'Q4'!L85</f>
        <v>0.78</v>
      </c>
    </row>
    <row r="86" spans="1:2" x14ac:dyDescent="0.3">
      <c r="A86" s="33">
        <f>'Q4'!K86</f>
        <v>0.79</v>
      </c>
      <c r="B86" s="33">
        <f>'Q4'!L86</f>
        <v>1.08</v>
      </c>
    </row>
    <row r="87" spans="1:2" x14ac:dyDescent="0.3">
      <c r="A87" s="33">
        <f>'Q4'!K87</f>
        <v>0.11</v>
      </c>
      <c r="B87" s="33">
        <f>'Q4'!L87</f>
        <v>0.31</v>
      </c>
    </row>
    <row r="88" spans="1:2" x14ac:dyDescent="0.3">
      <c r="A88" s="33">
        <f>'Q4'!K88</f>
        <v>0.76</v>
      </c>
      <c r="B88" s="33">
        <f>'Q4'!L88</f>
        <v>0.26</v>
      </c>
    </row>
    <row r="89" spans="1:2" x14ac:dyDescent="0.3">
      <c r="A89" s="33">
        <f>'Q4'!K89</f>
        <v>0.43</v>
      </c>
      <c r="B89" s="33">
        <f>'Q4'!L89</f>
        <v>3.24</v>
      </c>
    </row>
    <row r="90" spans="1:2" x14ac:dyDescent="0.3">
      <c r="A90" s="33">
        <f>'Q4'!K90</f>
        <v>0.35</v>
      </c>
      <c r="B90" s="33">
        <f>'Q4'!L90</f>
        <v>0.38</v>
      </c>
    </row>
    <row r="91" spans="1:2" x14ac:dyDescent="0.3">
      <c r="A91" s="33">
        <f>'Q4'!K91</f>
        <v>1.48</v>
      </c>
      <c r="B91" s="33">
        <f>'Q4'!L91</f>
        <v>0.66</v>
      </c>
    </row>
    <row r="92" spans="1:2" x14ac:dyDescent="0.3">
      <c r="A92" s="33">
        <f>'Q4'!K92</f>
        <v>0.56999999999999995</v>
      </c>
      <c r="B92" s="33">
        <f>'Q4'!L92</f>
        <v>0.16</v>
      </c>
    </row>
    <row r="93" spans="1:2" x14ac:dyDescent="0.3">
      <c r="A93" s="33">
        <f>'Q4'!K93</f>
        <v>0.36</v>
      </c>
      <c r="B93" s="33">
        <f>'Q4'!L93</f>
        <v>1.41</v>
      </c>
    </row>
    <row r="94" spans="1:2" x14ac:dyDescent="0.3">
      <c r="A94" s="33">
        <f>'Q4'!K94</f>
        <v>0.48</v>
      </c>
      <c r="B94" s="33">
        <f>'Q4'!L94</f>
        <v>0.11</v>
      </c>
    </row>
    <row r="95" spans="1:2" x14ac:dyDescent="0.3">
      <c r="A95" s="33">
        <f>'Q4'!K95</f>
        <v>1.28</v>
      </c>
      <c r="B95" s="33">
        <f>'Q4'!L95</f>
        <v>0.59</v>
      </c>
    </row>
    <row r="96" spans="1:2" x14ac:dyDescent="0.3">
      <c r="A96" s="33">
        <f>'Q4'!K96</f>
        <v>1.73</v>
      </c>
      <c r="B96" s="33">
        <f>'Q4'!L96</f>
        <v>1.45</v>
      </c>
    </row>
    <row r="97" spans="1:2" x14ac:dyDescent="0.3">
      <c r="A97" s="33">
        <f>'Q4'!K97</f>
        <v>2.08</v>
      </c>
      <c r="B97" s="33">
        <f>'Q4'!L97</f>
        <v>0.46</v>
      </c>
    </row>
    <row r="98" spans="1:2" x14ac:dyDescent="0.3">
      <c r="A98" s="33">
        <f>'Q4'!K98</f>
        <v>0.68</v>
      </c>
      <c r="B98" s="33">
        <f>'Q4'!L98</f>
        <v>0.92</v>
      </c>
    </row>
    <row r="99" spans="1:2" x14ac:dyDescent="0.3">
      <c r="A99" s="33">
        <f>'Q4'!K99</f>
        <v>1.06</v>
      </c>
      <c r="B99" s="33">
        <f>'Q4'!L99</f>
        <v>0.97</v>
      </c>
    </row>
    <row r="100" spans="1:2" x14ac:dyDescent="0.3">
      <c r="A100" s="33">
        <f>'Q4'!K100</f>
        <v>0.89</v>
      </c>
      <c r="B100" s="33">
        <f>'Q4'!L100</f>
        <v>2.12</v>
      </c>
    </row>
    <row r="101" spans="1:2" x14ac:dyDescent="0.3">
      <c r="A101" s="33">
        <f>'Q4'!K101</f>
        <v>0.39</v>
      </c>
      <c r="B101" s="33">
        <f>'Q4'!L101</f>
        <v>1.07</v>
      </c>
    </row>
    <row r="102" spans="1:2" x14ac:dyDescent="0.3">
      <c r="A102" s="33">
        <f>'Q4'!K102</f>
        <v>2.2799999999999998</v>
      </c>
      <c r="B102" s="33">
        <f>'Q4'!L102</f>
        <v>0.21</v>
      </c>
    </row>
    <row r="103" spans="1:2" x14ac:dyDescent="0.3">
      <c r="A103" s="33">
        <f>'Q4'!K103</f>
        <v>1.82</v>
      </c>
      <c r="B103" s="33">
        <f>'Q4'!L103</f>
        <v>0.45</v>
      </c>
    </row>
    <row r="104" spans="1:2" x14ac:dyDescent="0.3">
      <c r="A104" s="33">
        <f>'Q4'!K104</f>
        <v>0.97</v>
      </c>
      <c r="B104" s="33">
        <f>'Q4'!L104</f>
        <v>0.63</v>
      </c>
    </row>
    <row r="105" spans="1:2" x14ac:dyDescent="0.3">
      <c r="A105" s="33">
        <f>'Q4'!K105</f>
        <v>0.95</v>
      </c>
      <c r="B105" s="33">
        <f>'Q4'!L105</f>
        <v>0.69</v>
      </c>
    </row>
    <row r="106" spans="1:2" x14ac:dyDescent="0.3">
      <c r="A106" s="33">
        <f>'Q4'!K106</f>
        <v>0.62</v>
      </c>
      <c r="B106" s="33">
        <f>'Q4'!L106</f>
        <v>0.76</v>
      </c>
    </row>
    <row r="107" spans="1:2" x14ac:dyDescent="0.3">
      <c r="A107" s="33">
        <f>'Q4'!K107</f>
        <v>0.59</v>
      </c>
      <c r="B107" s="33">
        <f>'Q4'!L107</f>
        <v>0.53</v>
      </c>
    </row>
    <row r="108" spans="1:2" x14ac:dyDescent="0.3">
      <c r="A108" s="33">
        <f>'Q4'!K108</f>
        <v>1.1299999999999999</v>
      </c>
      <c r="B108" s="33">
        <f>'Q4'!L108</f>
        <v>0.98</v>
      </c>
    </row>
    <row r="109" spans="1:2" x14ac:dyDescent="0.3">
      <c r="A109" s="33">
        <f>'Q4'!K109</f>
        <v>1.55</v>
      </c>
      <c r="B109" s="33">
        <f>'Q4'!L109</f>
        <v>0.93</v>
      </c>
    </row>
    <row r="110" spans="1:2" x14ac:dyDescent="0.3">
      <c r="A110" s="33">
        <f>'Q4'!K110</f>
        <v>1.37</v>
      </c>
      <c r="B110" s="33">
        <f>'Q4'!L110</f>
        <v>1.39</v>
      </c>
    </row>
    <row r="111" spans="1:2" x14ac:dyDescent="0.3">
      <c r="A111" s="33">
        <f>'Q4'!K111</f>
        <v>0.43</v>
      </c>
      <c r="B111" s="33">
        <f>'Q4'!L111</f>
        <v>0.56999999999999995</v>
      </c>
    </row>
    <row r="112" spans="1:2" x14ac:dyDescent="0.3">
      <c r="A112" s="33">
        <f>'Q4'!K112</f>
        <v>1.18</v>
      </c>
      <c r="B112" s="33">
        <f>'Q4'!L112</f>
        <v>0.31</v>
      </c>
    </row>
    <row r="113" spans="1:2" x14ac:dyDescent="0.3">
      <c r="A113" s="33">
        <f>'Q4'!K113</f>
        <v>0.47</v>
      </c>
      <c r="B113" s="33">
        <f>'Q4'!L113</f>
        <v>1.42</v>
      </c>
    </row>
    <row r="114" spans="1:2" x14ac:dyDescent="0.3">
      <c r="A114" s="33">
        <f>'Q4'!K114</f>
        <v>0.96</v>
      </c>
      <c r="B114" s="33">
        <f>'Q4'!L114</f>
        <v>0.59</v>
      </c>
    </row>
    <row r="115" spans="1:2" x14ac:dyDescent="0.3">
      <c r="A115" s="33">
        <f>'Q4'!K115</f>
        <v>0.38</v>
      </c>
      <c r="B115" s="33">
        <f>'Q4'!L115</f>
        <v>1.1499999999999999</v>
      </c>
    </row>
    <row r="116" spans="1:2" x14ac:dyDescent="0.3">
      <c r="A116" s="33">
        <f>'Q4'!K116</f>
        <v>0.91</v>
      </c>
      <c r="B116" s="33">
        <f>'Q4'!L116</f>
        <v>1.17</v>
      </c>
    </row>
    <row r="117" spans="1:2" x14ac:dyDescent="0.3">
      <c r="A117" s="33">
        <f>'Q4'!K117</f>
        <v>1.27</v>
      </c>
      <c r="B117" s="33">
        <f>'Q4'!L117</f>
        <v>0.48</v>
      </c>
    </row>
    <row r="118" spans="1:2" x14ac:dyDescent="0.3">
      <c r="A118" s="33">
        <f>'Q4'!K118</f>
        <v>0.14000000000000001</v>
      </c>
      <c r="B118" s="33">
        <f>'Q4'!L118</f>
        <v>0.98</v>
      </c>
    </row>
    <row r="119" spans="1:2" x14ac:dyDescent="0.3">
      <c r="A119" s="33">
        <f>'Q4'!K119</f>
        <v>1.26</v>
      </c>
      <c r="B119" s="33">
        <f>'Q4'!L119</f>
        <v>0.83</v>
      </c>
    </row>
    <row r="120" spans="1:2" x14ac:dyDescent="0.3">
      <c r="A120" s="33">
        <f>'Q4'!K120</f>
        <v>0.91</v>
      </c>
      <c r="B120" s="33">
        <f>'Q4'!L120</f>
        <v>0.89</v>
      </c>
    </row>
    <row r="121" spans="1:2" x14ac:dyDescent="0.3">
      <c r="A121" s="33">
        <f>'Q4'!K121</f>
        <v>0.53</v>
      </c>
      <c r="B121" s="33">
        <f>'Q4'!L121</f>
        <v>1.1299999999999999</v>
      </c>
    </row>
    <row r="122" spans="1:2" x14ac:dyDescent="0.3">
      <c r="A122" s="33">
        <f>'Q4'!K122</f>
        <v>0.89</v>
      </c>
      <c r="B122" s="33">
        <f>'Q4'!L122</f>
        <v>0.84</v>
      </c>
    </row>
    <row r="123" spans="1:2" x14ac:dyDescent="0.3">
      <c r="A123" s="33">
        <f>'Q4'!K123</f>
        <v>1.06</v>
      </c>
      <c r="B123" s="33">
        <f>'Q4'!L123</f>
        <v>0.72</v>
      </c>
    </row>
    <row r="124" spans="1:2" x14ac:dyDescent="0.3">
      <c r="A124" s="33">
        <f>'Q4'!K124</f>
        <v>1.54</v>
      </c>
      <c r="B124" s="33">
        <f>'Q4'!L124</f>
        <v>0.9</v>
      </c>
    </row>
    <row r="125" spans="1:2" x14ac:dyDescent="0.3">
      <c r="A125" s="33">
        <f>'Q4'!K125</f>
        <v>0.84</v>
      </c>
      <c r="B125" s="33">
        <f>'Q4'!L125</f>
        <v>0.5</v>
      </c>
    </row>
    <row r="126" spans="1:2" x14ac:dyDescent="0.3">
      <c r="A126" s="33">
        <f>'Q4'!K126</f>
        <v>1.37</v>
      </c>
      <c r="B126" s="33">
        <f>'Q4'!L126</f>
        <v>0.74</v>
      </c>
    </row>
    <row r="127" spans="1:2" x14ac:dyDescent="0.3">
      <c r="A127" s="33">
        <f>'Q4'!K127</f>
        <v>0.56999999999999995</v>
      </c>
      <c r="B127" s="33">
        <f>'Q4'!L127</f>
        <v>0.82</v>
      </c>
    </row>
    <row r="128" spans="1:2" x14ac:dyDescent="0.3">
      <c r="A128" s="33">
        <f>'Q4'!K128</f>
        <v>0.63</v>
      </c>
      <c r="B128" s="33">
        <f>'Q4'!L128</f>
        <v>0.99</v>
      </c>
    </row>
    <row r="129" spans="1:2" x14ac:dyDescent="0.3">
      <c r="A129" s="33">
        <f>'Q4'!K129</f>
        <v>0.68</v>
      </c>
      <c r="B129" s="33">
        <f>'Q4'!L129</f>
        <v>2.1</v>
      </c>
    </row>
    <row r="130" spans="1:2" x14ac:dyDescent="0.3">
      <c r="A130" s="33">
        <f>'Q4'!K130</f>
        <v>0.83</v>
      </c>
      <c r="B130" s="33">
        <f>'Q4'!L130</f>
        <v>1.65</v>
      </c>
    </row>
    <row r="131" spans="1:2" x14ac:dyDescent="0.3">
      <c r="A131" s="33">
        <f>'Q4'!K131</f>
        <v>1.1000000000000001</v>
      </c>
      <c r="B131" s="33">
        <f>'Q4'!L131</f>
        <v>0.96</v>
      </c>
    </row>
    <row r="132" spans="1:2" x14ac:dyDescent="0.3">
      <c r="A132" s="33">
        <f>'Q4'!K132</f>
        <v>1.19</v>
      </c>
    </row>
    <row r="133" spans="1:2" x14ac:dyDescent="0.3">
      <c r="A133" s="33">
        <f>'Q4'!K133</f>
        <v>0.33</v>
      </c>
    </row>
    <row r="134" spans="1:2" x14ac:dyDescent="0.3">
      <c r="A134" s="33">
        <f>'Q4'!K134</f>
        <v>0.67</v>
      </c>
    </row>
    <row r="135" spans="1:2" x14ac:dyDescent="0.3">
      <c r="A135" s="33">
        <f>'Q4'!K135</f>
        <v>1.47</v>
      </c>
    </row>
    <row r="136" spans="1:2" x14ac:dyDescent="0.3">
      <c r="A136" s="33">
        <f>'Q4'!K136</f>
        <v>0.8</v>
      </c>
    </row>
    <row r="137" spans="1:2" x14ac:dyDescent="0.3">
      <c r="A137" s="33">
        <f>'Q4'!K137</f>
        <v>0.56999999999999995</v>
      </c>
    </row>
    <row r="138" spans="1:2" x14ac:dyDescent="0.3">
      <c r="A138" s="33">
        <f>'Q4'!K138</f>
        <v>1.29</v>
      </c>
    </row>
    <row r="139" spans="1:2" x14ac:dyDescent="0.3">
      <c r="A139" s="33">
        <f>'Q4'!K139</f>
        <v>1.06</v>
      </c>
    </row>
    <row r="140" spans="1:2" x14ac:dyDescent="0.3">
      <c r="A140" s="33">
        <f>'Q4'!K140</f>
        <v>0.65</v>
      </c>
    </row>
    <row r="141" spans="1:2" x14ac:dyDescent="0.3">
      <c r="A141" s="33">
        <f>'Q4'!K141</f>
        <v>1.1599999999999999</v>
      </c>
    </row>
    <row r="142" spans="1:2" x14ac:dyDescent="0.3">
      <c r="A142" s="33">
        <f>'Q4'!K142</f>
        <v>0.56000000000000005</v>
      </c>
    </row>
    <row r="143" spans="1:2" x14ac:dyDescent="0.3">
      <c r="A143" s="33">
        <f>'Q4'!K143</f>
        <v>0.68</v>
      </c>
    </row>
    <row r="144" spans="1:2" x14ac:dyDescent="0.3">
      <c r="A144" s="33">
        <f>'Q4'!K144</f>
        <v>0.21</v>
      </c>
    </row>
    <row r="145" spans="1:1" x14ac:dyDescent="0.3">
      <c r="A145" s="33">
        <f>'Q4'!K145</f>
        <v>1.01</v>
      </c>
    </row>
    <row r="146" spans="1:1" x14ac:dyDescent="0.3">
      <c r="A146" s="33">
        <f>'Q4'!K146</f>
        <v>1.36</v>
      </c>
    </row>
    <row r="147" spans="1:1" x14ac:dyDescent="0.3">
      <c r="A147" s="33">
        <f>'Q4'!K147</f>
        <v>1.0900000000000001</v>
      </c>
    </row>
    <row r="148" spans="1:1" x14ac:dyDescent="0.3">
      <c r="A148" s="33">
        <f>'Q4'!K148</f>
        <v>0.92</v>
      </c>
    </row>
    <row r="149" spans="1:1" x14ac:dyDescent="0.3">
      <c r="A149" s="33">
        <f>'Q4'!K149</f>
        <v>0.15</v>
      </c>
    </row>
    <row r="150" spans="1:1" x14ac:dyDescent="0.3">
      <c r="A150" s="33">
        <f>'Q4'!K150</f>
        <v>1.41</v>
      </c>
    </row>
    <row r="151" spans="1:1" x14ac:dyDescent="0.3">
      <c r="A151" s="33">
        <f>'Q4'!K151</f>
        <v>0.6</v>
      </c>
    </row>
  </sheetData>
  <mergeCells count="5">
    <mergeCell ref="I7:J7"/>
    <mergeCell ref="G26:H26"/>
    <mergeCell ref="E29:H32"/>
    <mergeCell ref="E1:G1"/>
    <mergeCell ref="I3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0"/>
  <sheetViews>
    <sheetView zoomScale="90" zoomScaleNormal="90" workbookViewId="0">
      <selection activeCell="I715" sqref="I715"/>
    </sheetView>
  </sheetViews>
  <sheetFormatPr defaultRowHeight="14.4" x14ac:dyDescent="0.3"/>
  <cols>
    <col min="1" max="1" width="40.77734375" style="1" customWidth="1"/>
    <col min="2" max="2" width="50.77734375" style="1" customWidth="1"/>
    <col min="3" max="3" width="12.77734375" style="3" customWidth="1"/>
    <col min="4" max="4" width="12.77734375" style="5" customWidth="1"/>
    <col min="5" max="5" width="12.77734375" style="6" customWidth="1"/>
    <col min="6" max="6" width="15.21875" customWidth="1"/>
    <col min="7" max="7" width="12.77734375" style="4" customWidth="1"/>
    <col min="8" max="8" width="12.77734375" style="3" customWidth="1"/>
    <col min="9" max="9" width="12.77734375" style="5" customWidth="1"/>
    <col min="10" max="10" width="12.77734375" style="4" customWidth="1"/>
    <col min="11" max="11" width="12.77734375" style="3" customWidth="1"/>
  </cols>
  <sheetData>
    <row r="1" spans="1:11" ht="14.55" x14ac:dyDescent="0.35">
      <c r="A1" s="2" t="s">
        <v>851</v>
      </c>
      <c r="B1" s="1" t="s">
        <v>0</v>
      </c>
      <c r="C1" s="3" t="s">
        <v>1</v>
      </c>
      <c r="D1" s="5" t="s">
        <v>2</v>
      </c>
      <c r="E1" s="6" t="s">
        <v>3</v>
      </c>
      <c r="F1" s="87" t="s">
        <v>769</v>
      </c>
      <c r="G1" s="4" t="s">
        <v>4</v>
      </c>
      <c r="H1" s="3" t="s">
        <v>5</v>
      </c>
      <c r="I1" s="5" t="s">
        <v>6</v>
      </c>
      <c r="J1" s="4" t="s">
        <v>7</v>
      </c>
      <c r="K1" s="3" t="s">
        <v>8</v>
      </c>
    </row>
    <row r="2" spans="1:11" ht="14.55" x14ac:dyDescent="0.35">
      <c r="A2" s="1" t="s">
        <v>9</v>
      </c>
      <c r="B2" s="1" t="s">
        <v>11</v>
      </c>
      <c r="C2" s="3">
        <v>10620</v>
      </c>
      <c r="D2" s="5">
        <v>2.8</v>
      </c>
      <c r="E2" s="6">
        <v>1.756</v>
      </c>
      <c r="F2" s="87">
        <v>1.19</v>
      </c>
      <c r="G2" s="4">
        <v>113.81</v>
      </c>
      <c r="H2" s="3">
        <v>236730</v>
      </c>
      <c r="I2" s="5">
        <v>1.5</v>
      </c>
      <c r="J2" s="4" t="s">
        <v>10</v>
      </c>
      <c r="K2" s="3" t="s">
        <v>10</v>
      </c>
    </row>
    <row r="3" spans="1:11" ht="14.55" x14ac:dyDescent="0.35">
      <c r="A3" s="1" t="s">
        <v>9</v>
      </c>
      <c r="B3" s="1" t="s">
        <v>12</v>
      </c>
      <c r="C3" s="3">
        <v>96170</v>
      </c>
      <c r="D3" s="5">
        <v>1.8</v>
      </c>
      <c r="E3" s="6">
        <v>15.903</v>
      </c>
      <c r="F3" s="87">
        <v>1.02</v>
      </c>
      <c r="G3" s="4">
        <v>67.77</v>
      </c>
      <c r="H3" s="3">
        <v>140970</v>
      </c>
      <c r="I3" s="5">
        <v>1</v>
      </c>
      <c r="J3" s="4">
        <v>55.58</v>
      </c>
      <c r="K3" s="3">
        <v>115600</v>
      </c>
    </row>
    <row r="4" spans="1:11" ht="14.55" x14ac:dyDescent="0.35">
      <c r="A4" s="1" t="s">
        <v>9</v>
      </c>
      <c r="B4" s="1" t="s">
        <v>13</v>
      </c>
      <c r="C4" s="3">
        <v>680</v>
      </c>
      <c r="D4" s="5">
        <v>6.5</v>
      </c>
      <c r="E4" s="6">
        <v>0.112</v>
      </c>
      <c r="F4" s="87">
        <v>0.31</v>
      </c>
      <c r="G4" s="4">
        <f>H2/2000</f>
        <v>118.36499999999999</v>
      </c>
      <c r="H4" s="3">
        <v>72510</v>
      </c>
      <c r="I4" s="5">
        <v>4.2</v>
      </c>
      <c r="J4" s="4" t="s">
        <v>14</v>
      </c>
      <c r="K4" s="3">
        <v>63150</v>
      </c>
    </row>
    <row r="5" spans="1:11" ht="14.55" x14ac:dyDescent="0.35">
      <c r="A5" s="1" t="s">
        <v>9</v>
      </c>
      <c r="B5" s="1" t="s">
        <v>16</v>
      </c>
      <c r="C5" s="3">
        <v>10440</v>
      </c>
      <c r="D5" s="5">
        <v>3.4</v>
      </c>
      <c r="E5" s="6">
        <v>1.7270000000000001</v>
      </c>
      <c r="F5" s="87">
        <v>1.1200000000000001</v>
      </c>
      <c r="G5" s="4">
        <v>73.08</v>
      </c>
      <c r="H5" s="3">
        <v>152000</v>
      </c>
      <c r="I5" s="5">
        <v>1.2</v>
      </c>
      <c r="J5" s="4">
        <v>67.03</v>
      </c>
      <c r="K5" s="3">
        <v>139430</v>
      </c>
    </row>
    <row r="6" spans="1:11" ht="14.55" x14ac:dyDescent="0.35">
      <c r="A6" s="1" t="s">
        <v>9</v>
      </c>
      <c r="B6" s="1" t="s">
        <v>17</v>
      </c>
      <c r="C6" s="3">
        <v>27920</v>
      </c>
      <c r="D6" s="5">
        <v>2.8</v>
      </c>
      <c r="E6" s="6">
        <v>4.6180000000000003</v>
      </c>
      <c r="F6" s="87">
        <v>1.77</v>
      </c>
      <c r="G6" s="4">
        <v>63.38</v>
      </c>
      <c r="H6" s="3">
        <v>131830</v>
      </c>
      <c r="I6" s="5">
        <v>1.6</v>
      </c>
      <c r="J6" s="4">
        <v>54.15</v>
      </c>
      <c r="K6" s="3">
        <v>112640</v>
      </c>
    </row>
    <row r="7" spans="1:11" ht="14.55" x14ac:dyDescent="0.35">
      <c r="A7" s="1" t="s">
        <v>9</v>
      </c>
      <c r="B7" s="1" t="s">
        <v>18</v>
      </c>
      <c r="C7" s="3">
        <v>2490</v>
      </c>
      <c r="D7" s="5">
        <v>7</v>
      </c>
      <c r="E7" s="6">
        <v>0.41099999999999998</v>
      </c>
      <c r="F7" s="87">
        <v>0.87</v>
      </c>
      <c r="G7" s="4">
        <v>67.72</v>
      </c>
      <c r="H7" s="3">
        <v>140860</v>
      </c>
      <c r="I7" s="5">
        <v>2.2000000000000002</v>
      </c>
      <c r="J7" s="4">
        <v>62.04</v>
      </c>
      <c r="K7" s="3">
        <v>129040</v>
      </c>
    </row>
    <row r="8" spans="1:11" ht="14.55" x14ac:dyDescent="0.35">
      <c r="A8" s="1" t="s">
        <v>9</v>
      </c>
      <c r="B8" s="1" t="s">
        <v>19</v>
      </c>
      <c r="C8" s="3">
        <v>15520</v>
      </c>
      <c r="D8" s="5">
        <v>2.8</v>
      </c>
      <c r="E8" s="6">
        <v>2.5670000000000002</v>
      </c>
      <c r="F8" s="87">
        <v>1.35</v>
      </c>
      <c r="G8" s="4">
        <v>54.79</v>
      </c>
      <c r="H8" s="3">
        <v>113950</v>
      </c>
      <c r="I8" s="5">
        <v>1.3</v>
      </c>
      <c r="J8" s="4">
        <v>50.95</v>
      </c>
      <c r="K8" s="3">
        <v>105980</v>
      </c>
    </row>
    <row r="9" spans="1:11" ht="14.55" x14ac:dyDescent="0.35">
      <c r="A9" s="1" t="s">
        <v>9</v>
      </c>
      <c r="B9" s="1" t="s">
        <v>20</v>
      </c>
      <c r="C9" s="3">
        <v>15460</v>
      </c>
      <c r="D9" s="5">
        <v>3.1</v>
      </c>
      <c r="E9" s="6">
        <v>2.5569999999999999</v>
      </c>
      <c r="F9" s="87">
        <v>1</v>
      </c>
      <c r="G9" s="4">
        <v>77.22</v>
      </c>
      <c r="H9" s="3">
        <v>160620</v>
      </c>
      <c r="I9" s="5">
        <v>1</v>
      </c>
      <c r="J9" s="4">
        <v>73.02</v>
      </c>
      <c r="K9" s="3">
        <v>151880</v>
      </c>
    </row>
    <row r="10" spans="1:11" ht="14.55" x14ac:dyDescent="0.35">
      <c r="A10" s="1" t="s">
        <v>9</v>
      </c>
      <c r="B10" s="1" t="s">
        <v>21</v>
      </c>
      <c r="C10" s="3">
        <v>27690</v>
      </c>
      <c r="D10" s="5">
        <v>3.8</v>
      </c>
      <c r="E10" s="6">
        <v>4.5789999999999997</v>
      </c>
      <c r="F10" s="87">
        <v>1.1499999999999999</v>
      </c>
      <c r="G10" s="4">
        <v>75.67</v>
      </c>
      <c r="H10" s="3">
        <v>157400</v>
      </c>
      <c r="I10" s="5">
        <v>1.5</v>
      </c>
      <c r="J10" s="4">
        <v>66.37</v>
      </c>
      <c r="K10" s="3">
        <v>138040</v>
      </c>
    </row>
    <row r="11" spans="1:11" ht="14.55" x14ac:dyDescent="0.35">
      <c r="A11" s="1" t="s">
        <v>9</v>
      </c>
      <c r="B11" s="1" t="s">
        <v>22</v>
      </c>
      <c r="C11" s="3">
        <v>7340</v>
      </c>
      <c r="D11" s="5">
        <v>3.3</v>
      </c>
      <c r="E11" s="6">
        <v>1.2130000000000001</v>
      </c>
      <c r="F11" s="87">
        <v>1.01</v>
      </c>
      <c r="G11" s="4">
        <v>56.41</v>
      </c>
      <c r="H11" s="3">
        <v>117330</v>
      </c>
      <c r="I11" s="5">
        <v>1.5</v>
      </c>
      <c r="J11" s="4">
        <v>50.79</v>
      </c>
      <c r="K11" s="3">
        <v>105650</v>
      </c>
    </row>
    <row r="12" spans="1:11" ht="14.55" x14ac:dyDescent="0.35">
      <c r="A12" s="1" t="s">
        <v>9</v>
      </c>
      <c r="B12" s="1" t="s">
        <v>23</v>
      </c>
      <c r="C12" s="3">
        <v>3130</v>
      </c>
      <c r="D12" s="5">
        <v>5.6</v>
      </c>
      <c r="E12" s="6">
        <v>0.51800000000000002</v>
      </c>
      <c r="F12" s="87">
        <v>1.05</v>
      </c>
      <c r="G12" s="4">
        <v>62.37</v>
      </c>
      <c r="H12" s="3">
        <v>129720</v>
      </c>
      <c r="I12" s="5">
        <v>3</v>
      </c>
      <c r="J12" s="4">
        <v>60.44</v>
      </c>
      <c r="K12" s="3">
        <v>125710</v>
      </c>
    </row>
    <row r="13" spans="1:11" ht="14.55" x14ac:dyDescent="0.35">
      <c r="A13" s="1" t="s">
        <v>9</v>
      </c>
      <c r="B13" s="1" t="s">
        <v>24</v>
      </c>
      <c r="C13" s="3">
        <v>6830</v>
      </c>
      <c r="D13" s="5">
        <v>4.9000000000000004</v>
      </c>
      <c r="E13" s="6">
        <v>1.129</v>
      </c>
      <c r="F13" s="87">
        <v>1.36</v>
      </c>
      <c r="G13" s="4">
        <v>48.17</v>
      </c>
      <c r="H13" s="3">
        <v>100190</v>
      </c>
      <c r="I13" s="5">
        <v>2.4</v>
      </c>
      <c r="J13" s="4">
        <v>43.89</v>
      </c>
      <c r="K13" s="3">
        <v>91290</v>
      </c>
    </row>
    <row r="14" spans="1:11" ht="14.55" x14ac:dyDescent="0.35">
      <c r="A14" s="1" t="s">
        <v>9</v>
      </c>
      <c r="B14" s="1" t="s">
        <v>25</v>
      </c>
      <c r="C14" s="3">
        <v>560</v>
      </c>
      <c r="D14" s="5">
        <v>7.5</v>
      </c>
      <c r="E14" s="6">
        <v>9.2999999999999999E-2</v>
      </c>
      <c r="F14" s="87">
        <v>0.85</v>
      </c>
      <c r="G14" s="4">
        <v>71.06</v>
      </c>
      <c r="H14" s="3">
        <v>147800</v>
      </c>
      <c r="I14" s="5">
        <v>2.4</v>
      </c>
      <c r="J14" s="4">
        <v>67.47</v>
      </c>
      <c r="K14" s="3">
        <v>140340</v>
      </c>
    </row>
    <row r="15" spans="1:11" ht="14.55" x14ac:dyDescent="0.35">
      <c r="A15" s="1" t="s">
        <v>9</v>
      </c>
      <c r="B15" s="1" t="s">
        <v>26</v>
      </c>
      <c r="C15" s="3">
        <v>5950</v>
      </c>
      <c r="D15" s="5">
        <v>3.3</v>
      </c>
      <c r="E15" s="6">
        <v>0.98499999999999999</v>
      </c>
      <c r="F15" s="87">
        <v>1.03</v>
      </c>
      <c r="G15" s="4">
        <v>64.25</v>
      </c>
      <c r="H15" s="3">
        <v>133630</v>
      </c>
      <c r="I15" s="5">
        <v>2.2999999999999998</v>
      </c>
      <c r="J15" s="4">
        <v>60.01</v>
      </c>
      <c r="K15" s="3">
        <v>124820</v>
      </c>
    </row>
    <row r="16" spans="1:11" ht="14.55" x14ac:dyDescent="0.35">
      <c r="A16" s="1" t="s">
        <v>9</v>
      </c>
      <c r="B16" s="1" t="s">
        <v>27</v>
      </c>
      <c r="C16" s="3">
        <v>1310</v>
      </c>
      <c r="D16" s="5">
        <v>7</v>
      </c>
      <c r="E16" s="6">
        <v>0.217</v>
      </c>
      <c r="F16" s="87">
        <v>0.9</v>
      </c>
      <c r="G16" s="4">
        <v>58.27</v>
      </c>
      <c r="H16" s="3">
        <v>121210</v>
      </c>
      <c r="I16" s="5">
        <v>2.4</v>
      </c>
      <c r="J16" s="4">
        <v>55.2</v>
      </c>
      <c r="K16" s="3">
        <v>114810</v>
      </c>
    </row>
    <row r="17" spans="1:11" ht="14.55" x14ac:dyDescent="0.35">
      <c r="A17" s="1" t="s">
        <v>9</v>
      </c>
      <c r="B17" s="1" t="s">
        <v>28</v>
      </c>
      <c r="C17" s="3">
        <v>70</v>
      </c>
      <c r="D17" s="5">
        <v>49</v>
      </c>
      <c r="E17" s="6">
        <v>1.2E-2</v>
      </c>
      <c r="F17" s="87">
        <v>0.38</v>
      </c>
      <c r="G17" s="4">
        <v>30.22</v>
      </c>
      <c r="H17" s="3">
        <v>62850</v>
      </c>
      <c r="I17" s="5">
        <v>16.600000000000001</v>
      </c>
      <c r="J17" s="4">
        <v>31.09</v>
      </c>
      <c r="K17" s="3">
        <v>64670</v>
      </c>
    </row>
    <row r="18" spans="1:11" ht="14.55" x14ac:dyDescent="0.35">
      <c r="A18" s="1" t="s">
        <v>9</v>
      </c>
      <c r="B18" s="1" t="s">
        <v>29</v>
      </c>
      <c r="C18" s="3">
        <v>10930</v>
      </c>
      <c r="D18" s="5">
        <v>6</v>
      </c>
      <c r="E18" s="6">
        <v>1.8069999999999999</v>
      </c>
      <c r="F18" s="87">
        <v>0.98</v>
      </c>
      <c r="G18" s="4">
        <v>51.3</v>
      </c>
      <c r="H18" s="3">
        <v>106700</v>
      </c>
      <c r="I18" s="5">
        <v>2.7</v>
      </c>
      <c r="J18" s="4">
        <v>47.2</v>
      </c>
      <c r="K18" s="3">
        <v>98170</v>
      </c>
    </row>
    <row r="19" spans="1:11" ht="14.55" x14ac:dyDescent="0.35">
      <c r="A19" s="1" t="s">
        <v>9</v>
      </c>
      <c r="B19" s="1" t="s">
        <v>30</v>
      </c>
      <c r="C19" s="3">
        <v>2170</v>
      </c>
      <c r="D19" s="5">
        <v>9.1</v>
      </c>
      <c r="E19" s="6">
        <v>0.35799999999999998</v>
      </c>
      <c r="F19" s="87">
        <v>1.04</v>
      </c>
      <c r="G19" s="4">
        <v>27.68</v>
      </c>
      <c r="H19" s="3">
        <v>57570</v>
      </c>
      <c r="I19" s="5">
        <v>3.5</v>
      </c>
      <c r="J19" s="4">
        <v>23.59</v>
      </c>
      <c r="K19" s="3">
        <v>49060</v>
      </c>
    </row>
    <row r="20" spans="1:11" ht="14.55" x14ac:dyDescent="0.35">
      <c r="A20" s="1" t="s">
        <v>9</v>
      </c>
      <c r="B20" s="1" t="s">
        <v>32</v>
      </c>
      <c r="C20" s="3">
        <v>5430</v>
      </c>
      <c r="D20" s="5">
        <v>9.8000000000000007</v>
      </c>
      <c r="E20" s="6">
        <v>0.89800000000000002</v>
      </c>
      <c r="F20" s="87">
        <v>0.9</v>
      </c>
      <c r="G20" s="4">
        <v>61.43</v>
      </c>
      <c r="H20" s="3">
        <v>127770</v>
      </c>
      <c r="I20" s="5">
        <v>3.1</v>
      </c>
      <c r="J20" s="4">
        <v>55.88</v>
      </c>
      <c r="K20" s="3">
        <v>116230</v>
      </c>
    </row>
    <row r="21" spans="1:11" ht="14.55" x14ac:dyDescent="0.35">
      <c r="A21" s="1" t="s">
        <v>9</v>
      </c>
      <c r="B21" s="1" t="s">
        <v>33</v>
      </c>
      <c r="C21" s="3">
        <v>1870</v>
      </c>
      <c r="D21" s="5">
        <v>12.3</v>
      </c>
      <c r="E21" s="6">
        <v>0.308</v>
      </c>
      <c r="F21" s="87">
        <v>1.22</v>
      </c>
      <c r="G21" s="4">
        <v>45.43</v>
      </c>
      <c r="H21" s="3">
        <v>94490</v>
      </c>
      <c r="I21" s="5">
        <v>3.5</v>
      </c>
      <c r="J21" s="4">
        <v>43.24</v>
      </c>
      <c r="K21" s="3">
        <v>89940</v>
      </c>
    </row>
    <row r="22" spans="1:11" ht="14.55" x14ac:dyDescent="0.35">
      <c r="A22" s="1" t="s">
        <v>9</v>
      </c>
      <c r="B22" s="1" t="s">
        <v>34</v>
      </c>
      <c r="C22" s="3">
        <v>8820</v>
      </c>
      <c r="D22" s="5">
        <v>4</v>
      </c>
      <c r="E22" s="6">
        <v>1.4590000000000001</v>
      </c>
      <c r="F22" s="87">
        <v>1.1599999999999999</v>
      </c>
      <c r="G22" s="4">
        <v>79.16</v>
      </c>
      <c r="H22" s="3">
        <v>164650</v>
      </c>
      <c r="I22" s="5">
        <v>1.7</v>
      </c>
      <c r="J22" s="4">
        <v>76.489999999999995</v>
      </c>
      <c r="K22" s="3">
        <v>159110</v>
      </c>
    </row>
    <row r="23" spans="1:11" ht="14.55" x14ac:dyDescent="0.35">
      <c r="A23" s="1" t="s">
        <v>9</v>
      </c>
      <c r="B23" s="1" t="s">
        <v>35</v>
      </c>
      <c r="C23" s="3">
        <v>13560</v>
      </c>
      <c r="D23" s="5">
        <v>4.5999999999999996</v>
      </c>
      <c r="E23" s="6">
        <v>2.242</v>
      </c>
      <c r="F23" s="87">
        <v>1.54</v>
      </c>
      <c r="G23" s="4">
        <v>24.71</v>
      </c>
      <c r="H23" s="3">
        <v>51390</v>
      </c>
      <c r="I23" s="5">
        <v>2.8</v>
      </c>
      <c r="J23" s="4">
        <v>21.76</v>
      </c>
      <c r="K23" s="3">
        <v>45260</v>
      </c>
    </row>
    <row r="24" spans="1:11" ht="14.55" x14ac:dyDescent="0.35">
      <c r="A24" s="1" t="s">
        <v>9</v>
      </c>
      <c r="B24" s="1" t="s">
        <v>37</v>
      </c>
      <c r="C24" s="3">
        <v>1120</v>
      </c>
      <c r="D24" s="5">
        <v>11.8</v>
      </c>
      <c r="E24" s="6">
        <v>0.185</v>
      </c>
      <c r="F24" s="87">
        <v>0.72</v>
      </c>
      <c r="G24" s="4">
        <v>30.12</v>
      </c>
      <c r="H24" s="3">
        <v>62660</v>
      </c>
      <c r="I24" s="5">
        <v>4.3</v>
      </c>
      <c r="J24" s="4">
        <v>27.96</v>
      </c>
      <c r="K24" s="3">
        <v>58160</v>
      </c>
    </row>
    <row r="25" spans="1:11" ht="14.55" x14ac:dyDescent="0.35">
      <c r="A25" s="1" t="s">
        <v>9</v>
      </c>
      <c r="B25" s="1" t="s">
        <v>38</v>
      </c>
      <c r="C25" s="3">
        <v>12110</v>
      </c>
      <c r="D25" s="5">
        <v>3.2</v>
      </c>
      <c r="E25" s="6">
        <v>2.0030000000000001</v>
      </c>
      <c r="F25" s="87">
        <v>0.82</v>
      </c>
      <c r="G25" s="4">
        <v>55.73</v>
      </c>
      <c r="H25" s="3">
        <v>115920</v>
      </c>
      <c r="I25" s="5">
        <v>2.1</v>
      </c>
      <c r="J25" s="4">
        <v>52.27</v>
      </c>
      <c r="K25" s="3">
        <v>108720</v>
      </c>
    </row>
    <row r="26" spans="1:11" ht="14.55" x14ac:dyDescent="0.35">
      <c r="A26" s="1" t="s">
        <v>9</v>
      </c>
      <c r="B26" s="1" t="s">
        <v>39</v>
      </c>
      <c r="C26" s="3">
        <v>120</v>
      </c>
      <c r="D26" s="5">
        <v>0</v>
      </c>
      <c r="E26" s="6">
        <v>0.02</v>
      </c>
      <c r="F26" s="87">
        <v>0.2</v>
      </c>
      <c r="G26" s="4">
        <v>43.29</v>
      </c>
      <c r="H26" s="3">
        <v>90050</v>
      </c>
      <c r="I26" s="5">
        <v>2.5</v>
      </c>
      <c r="J26" s="4">
        <v>42.48</v>
      </c>
      <c r="K26" s="3">
        <v>88360</v>
      </c>
    </row>
    <row r="27" spans="1:11" ht="14.55" x14ac:dyDescent="0.35">
      <c r="A27" s="1" t="s">
        <v>9</v>
      </c>
      <c r="B27" s="1" t="s">
        <v>40</v>
      </c>
      <c r="C27" s="3">
        <v>12200</v>
      </c>
      <c r="D27" s="5">
        <v>7</v>
      </c>
      <c r="E27" s="6">
        <v>2.0169999999999999</v>
      </c>
      <c r="F27" s="87">
        <v>1.54</v>
      </c>
      <c r="G27" s="4">
        <v>36.25</v>
      </c>
      <c r="H27" s="3">
        <v>75410</v>
      </c>
      <c r="I27" s="5">
        <v>3.4</v>
      </c>
      <c r="J27" s="4">
        <v>30.77</v>
      </c>
      <c r="K27" s="3">
        <v>64000</v>
      </c>
    </row>
    <row r="28" spans="1:11" ht="14.55" x14ac:dyDescent="0.35">
      <c r="A28" s="1" t="s">
        <v>9</v>
      </c>
      <c r="B28" s="1" t="s">
        <v>42</v>
      </c>
      <c r="C28" s="3">
        <v>160</v>
      </c>
      <c r="D28" s="5">
        <v>13.3</v>
      </c>
      <c r="E28" s="6">
        <v>2.5999999999999999E-2</v>
      </c>
      <c r="F28" s="87">
        <v>0.39</v>
      </c>
      <c r="G28" s="4">
        <v>61.98</v>
      </c>
      <c r="H28" s="3">
        <v>128910</v>
      </c>
      <c r="I28" s="5">
        <v>3.3</v>
      </c>
      <c r="J28" s="4">
        <v>58.22</v>
      </c>
      <c r="K28" s="3">
        <v>121110</v>
      </c>
    </row>
    <row r="29" spans="1:11" ht="14.55" x14ac:dyDescent="0.35">
      <c r="A29" s="1" t="s">
        <v>9</v>
      </c>
      <c r="B29" s="1" t="s">
        <v>43</v>
      </c>
      <c r="C29" s="3">
        <v>18930</v>
      </c>
      <c r="D29" s="5">
        <v>2.7</v>
      </c>
      <c r="E29" s="6">
        <v>3.1309999999999998</v>
      </c>
      <c r="F29" s="87">
        <v>1.04</v>
      </c>
      <c r="G29" s="4">
        <v>66.19</v>
      </c>
      <c r="H29" s="3">
        <v>137680</v>
      </c>
      <c r="I29" s="5">
        <v>1.6</v>
      </c>
      <c r="J29" s="4">
        <v>58.94</v>
      </c>
      <c r="K29" s="3">
        <v>122600</v>
      </c>
    </row>
    <row r="30" spans="1:11" ht="14.55" x14ac:dyDescent="0.35">
      <c r="A30" s="1" t="s">
        <v>9</v>
      </c>
      <c r="B30" s="1" t="s">
        <v>44</v>
      </c>
      <c r="C30" s="3">
        <v>5960</v>
      </c>
      <c r="D30" s="5">
        <v>7.7</v>
      </c>
      <c r="E30" s="6">
        <v>0.98599999999999999</v>
      </c>
      <c r="F30" s="87">
        <v>9.09</v>
      </c>
      <c r="G30" s="4">
        <v>46.59</v>
      </c>
      <c r="H30" s="3">
        <v>96900</v>
      </c>
      <c r="I30" s="5">
        <v>8.5</v>
      </c>
      <c r="J30" s="4">
        <v>31.92</v>
      </c>
      <c r="K30" s="3">
        <v>66380</v>
      </c>
    </row>
    <row r="31" spans="1:11" x14ac:dyDescent="0.3">
      <c r="A31" s="1" t="s">
        <v>9</v>
      </c>
      <c r="B31" s="1" t="s">
        <v>45</v>
      </c>
      <c r="C31" s="3">
        <v>21490</v>
      </c>
      <c r="D31" s="5">
        <v>4.3</v>
      </c>
      <c r="E31" s="6">
        <v>3.5539999999999998</v>
      </c>
      <c r="F31" s="87">
        <v>1.23</v>
      </c>
      <c r="G31" s="4">
        <v>33.69</v>
      </c>
      <c r="H31" s="3">
        <v>70080</v>
      </c>
      <c r="I31" s="5">
        <v>2.1</v>
      </c>
      <c r="J31" s="4">
        <v>30.84</v>
      </c>
      <c r="K31" s="3">
        <v>64150</v>
      </c>
    </row>
    <row r="32" spans="1:11" x14ac:dyDescent="0.3">
      <c r="A32" s="1" t="s">
        <v>9</v>
      </c>
      <c r="B32" s="1" t="s">
        <v>46</v>
      </c>
      <c r="C32" s="3">
        <v>11810</v>
      </c>
      <c r="D32" s="5">
        <v>8</v>
      </c>
      <c r="E32" s="6">
        <v>1.9530000000000001</v>
      </c>
      <c r="F32" s="87">
        <v>0.99</v>
      </c>
      <c r="G32" s="4">
        <v>34.9</v>
      </c>
      <c r="H32" s="3">
        <v>72600</v>
      </c>
      <c r="I32" s="5">
        <v>1.7</v>
      </c>
      <c r="J32" s="4">
        <v>34.619999999999997</v>
      </c>
      <c r="K32" s="3">
        <v>72010</v>
      </c>
    </row>
    <row r="33" spans="1:11" x14ac:dyDescent="0.3">
      <c r="A33" s="1" t="s">
        <v>9</v>
      </c>
      <c r="B33" s="1" t="s">
        <v>47</v>
      </c>
      <c r="C33" s="3">
        <v>1500</v>
      </c>
      <c r="D33" s="5">
        <v>20</v>
      </c>
      <c r="E33" s="6">
        <v>0.248</v>
      </c>
      <c r="F33" s="87">
        <v>2.19</v>
      </c>
      <c r="G33" s="4">
        <v>30.22</v>
      </c>
      <c r="H33" s="3">
        <v>62860</v>
      </c>
      <c r="I33" s="5">
        <v>2.7</v>
      </c>
      <c r="J33" s="4">
        <v>29.11</v>
      </c>
      <c r="K33" s="3">
        <v>60540</v>
      </c>
    </row>
    <row r="34" spans="1:11" x14ac:dyDescent="0.3">
      <c r="A34" s="1" t="s">
        <v>9</v>
      </c>
      <c r="B34" s="1" t="s">
        <v>48</v>
      </c>
      <c r="C34" s="3">
        <v>13140</v>
      </c>
      <c r="D34" s="5">
        <v>3.2</v>
      </c>
      <c r="E34" s="6">
        <v>2.173</v>
      </c>
      <c r="F34" s="87">
        <v>1.08</v>
      </c>
      <c r="G34" s="4">
        <v>39.35</v>
      </c>
      <c r="H34" s="3">
        <v>81840</v>
      </c>
      <c r="I34" s="5">
        <v>1.1000000000000001</v>
      </c>
      <c r="J34" s="4">
        <v>39.14</v>
      </c>
      <c r="K34" s="3">
        <v>81410</v>
      </c>
    </row>
    <row r="35" spans="1:11" x14ac:dyDescent="0.3">
      <c r="A35" s="1" t="s">
        <v>9</v>
      </c>
      <c r="B35" s="1" t="s">
        <v>49</v>
      </c>
      <c r="C35" s="3">
        <v>8830</v>
      </c>
      <c r="D35" s="5">
        <v>5.7</v>
      </c>
      <c r="E35" s="6">
        <v>1.46</v>
      </c>
      <c r="F35" s="87">
        <v>0.99</v>
      </c>
      <c r="G35" s="4">
        <v>33.619999999999997</v>
      </c>
      <c r="H35" s="3">
        <v>69930</v>
      </c>
      <c r="I35" s="5">
        <v>2.1</v>
      </c>
      <c r="J35" s="4">
        <v>30.74</v>
      </c>
      <c r="K35" s="3">
        <v>63950</v>
      </c>
    </row>
    <row r="36" spans="1:11" x14ac:dyDescent="0.3">
      <c r="A36" s="1" t="s">
        <v>9</v>
      </c>
      <c r="B36" s="1" t="s">
        <v>50</v>
      </c>
      <c r="C36" s="3">
        <v>22440</v>
      </c>
      <c r="D36" s="5">
        <v>2.8</v>
      </c>
      <c r="E36" s="6">
        <v>3.7109999999999999</v>
      </c>
      <c r="F36" s="87">
        <v>0.95</v>
      </c>
      <c r="G36" s="4">
        <v>35.18</v>
      </c>
      <c r="H36" s="3">
        <v>73180</v>
      </c>
      <c r="I36" s="5">
        <v>1.3</v>
      </c>
      <c r="J36" s="4">
        <v>32.270000000000003</v>
      </c>
      <c r="K36" s="3">
        <v>67110</v>
      </c>
    </row>
    <row r="37" spans="1:11" x14ac:dyDescent="0.3">
      <c r="A37" s="1" t="s">
        <v>9</v>
      </c>
      <c r="B37" s="1" t="s">
        <v>51</v>
      </c>
      <c r="C37" s="3">
        <v>3390</v>
      </c>
      <c r="D37" s="5">
        <v>9.5</v>
      </c>
      <c r="E37" s="6">
        <v>0.56100000000000005</v>
      </c>
      <c r="F37" s="87">
        <v>1.02</v>
      </c>
      <c r="G37" s="4">
        <v>39.24</v>
      </c>
      <c r="H37" s="3">
        <v>81620</v>
      </c>
      <c r="I37" s="5">
        <v>6.3</v>
      </c>
      <c r="J37" s="4">
        <v>38.82</v>
      </c>
      <c r="K37" s="3">
        <v>80750</v>
      </c>
    </row>
    <row r="38" spans="1:11" x14ac:dyDescent="0.3">
      <c r="A38" s="1" t="s">
        <v>9</v>
      </c>
      <c r="B38" s="1" t="s">
        <v>52</v>
      </c>
      <c r="C38" s="3">
        <v>7070</v>
      </c>
      <c r="D38" s="5">
        <v>4.9000000000000004</v>
      </c>
      <c r="E38" s="6">
        <v>1.169</v>
      </c>
      <c r="F38" s="87">
        <v>1.04</v>
      </c>
      <c r="G38" s="4">
        <v>40.22</v>
      </c>
      <c r="H38" s="3">
        <v>83650</v>
      </c>
      <c r="I38" s="5">
        <v>1.4</v>
      </c>
      <c r="J38" s="4">
        <v>38.99</v>
      </c>
      <c r="K38" s="3">
        <v>81090</v>
      </c>
    </row>
    <row r="39" spans="1:11" x14ac:dyDescent="0.3">
      <c r="A39" s="1" t="s">
        <v>9</v>
      </c>
      <c r="B39" s="1" t="s">
        <v>53</v>
      </c>
      <c r="C39" s="3">
        <v>31740</v>
      </c>
      <c r="D39" s="5">
        <v>4.5999999999999996</v>
      </c>
      <c r="E39" s="6">
        <v>5.2480000000000002</v>
      </c>
      <c r="F39" s="87">
        <v>1.1299999999999999</v>
      </c>
      <c r="G39" s="4">
        <v>45.65</v>
      </c>
      <c r="H39" s="3">
        <v>94950</v>
      </c>
      <c r="I39" s="5">
        <v>2.2000000000000002</v>
      </c>
      <c r="J39" s="4">
        <v>41.14</v>
      </c>
      <c r="K39" s="3">
        <v>85560</v>
      </c>
    </row>
    <row r="40" spans="1:11" x14ac:dyDescent="0.3">
      <c r="A40" s="1" t="s">
        <v>9</v>
      </c>
      <c r="B40" s="1" t="s">
        <v>54</v>
      </c>
      <c r="C40" s="3">
        <v>5780</v>
      </c>
      <c r="D40" s="5">
        <v>8.8000000000000007</v>
      </c>
      <c r="E40" s="6">
        <v>0.95599999999999996</v>
      </c>
      <c r="F40" s="87">
        <v>1.33</v>
      </c>
      <c r="G40" s="4">
        <v>25.62</v>
      </c>
      <c r="H40" s="3">
        <v>53290</v>
      </c>
      <c r="I40" s="5">
        <v>2.7</v>
      </c>
      <c r="J40" s="4">
        <v>23.44</v>
      </c>
      <c r="K40" s="3">
        <v>48760</v>
      </c>
    </row>
    <row r="41" spans="1:11" x14ac:dyDescent="0.3">
      <c r="A41" s="1" t="s">
        <v>9</v>
      </c>
      <c r="B41" s="1" t="s">
        <v>55</v>
      </c>
      <c r="C41" s="3">
        <v>2570</v>
      </c>
      <c r="D41" s="5">
        <v>8.3000000000000007</v>
      </c>
      <c r="E41" s="6">
        <v>0.42499999999999999</v>
      </c>
      <c r="F41" s="87">
        <v>0.83</v>
      </c>
      <c r="G41" s="4">
        <v>38.04</v>
      </c>
      <c r="H41" s="3">
        <v>79120</v>
      </c>
      <c r="I41" s="5">
        <v>12.1</v>
      </c>
      <c r="J41" s="4">
        <v>31.5</v>
      </c>
      <c r="K41" s="3">
        <v>65510</v>
      </c>
    </row>
    <row r="42" spans="1:11" x14ac:dyDescent="0.3">
      <c r="A42" s="1" t="s">
        <v>9</v>
      </c>
      <c r="B42" s="1" t="s">
        <v>56</v>
      </c>
      <c r="C42" s="3">
        <v>2830</v>
      </c>
      <c r="D42" s="5">
        <v>6.3</v>
      </c>
      <c r="E42" s="6">
        <v>0.46899999999999997</v>
      </c>
      <c r="F42" s="87">
        <v>0.83</v>
      </c>
      <c r="G42" s="4">
        <v>36.340000000000003</v>
      </c>
      <c r="H42" s="3">
        <v>75590</v>
      </c>
      <c r="I42" s="5">
        <v>1.2</v>
      </c>
      <c r="J42" s="4">
        <v>34.630000000000003</v>
      </c>
      <c r="K42" s="3">
        <v>72040</v>
      </c>
    </row>
    <row r="43" spans="1:11" x14ac:dyDescent="0.3">
      <c r="A43" s="1" t="s">
        <v>9</v>
      </c>
      <c r="B43" s="1" t="s">
        <v>57</v>
      </c>
      <c r="C43" s="3">
        <v>10030</v>
      </c>
      <c r="D43" s="5">
        <v>5.5</v>
      </c>
      <c r="E43" s="6">
        <v>1.659</v>
      </c>
      <c r="F43" s="87">
        <v>0.84</v>
      </c>
      <c r="G43" s="4">
        <v>32.590000000000003</v>
      </c>
      <c r="H43" s="3">
        <v>67790</v>
      </c>
      <c r="I43" s="5">
        <v>1.8</v>
      </c>
      <c r="J43" s="4">
        <v>31.42</v>
      </c>
      <c r="K43" s="3">
        <v>65340</v>
      </c>
    </row>
    <row r="44" spans="1:11" x14ac:dyDescent="0.3">
      <c r="A44" s="1" t="s">
        <v>9</v>
      </c>
      <c r="B44" s="1" t="s">
        <v>58</v>
      </c>
      <c r="C44" s="3">
        <v>35960</v>
      </c>
      <c r="D44" s="5">
        <v>2.9</v>
      </c>
      <c r="E44" s="6">
        <v>5.9459999999999997</v>
      </c>
      <c r="F44" s="87">
        <v>1.42</v>
      </c>
      <c r="G44" s="4">
        <v>34.39</v>
      </c>
      <c r="H44" s="3">
        <v>71520</v>
      </c>
      <c r="I44" s="5">
        <v>1.1000000000000001</v>
      </c>
      <c r="J44" s="4">
        <v>30.51</v>
      </c>
      <c r="K44" s="3">
        <v>63470</v>
      </c>
    </row>
    <row r="45" spans="1:11" x14ac:dyDescent="0.3">
      <c r="A45" s="1" t="s">
        <v>9</v>
      </c>
      <c r="B45" s="1" t="s">
        <v>59</v>
      </c>
      <c r="C45" s="3">
        <v>56510</v>
      </c>
      <c r="D45" s="5">
        <v>2.2999999999999998</v>
      </c>
      <c r="E45" s="6">
        <v>9.3460000000000001</v>
      </c>
      <c r="F45" s="87">
        <v>1.33</v>
      </c>
      <c r="G45" s="4">
        <v>38.130000000000003</v>
      </c>
      <c r="H45" s="3">
        <v>79310</v>
      </c>
      <c r="I45" s="5">
        <v>1.5</v>
      </c>
      <c r="J45" s="4">
        <v>34.11</v>
      </c>
      <c r="K45" s="3">
        <v>70940</v>
      </c>
    </row>
    <row r="46" spans="1:11" x14ac:dyDescent="0.3">
      <c r="A46" s="1" t="s">
        <v>9</v>
      </c>
      <c r="B46" s="1" t="s">
        <v>60</v>
      </c>
      <c r="C46" s="3">
        <v>58520</v>
      </c>
      <c r="D46" s="5">
        <v>3.2</v>
      </c>
      <c r="E46" s="6">
        <v>9.6780000000000008</v>
      </c>
      <c r="F46" s="87">
        <v>1.1100000000000001</v>
      </c>
      <c r="G46" s="4">
        <v>39.74</v>
      </c>
      <c r="H46" s="3">
        <v>82670</v>
      </c>
      <c r="I46" s="5">
        <v>1.5</v>
      </c>
      <c r="J46" s="4">
        <v>35.6</v>
      </c>
      <c r="K46" s="3">
        <v>74050</v>
      </c>
    </row>
    <row r="47" spans="1:11" x14ac:dyDescent="0.3">
      <c r="A47" s="1" t="s">
        <v>9</v>
      </c>
      <c r="B47" s="1" t="s">
        <v>61</v>
      </c>
      <c r="C47" s="3">
        <v>1810</v>
      </c>
      <c r="D47" s="5">
        <v>12.7</v>
      </c>
      <c r="E47" s="6">
        <v>0.29899999999999999</v>
      </c>
      <c r="F47" s="87">
        <v>0.72</v>
      </c>
      <c r="G47" s="4">
        <v>40.520000000000003</v>
      </c>
      <c r="H47" s="3">
        <v>84290</v>
      </c>
      <c r="I47" s="5">
        <v>2.7</v>
      </c>
      <c r="J47" s="4">
        <v>40.4</v>
      </c>
      <c r="K47" s="3">
        <v>84030</v>
      </c>
    </row>
    <row r="48" spans="1:11" x14ac:dyDescent="0.3">
      <c r="A48" s="1" t="s">
        <v>9</v>
      </c>
      <c r="B48" s="1" t="s">
        <v>62</v>
      </c>
      <c r="C48" s="3">
        <v>2570</v>
      </c>
      <c r="D48" s="5">
        <v>8.8000000000000007</v>
      </c>
      <c r="E48" s="6">
        <v>0.42499999999999999</v>
      </c>
      <c r="F48" s="87">
        <v>1.1100000000000001</v>
      </c>
      <c r="G48" s="4">
        <v>45.42</v>
      </c>
      <c r="H48" s="3">
        <v>94470</v>
      </c>
      <c r="I48" s="5">
        <v>1.7</v>
      </c>
      <c r="J48" s="4">
        <v>44.31</v>
      </c>
      <c r="K48" s="3">
        <v>92160</v>
      </c>
    </row>
    <row r="49" spans="1:11" x14ac:dyDescent="0.3">
      <c r="A49" s="1" t="s">
        <v>9</v>
      </c>
      <c r="B49" s="1" t="s">
        <v>63</v>
      </c>
      <c r="C49" s="3">
        <v>3560</v>
      </c>
      <c r="D49" s="5">
        <v>7.8</v>
      </c>
      <c r="E49" s="6">
        <v>0.58799999999999997</v>
      </c>
      <c r="F49" s="87">
        <v>1.1200000000000001</v>
      </c>
      <c r="G49" s="4">
        <v>44.04</v>
      </c>
      <c r="H49" s="3">
        <v>91610</v>
      </c>
      <c r="I49" s="5">
        <v>3</v>
      </c>
      <c r="J49" s="4">
        <v>36.71</v>
      </c>
      <c r="K49" s="3">
        <v>76360</v>
      </c>
    </row>
    <row r="50" spans="1:11" x14ac:dyDescent="0.3">
      <c r="A50" s="1" t="s">
        <v>9</v>
      </c>
      <c r="B50" s="1" t="s">
        <v>64</v>
      </c>
      <c r="C50" s="3">
        <v>12340</v>
      </c>
      <c r="D50" s="5">
        <v>4.9000000000000004</v>
      </c>
      <c r="E50" s="6">
        <v>2.0409999999999999</v>
      </c>
      <c r="F50" s="87">
        <v>0.99</v>
      </c>
      <c r="G50" s="4">
        <v>49.27</v>
      </c>
      <c r="H50" s="3">
        <v>102470</v>
      </c>
      <c r="I50" s="5">
        <v>1.9</v>
      </c>
      <c r="J50" s="4">
        <v>43.41</v>
      </c>
      <c r="K50" s="3">
        <v>90300</v>
      </c>
    </row>
    <row r="51" spans="1:11" x14ac:dyDescent="0.3">
      <c r="A51" s="1" t="s">
        <v>9</v>
      </c>
      <c r="B51" s="1" t="s">
        <v>65</v>
      </c>
      <c r="C51" s="3">
        <v>10540</v>
      </c>
      <c r="D51" s="5">
        <v>7.8</v>
      </c>
      <c r="E51" s="6">
        <v>1.7430000000000001</v>
      </c>
      <c r="F51" s="87">
        <v>1.24</v>
      </c>
      <c r="G51" s="4">
        <v>62.47</v>
      </c>
      <c r="H51" s="3">
        <v>129940</v>
      </c>
      <c r="I51" s="5">
        <v>5.3</v>
      </c>
      <c r="J51" s="4">
        <v>45.03</v>
      </c>
      <c r="K51" s="3">
        <v>93660</v>
      </c>
    </row>
    <row r="52" spans="1:11" x14ac:dyDescent="0.3">
      <c r="A52" s="1" t="s">
        <v>9</v>
      </c>
      <c r="B52" s="1" t="s">
        <v>66</v>
      </c>
      <c r="C52" s="3">
        <v>3050</v>
      </c>
      <c r="D52" s="5">
        <v>11.8</v>
      </c>
      <c r="E52" s="6">
        <v>0.505</v>
      </c>
      <c r="F52" s="87">
        <v>0.8</v>
      </c>
      <c r="G52" s="4">
        <v>42.88</v>
      </c>
      <c r="H52" s="3">
        <v>89190</v>
      </c>
      <c r="I52" s="5">
        <v>3.7</v>
      </c>
      <c r="J52" s="4">
        <v>37.520000000000003</v>
      </c>
      <c r="K52" s="3">
        <v>78030</v>
      </c>
    </row>
    <row r="53" spans="1:11" x14ac:dyDescent="0.3">
      <c r="A53" s="1" t="s">
        <v>9</v>
      </c>
      <c r="B53" s="1" t="s">
        <v>67</v>
      </c>
      <c r="C53" s="3">
        <v>1740</v>
      </c>
      <c r="D53" s="5">
        <v>9.1999999999999993</v>
      </c>
      <c r="E53" s="6">
        <v>0.28699999999999998</v>
      </c>
      <c r="F53" s="87">
        <v>0.78</v>
      </c>
      <c r="G53" s="4">
        <v>48.82</v>
      </c>
      <c r="H53" s="3">
        <v>101540</v>
      </c>
      <c r="I53" s="5">
        <v>4.0999999999999996</v>
      </c>
      <c r="J53" s="4">
        <v>45.09</v>
      </c>
      <c r="K53" s="3">
        <v>93780</v>
      </c>
    </row>
    <row r="54" spans="1:11" x14ac:dyDescent="0.3">
      <c r="A54" s="1" t="s">
        <v>9</v>
      </c>
      <c r="B54" s="1" t="s">
        <v>68</v>
      </c>
      <c r="C54" s="3">
        <v>1620</v>
      </c>
      <c r="D54" s="5">
        <v>12.8</v>
      </c>
      <c r="E54" s="6">
        <v>0.26800000000000002</v>
      </c>
      <c r="F54" s="87">
        <v>1.06</v>
      </c>
      <c r="G54" s="4">
        <v>28.04</v>
      </c>
      <c r="H54" s="3">
        <v>58320</v>
      </c>
      <c r="I54" s="5">
        <v>3.1</v>
      </c>
      <c r="J54" s="4">
        <v>24.78</v>
      </c>
      <c r="K54" s="3">
        <v>51550</v>
      </c>
    </row>
    <row r="55" spans="1:11" x14ac:dyDescent="0.3">
      <c r="A55" s="1" t="s">
        <v>9</v>
      </c>
      <c r="B55" s="1" t="s">
        <v>69</v>
      </c>
      <c r="C55" s="3">
        <v>16820</v>
      </c>
      <c r="D55" s="5">
        <v>8.4</v>
      </c>
      <c r="E55" s="6">
        <v>2.7810000000000001</v>
      </c>
      <c r="F55" s="87">
        <v>1.29</v>
      </c>
      <c r="G55" s="4">
        <v>38.03</v>
      </c>
      <c r="H55" s="3">
        <v>79100</v>
      </c>
      <c r="I55" s="5">
        <v>3.5</v>
      </c>
      <c r="J55" s="4">
        <v>30.8</v>
      </c>
      <c r="K55" s="3">
        <v>64060</v>
      </c>
    </row>
    <row r="56" spans="1:11" x14ac:dyDescent="0.3">
      <c r="A56" s="1" t="s">
        <v>9</v>
      </c>
      <c r="B56" s="1" t="s">
        <v>70</v>
      </c>
      <c r="C56" s="3">
        <v>1620</v>
      </c>
      <c r="D56" s="5">
        <v>0.7</v>
      </c>
      <c r="E56" s="6">
        <v>0.26800000000000002</v>
      </c>
      <c r="F56" s="87">
        <v>0.67</v>
      </c>
      <c r="G56" s="4">
        <v>39.590000000000003</v>
      </c>
      <c r="H56" s="3">
        <v>82340</v>
      </c>
      <c r="I56" s="5">
        <v>2.8</v>
      </c>
      <c r="J56" s="4">
        <v>38.840000000000003</v>
      </c>
      <c r="K56" s="3">
        <v>80790</v>
      </c>
    </row>
    <row r="57" spans="1:11" x14ac:dyDescent="0.3">
      <c r="A57" s="1" t="s">
        <v>9</v>
      </c>
      <c r="B57" s="1" t="s">
        <v>71</v>
      </c>
      <c r="C57" s="3">
        <v>4770</v>
      </c>
      <c r="D57" s="5">
        <v>13.4</v>
      </c>
      <c r="E57" s="6">
        <v>0.78900000000000003</v>
      </c>
      <c r="F57" s="87">
        <v>1.64</v>
      </c>
      <c r="G57" s="4">
        <v>28.61</v>
      </c>
      <c r="H57" s="3">
        <v>59510</v>
      </c>
      <c r="I57" s="5">
        <v>4.8</v>
      </c>
      <c r="J57" s="4">
        <v>26.41</v>
      </c>
      <c r="K57" s="3">
        <v>54930</v>
      </c>
    </row>
    <row r="58" spans="1:11" x14ac:dyDescent="0.3">
      <c r="A58" s="1" t="s">
        <v>9</v>
      </c>
      <c r="B58" s="1" t="s">
        <v>72</v>
      </c>
      <c r="C58" s="3">
        <v>6110</v>
      </c>
      <c r="D58" s="5">
        <v>7.2</v>
      </c>
      <c r="E58" s="6">
        <v>1.0109999999999999</v>
      </c>
      <c r="F58" s="87">
        <v>1.1399999999999999</v>
      </c>
      <c r="G58" s="4">
        <v>38.159999999999997</v>
      </c>
      <c r="H58" s="3">
        <v>79370</v>
      </c>
      <c r="I58" s="5">
        <v>2.5</v>
      </c>
      <c r="J58" s="4">
        <v>34.1</v>
      </c>
      <c r="K58" s="3">
        <v>70930</v>
      </c>
    </row>
    <row r="59" spans="1:11" x14ac:dyDescent="0.3">
      <c r="A59" s="1" t="s">
        <v>9</v>
      </c>
      <c r="B59" s="1" t="s">
        <v>73</v>
      </c>
      <c r="C59" s="3">
        <v>1240</v>
      </c>
      <c r="D59" s="5">
        <v>26.6</v>
      </c>
      <c r="E59" s="6">
        <v>0.20599999999999999</v>
      </c>
      <c r="F59" s="87">
        <v>1.05</v>
      </c>
      <c r="G59" s="4">
        <v>58.24</v>
      </c>
      <c r="H59" s="3">
        <v>121140</v>
      </c>
      <c r="I59" s="5">
        <v>4.3</v>
      </c>
      <c r="J59" s="4">
        <v>56.36</v>
      </c>
      <c r="K59" s="3">
        <v>117220</v>
      </c>
    </row>
    <row r="60" spans="1:11" x14ac:dyDescent="0.3">
      <c r="A60" s="1" t="s">
        <v>9</v>
      </c>
      <c r="B60" s="1" t="s">
        <v>74</v>
      </c>
      <c r="C60" s="3">
        <v>20000</v>
      </c>
      <c r="D60" s="5">
        <v>6.9</v>
      </c>
      <c r="E60" s="6">
        <v>3.3069999999999999</v>
      </c>
      <c r="F60" s="87">
        <v>0.81</v>
      </c>
      <c r="G60" s="4">
        <v>45.53</v>
      </c>
      <c r="H60" s="3">
        <v>94710</v>
      </c>
      <c r="I60" s="5">
        <v>1.2</v>
      </c>
      <c r="J60" s="4">
        <v>44.64</v>
      </c>
      <c r="K60" s="3">
        <v>92860</v>
      </c>
    </row>
    <row r="61" spans="1:11" x14ac:dyDescent="0.3">
      <c r="A61" s="1" t="s">
        <v>9</v>
      </c>
      <c r="B61" s="1" t="s">
        <v>75</v>
      </c>
      <c r="C61" s="3">
        <v>3030</v>
      </c>
      <c r="D61" s="5">
        <v>7.2</v>
      </c>
      <c r="E61" s="6">
        <v>0.501</v>
      </c>
      <c r="F61" s="87">
        <v>0.68</v>
      </c>
      <c r="G61" s="4">
        <v>48.25</v>
      </c>
      <c r="H61" s="3">
        <v>100360</v>
      </c>
      <c r="I61" s="5">
        <v>2</v>
      </c>
      <c r="J61" s="4">
        <v>48.87</v>
      </c>
      <c r="K61" s="3">
        <v>101650</v>
      </c>
    </row>
    <row r="62" spans="1:11" x14ac:dyDescent="0.3">
      <c r="A62" s="1" t="s">
        <v>9</v>
      </c>
      <c r="B62" s="1" t="s">
        <v>76</v>
      </c>
      <c r="C62" s="3">
        <v>9970</v>
      </c>
      <c r="D62" s="5">
        <v>8.1999999999999993</v>
      </c>
      <c r="E62" s="6">
        <v>1.6479999999999999</v>
      </c>
      <c r="F62" s="87">
        <v>0.95</v>
      </c>
      <c r="G62" s="4">
        <v>43.68</v>
      </c>
      <c r="H62" s="3">
        <v>90860</v>
      </c>
      <c r="I62" s="5">
        <v>1.1000000000000001</v>
      </c>
      <c r="J62" s="4">
        <v>42.21</v>
      </c>
      <c r="K62" s="3">
        <v>87790</v>
      </c>
    </row>
    <row r="63" spans="1:11" x14ac:dyDescent="0.3">
      <c r="A63" s="1" t="s">
        <v>9</v>
      </c>
      <c r="B63" s="1" t="s">
        <v>77</v>
      </c>
      <c r="C63" s="3">
        <v>27050</v>
      </c>
      <c r="D63" s="5">
        <v>4.0999999999999996</v>
      </c>
      <c r="E63" s="6">
        <v>4.4729999999999999</v>
      </c>
      <c r="F63" s="87">
        <v>0.75</v>
      </c>
      <c r="G63" s="4">
        <v>55.26</v>
      </c>
      <c r="H63" s="3">
        <v>114940</v>
      </c>
      <c r="I63" s="5">
        <v>1.5</v>
      </c>
      <c r="J63" s="4">
        <v>54.07</v>
      </c>
      <c r="K63" s="3">
        <v>112470</v>
      </c>
    </row>
    <row r="64" spans="1:11" x14ac:dyDescent="0.3">
      <c r="A64" s="1" t="s">
        <v>9</v>
      </c>
      <c r="B64" s="1" t="s">
        <v>78</v>
      </c>
      <c r="C64" s="3">
        <v>22730</v>
      </c>
      <c r="D64" s="5">
        <v>6</v>
      </c>
      <c r="E64" s="6">
        <v>3.758</v>
      </c>
      <c r="F64" s="87">
        <v>1.36</v>
      </c>
      <c r="G64" s="4">
        <v>57.62</v>
      </c>
      <c r="H64" s="3">
        <v>119860</v>
      </c>
      <c r="I64" s="5">
        <v>1.6</v>
      </c>
      <c r="J64" s="4">
        <v>57.01</v>
      </c>
      <c r="K64" s="3">
        <v>118580</v>
      </c>
    </row>
    <row r="65" spans="1:11" x14ac:dyDescent="0.3">
      <c r="A65" s="1" t="s">
        <v>9</v>
      </c>
      <c r="B65" s="1" t="s">
        <v>79</v>
      </c>
      <c r="C65" s="3">
        <v>7920</v>
      </c>
      <c r="D65" s="5">
        <v>7.2</v>
      </c>
      <c r="E65" s="6">
        <v>1.31</v>
      </c>
      <c r="F65" s="87">
        <v>1.48</v>
      </c>
      <c r="G65" s="4">
        <v>36.840000000000003</v>
      </c>
      <c r="H65" s="3">
        <v>76620</v>
      </c>
      <c r="I65" s="5">
        <v>2</v>
      </c>
      <c r="J65" s="4">
        <v>32.57</v>
      </c>
      <c r="K65" s="3">
        <v>67750</v>
      </c>
    </row>
    <row r="66" spans="1:11" x14ac:dyDescent="0.3">
      <c r="A66" s="1" t="s">
        <v>9</v>
      </c>
      <c r="B66" s="1" t="s">
        <v>80</v>
      </c>
      <c r="C66" s="3">
        <v>3830</v>
      </c>
      <c r="D66" s="5">
        <v>5.3</v>
      </c>
      <c r="E66" s="6">
        <v>0.63300000000000001</v>
      </c>
      <c r="F66" s="87">
        <v>0.79</v>
      </c>
      <c r="G66" s="4">
        <v>44.6</v>
      </c>
      <c r="H66" s="3">
        <v>92770</v>
      </c>
      <c r="I66" s="5">
        <v>2</v>
      </c>
      <c r="J66" s="4">
        <v>44.98</v>
      </c>
      <c r="K66" s="3">
        <v>93560</v>
      </c>
    </row>
    <row r="67" spans="1:11" x14ac:dyDescent="0.3">
      <c r="A67" s="1" t="s">
        <v>9</v>
      </c>
      <c r="B67" s="1" t="s">
        <v>81</v>
      </c>
      <c r="C67" s="3">
        <v>14330</v>
      </c>
      <c r="D67" s="5">
        <v>3.8</v>
      </c>
      <c r="E67" s="6">
        <v>2.37</v>
      </c>
      <c r="F67" s="87">
        <v>0.9</v>
      </c>
      <c r="G67" s="4">
        <v>43.69</v>
      </c>
      <c r="H67" s="3">
        <v>90870</v>
      </c>
      <c r="I67" s="5">
        <v>1.1000000000000001</v>
      </c>
      <c r="J67" s="4">
        <v>42.96</v>
      </c>
      <c r="K67" s="3">
        <v>89350</v>
      </c>
    </row>
    <row r="68" spans="1:11" x14ac:dyDescent="0.3">
      <c r="A68" s="1" t="s">
        <v>9</v>
      </c>
      <c r="B68" s="1" t="s">
        <v>82</v>
      </c>
      <c r="C68" s="3">
        <v>4930</v>
      </c>
      <c r="D68" s="5">
        <v>9.6</v>
      </c>
      <c r="E68" s="6">
        <v>0.81599999999999995</v>
      </c>
      <c r="F68" s="87">
        <v>0.74</v>
      </c>
      <c r="G68" s="4">
        <v>56.53</v>
      </c>
      <c r="H68" s="3">
        <v>117590</v>
      </c>
      <c r="I68" s="5">
        <v>4.4000000000000004</v>
      </c>
      <c r="J68" s="4">
        <v>53.68</v>
      </c>
      <c r="K68" s="3">
        <v>111660</v>
      </c>
    </row>
    <row r="69" spans="1:11" x14ac:dyDescent="0.3">
      <c r="A69" s="1" t="s">
        <v>9</v>
      </c>
      <c r="B69" s="1" t="s">
        <v>83</v>
      </c>
      <c r="C69" s="3">
        <v>23100</v>
      </c>
      <c r="D69" s="5">
        <v>4.5999999999999996</v>
      </c>
      <c r="E69" s="6">
        <v>3.8210000000000002</v>
      </c>
      <c r="F69" s="87">
        <v>0.89</v>
      </c>
      <c r="G69" s="4">
        <v>27.89</v>
      </c>
      <c r="H69" s="3">
        <v>58020</v>
      </c>
      <c r="I69" s="5">
        <v>1</v>
      </c>
      <c r="J69" s="4">
        <v>26.6</v>
      </c>
      <c r="K69" s="3">
        <v>55320</v>
      </c>
    </row>
    <row r="70" spans="1:11" x14ac:dyDescent="0.3">
      <c r="A70" s="1" t="s">
        <v>9</v>
      </c>
      <c r="B70" s="1" t="s">
        <v>84</v>
      </c>
      <c r="C70" s="3">
        <v>5990</v>
      </c>
      <c r="D70" s="5">
        <v>7</v>
      </c>
      <c r="E70" s="6">
        <v>0.99099999999999999</v>
      </c>
      <c r="F70" s="87">
        <v>0.76</v>
      </c>
      <c r="G70" s="4">
        <v>36.1</v>
      </c>
      <c r="H70" s="3">
        <v>75090</v>
      </c>
      <c r="I70" s="5">
        <v>2.6</v>
      </c>
      <c r="J70" s="4">
        <v>33.46</v>
      </c>
      <c r="K70" s="3">
        <v>69610</v>
      </c>
    </row>
    <row r="71" spans="1:11" x14ac:dyDescent="0.3">
      <c r="A71" s="1" t="s">
        <v>9</v>
      </c>
      <c r="B71" s="1" t="s">
        <v>85</v>
      </c>
      <c r="C71" s="3">
        <v>15200</v>
      </c>
      <c r="D71" s="5">
        <v>4.9000000000000004</v>
      </c>
      <c r="E71" s="6">
        <v>2.5139999999999998</v>
      </c>
      <c r="F71" s="87">
        <v>1.1299999999999999</v>
      </c>
      <c r="G71" s="4">
        <v>41.13</v>
      </c>
      <c r="H71" s="3">
        <v>85540</v>
      </c>
      <c r="I71" s="5">
        <v>1.4</v>
      </c>
      <c r="J71" s="4">
        <v>39</v>
      </c>
      <c r="K71" s="3">
        <v>81120</v>
      </c>
    </row>
    <row r="72" spans="1:11" x14ac:dyDescent="0.3">
      <c r="A72" s="1" t="s">
        <v>9</v>
      </c>
      <c r="B72" s="1" t="s">
        <v>86</v>
      </c>
      <c r="C72" s="3">
        <v>600</v>
      </c>
      <c r="D72" s="5">
        <v>25.2</v>
      </c>
      <c r="E72" s="6">
        <v>9.9000000000000005E-2</v>
      </c>
      <c r="F72" s="87">
        <v>0.73</v>
      </c>
      <c r="G72" s="4">
        <v>52.15</v>
      </c>
      <c r="H72" s="3">
        <v>108480</v>
      </c>
      <c r="I72" s="5">
        <v>2.8</v>
      </c>
      <c r="J72" s="4">
        <v>49.4</v>
      </c>
      <c r="K72" s="3">
        <v>102760</v>
      </c>
    </row>
    <row r="73" spans="1:11" x14ac:dyDescent="0.3">
      <c r="A73" s="1" t="s">
        <v>9</v>
      </c>
      <c r="B73" s="1" t="s">
        <v>87</v>
      </c>
      <c r="C73" s="3">
        <v>80</v>
      </c>
      <c r="D73" s="5">
        <v>24.2</v>
      </c>
      <c r="E73" s="6">
        <v>1.4E-2</v>
      </c>
      <c r="F73" s="87">
        <v>0.71</v>
      </c>
      <c r="G73" s="4">
        <v>33.479999999999997</v>
      </c>
      <c r="H73" s="3">
        <v>69650</v>
      </c>
      <c r="I73" s="5">
        <v>3.8</v>
      </c>
      <c r="J73" s="4">
        <v>30.07</v>
      </c>
      <c r="K73" s="3">
        <v>62540</v>
      </c>
    </row>
    <row r="74" spans="1:11" x14ac:dyDescent="0.3">
      <c r="A74" s="1" t="s">
        <v>9</v>
      </c>
      <c r="B74" s="1" t="s">
        <v>88</v>
      </c>
      <c r="C74" s="3">
        <v>4420</v>
      </c>
      <c r="D74" s="5">
        <v>9.5</v>
      </c>
      <c r="E74" s="6">
        <v>0.73</v>
      </c>
      <c r="F74" s="87">
        <v>0.98</v>
      </c>
      <c r="G74" s="4">
        <v>42.92</v>
      </c>
      <c r="H74" s="3">
        <v>89280</v>
      </c>
      <c r="I74" s="5">
        <v>1.5</v>
      </c>
      <c r="J74" s="4">
        <v>41.81</v>
      </c>
      <c r="K74" s="3">
        <v>86950</v>
      </c>
    </row>
    <row r="75" spans="1:11" x14ac:dyDescent="0.3">
      <c r="A75" s="1" t="s">
        <v>9</v>
      </c>
      <c r="B75" s="1" t="s">
        <v>89</v>
      </c>
      <c r="C75" s="3">
        <v>1220</v>
      </c>
      <c r="D75" s="5">
        <v>12</v>
      </c>
      <c r="E75" s="6">
        <v>0.20100000000000001</v>
      </c>
      <c r="F75" s="87">
        <v>0.78</v>
      </c>
      <c r="G75" s="4">
        <v>40.340000000000003</v>
      </c>
      <c r="H75" s="3">
        <v>83900</v>
      </c>
      <c r="I75" s="5">
        <v>2.7</v>
      </c>
      <c r="J75" s="4">
        <v>39.04</v>
      </c>
      <c r="K75" s="3">
        <v>81190</v>
      </c>
    </row>
    <row r="76" spans="1:11" x14ac:dyDescent="0.3">
      <c r="A76" s="1" t="s">
        <v>9</v>
      </c>
      <c r="B76" s="1" t="s">
        <v>90</v>
      </c>
      <c r="C76" s="3">
        <v>5890</v>
      </c>
      <c r="D76" s="5">
        <v>10.8</v>
      </c>
      <c r="E76" s="6">
        <v>0.97399999999999998</v>
      </c>
      <c r="F76" s="87">
        <v>1.35</v>
      </c>
      <c r="G76" s="4">
        <v>46.1</v>
      </c>
      <c r="H76" s="3">
        <v>95880</v>
      </c>
      <c r="I76" s="5">
        <v>4.5</v>
      </c>
      <c r="J76" s="4">
        <v>40.96</v>
      </c>
      <c r="K76" s="3">
        <v>85190</v>
      </c>
    </row>
    <row r="77" spans="1:11" x14ac:dyDescent="0.3">
      <c r="A77" s="1" t="s">
        <v>9</v>
      </c>
      <c r="B77" s="1" t="s">
        <v>91</v>
      </c>
      <c r="C77" s="3">
        <v>940</v>
      </c>
      <c r="D77" s="5">
        <v>29.4</v>
      </c>
      <c r="E77" s="6">
        <v>0.155</v>
      </c>
      <c r="F77" s="87">
        <v>1.1599999999999999</v>
      </c>
      <c r="G77" s="4">
        <v>39.340000000000003</v>
      </c>
      <c r="H77" s="3">
        <v>81830</v>
      </c>
      <c r="I77" s="5">
        <v>4.0999999999999996</v>
      </c>
      <c r="J77" s="4">
        <v>40.58</v>
      </c>
      <c r="K77" s="3">
        <v>84410</v>
      </c>
    </row>
    <row r="78" spans="1:11" x14ac:dyDescent="0.3">
      <c r="A78" s="1" t="s">
        <v>9</v>
      </c>
      <c r="B78" s="1" t="s">
        <v>92</v>
      </c>
      <c r="C78" s="3">
        <v>480</v>
      </c>
      <c r="D78" s="5">
        <v>22.2</v>
      </c>
      <c r="E78" s="6">
        <v>7.9000000000000001E-2</v>
      </c>
      <c r="F78" s="87">
        <v>0.99</v>
      </c>
      <c r="G78" s="4">
        <v>41.9</v>
      </c>
      <c r="H78" s="3">
        <v>87160</v>
      </c>
      <c r="I78" s="5">
        <v>3.3</v>
      </c>
      <c r="J78" s="4">
        <v>40.72</v>
      </c>
      <c r="K78" s="3">
        <v>84690</v>
      </c>
    </row>
    <row r="79" spans="1:11" x14ac:dyDescent="0.3">
      <c r="A79" s="1" t="s">
        <v>9</v>
      </c>
      <c r="B79" s="1" t="s">
        <v>93</v>
      </c>
      <c r="C79" s="3">
        <v>1240</v>
      </c>
      <c r="D79" s="5">
        <v>13</v>
      </c>
      <c r="E79" s="6">
        <v>0.20399999999999999</v>
      </c>
      <c r="F79" s="87">
        <v>0.67</v>
      </c>
      <c r="G79" s="4">
        <v>43.35</v>
      </c>
      <c r="H79" s="3">
        <v>90170</v>
      </c>
      <c r="I79" s="5">
        <v>3.1</v>
      </c>
      <c r="J79" s="4">
        <v>44.45</v>
      </c>
      <c r="K79" s="3">
        <v>92450</v>
      </c>
    </row>
    <row r="80" spans="1:11" x14ac:dyDescent="0.3">
      <c r="A80" s="1" t="s">
        <v>9</v>
      </c>
      <c r="B80" s="1" t="s">
        <v>94</v>
      </c>
      <c r="C80" s="3">
        <v>5020</v>
      </c>
      <c r="D80" s="5">
        <v>5.2</v>
      </c>
      <c r="E80" s="6">
        <v>0.83099999999999996</v>
      </c>
      <c r="F80" s="87">
        <v>1.8</v>
      </c>
      <c r="G80" s="4">
        <v>61.89</v>
      </c>
      <c r="H80" s="3">
        <v>128730</v>
      </c>
      <c r="I80" s="5">
        <v>3.2</v>
      </c>
      <c r="J80" s="4">
        <v>61.29</v>
      </c>
      <c r="K80" s="3">
        <v>127470</v>
      </c>
    </row>
    <row r="81" spans="1:11" x14ac:dyDescent="0.3">
      <c r="A81" s="1" t="s">
        <v>9</v>
      </c>
      <c r="B81" s="1" t="s">
        <v>95</v>
      </c>
      <c r="C81" s="3">
        <v>1130</v>
      </c>
      <c r="D81" s="5">
        <v>18.100000000000001</v>
      </c>
      <c r="E81" s="6">
        <v>0.187</v>
      </c>
      <c r="F81" s="87">
        <v>1.33</v>
      </c>
      <c r="G81" s="4">
        <v>45.88</v>
      </c>
      <c r="H81" s="3">
        <v>95440</v>
      </c>
      <c r="I81" s="5">
        <v>4.4000000000000004</v>
      </c>
      <c r="J81" s="4">
        <v>43.84</v>
      </c>
      <c r="K81" s="3">
        <v>91180</v>
      </c>
    </row>
    <row r="82" spans="1:11" x14ac:dyDescent="0.3">
      <c r="A82" s="1" t="s">
        <v>9</v>
      </c>
      <c r="B82" s="1" t="s">
        <v>96</v>
      </c>
      <c r="C82" s="3">
        <v>560</v>
      </c>
      <c r="D82" s="5">
        <v>17.3</v>
      </c>
      <c r="E82" s="6">
        <v>9.2999999999999999E-2</v>
      </c>
      <c r="F82" s="87">
        <v>0.4</v>
      </c>
      <c r="G82" s="4">
        <v>46.72</v>
      </c>
      <c r="H82" s="3">
        <v>97190</v>
      </c>
      <c r="I82" s="5">
        <v>4</v>
      </c>
      <c r="J82" s="4">
        <v>42.89</v>
      </c>
      <c r="K82" s="3">
        <v>89220</v>
      </c>
    </row>
    <row r="83" spans="1:11" x14ac:dyDescent="0.3">
      <c r="A83" s="1" t="s">
        <v>9</v>
      </c>
      <c r="B83" s="1" t="s">
        <v>97</v>
      </c>
      <c r="C83" s="3">
        <v>13640</v>
      </c>
      <c r="D83" s="5">
        <v>6.5</v>
      </c>
      <c r="E83" s="6">
        <v>2.2549999999999999</v>
      </c>
      <c r="F83" s="87">
        <v>1.08</v>
      </c>
      <c r="G83" s="4">
        <v>51.32</v>
      </c>
      <c r="H83" s="3">
        <v>106750</v>
      </c>
      <c r="I83" s="5">
        <v>1.7</v>
      </c>
      <c r="J83" s="4">
        <v>51.19</v>
      </c>
      <c r="K83" s="3">
        <v>106480</v>
      </c>
    </row>
    <row r="84" spans="1:11" x14ac:dyDescent="0.3">
      <c r="A84" s="1" t="s">
        <v>9</v>
      </c>
      <c r="B84" s="1" t="s">
        <v>98</v>
      </c>
      <c r="C84" s="3">
        <v>3500</v>
      </c>
      <c r="D84" s="5">
        <v>13.3</v>
      </c>
      <c r="E84" s="6">
        <v>0.57899999999999996</v>
      </c>
      <c r="F84" s="87">
        <v>1.24</v>
      </c>
      <c r="G84" s="4">
        <v>59.09</v>
      </c>
      <c r="H84" s="3">
        <v>122910</v>
      </c>
      <c r="I84" s="5">
        <v>3.3</v>
      </c>
      <c r="J84" s="4">
        <v>55.98</v>
      </c>
      <c r="K84" s="3">
        <v>116440</v>
      </c>
    </row>
    <row r="85" spans="1:11" x14ac:dyDescent="0.3">
      <c r="A85" s="1" t="s">
        <v>9</v>
      </c>
      <c r="B85" s="1" t="s">
        <v>99</v>
      </c>
      <c r="C85" s="3">
        <v>7790</v>
      </c>
      <c r="D85" s="5">
        <v>5.9</v>
      </c>
      <c r="E85" s="6">
        <v>1.2889999999999999</v>
      </c>
      <c r="F85" s="87">
        <v>1</v>
      </c>
      <c r="G85" s="4">
        <v>53.6</v>
      </c>
      <c r="H85" s="3">
        <v>111500</v>
      </c>
      <c r="I85" s="5">
        <v>2.2000000000000002</v>
      </c>
      <c r="J85" s="4">
        <v>52.48</v>
      </c>
      <c r="K85" s="3">
        <v>109160</v>
      </c>
    </row>
    <row r="86" spans="1:11" x14ac:dyDescent="0.3">
      <c r="A86" s="1" t="s">
        <v>9</v>
      </c>
      <c r="B86" s="1" t="s">
        <v>100</v>
      </c>
      <c r="C86" s="3">
        <v>9330</v>
      </c>
      <c r="D86" s="5">
        <v>7.9</v>
      </c>
      <c r="E86" s="6">
        <v>1.5429999999999999</v>
      </c>
      <c r="F86" s="87">
        <v>1.63</v>
      </c>
      <c r="G86" s="4">
        <v>59.36</v>
      </c>
      <c r="H86" s="3">
        <v>123470</v>
      </c>
      <c r="I86" s="5">
        <v>4.0999999999999996</v>
      </c>
      <c r="J86" s="4">
        <v>57.88</v>
      </c>
      <c r="K86" s="3">
        <v>120390</v>
      </c>
    </row>
    <row r="87" spans="1:11" x14ac:dyDescent="0.3">
      <c r="A87" s="1" t="s">
        <v>9</v>
      </c>
      <c r="B87" s="1" t="s">
        <v>101</v>
      </c>
      <c r="C87" s="3">
        <v>2620</v>
      </c>
      <c r="D87" s="5">
        <v>10.9</v>
      </c>
      <c r="E87" s="6">
        <v>0.433</v>
      </c>
      <c r="F87" s="87">
        <v>1.17</v>
      </c>
      <c r="G87" s="4">
        <v>49.3</v>
      </c>
      <c r="H87" s="3">
        <v>102540</v>
      </c>
      <c r="I87" s="5">
        <v>3.4</v>
      </c>
      <c r="J87" s="4">
        <v>48.28</v>
      </c>
      <c r="K87" s="3">
        <v>100420</v>
      </c>
    </row>
    <row r="88" spans="1:11" x14ac:dyDescent="0.3">
      <c r="A88" s="1" t="s">
        <v>9</v>
      </c>
      <c r="B88" s="1" t="s">
        <v>102</v>
      </c>
      <c r="C88" s="3">
        <v>1190</v>
      </c>
      <c r="D88" s="5">
        <v>10.4</v>
      </c>
      <c r="E88" s="6">
        <v>0.19700000000000001</v>
      </c>
      <c r="F88" s="87">
        <v>1.07</v>
      </c>
      <c r="G88" s="4">
        <v>50.56</v>
      </c>
      <c r="H88" s="3">
        <v>105160</v>
      </c>
      <c r="I88" s="5">
        <v>1.5</v>
      </c>
      <c r="J88" s="4">
        <v>51.22</v>
      </c>
      <c r="K88" s="3">
        <v>106550</v>
      </c>
    </row>
    <row r="89" spans="1:11" x14ac:dyDescent="0.3">
      <c r="A89" s="1" t="s">
        <v>9</v>
      </c>
      <c r="B89" s="1" t="s">
        <v>103</v>
      </c>
      <c r="C89" s="3">
        <v>9790</v>
      </c>
      <c r="D89" s="5">
        <v>4.3</v>
      </c>
      <c r="E89" s="6">
        <v>1.619</v>
      </c>
      <c r="F89" s="87">
        <v>0.87</v>
      </c>
      <c r="G89" s="4">
        <v>51.51</v>
      </c>
      <c r="H89" s="3">
        <v>107150</v>
      </c>
      <c r="I89" s="5">
        <v>2</v>
      </c>
      <c r="J89" s="4">
        <v>48.62</v>
      </c>
      <c r="K89" s="3">
        <v>101130</v>
      </c>
    </row>
    <row r="90" spans="1:11" x14ac:dyDescent="0.3">
      <c r="A90" s="1" t="s">
        <v>9</v>
      </c>
      <c r="B90" s="1" t="s">
        <v>104</v>
      </c>
      <c r="C90" s="3">
        <v>50</v>
      </c>
      <c r="D90" s="5">
        <v>38.6</v>
      </c>
      <c r="E90" s="6">
        <v>8.0000000000000002E-3</v>
      </c>
      <c r="F90" s="87">
        <v>0.11</v>
      </c>
      <c r="G90" s="4">
        <v>54.04</v>
      </c>
      <c r="H90" s="3">
        <v>112400</v>
      </c>
      <c r="I90" s="5">
        <v>6.2</v>
      </c>
      <c r="J90" s="4">
        <v>49.39</v>
      </c>
      <c r="K90" s="3">
        <v>102740</v>
      </c>
    </row>
    <row r="91" spans="1:11" x14ac:dyDescent="0.3">
      <c r="A91" s="1" t="s">
        <v>9</v>
      </c>
      <c r="B91" s="1" t="s">
        <v>105</v>
      </c>
      <c r="C91" s="3">
        <v>950</v>
      </c>
      <c r="D91" s="5">
        <v>19.5</v>
      </c>
      <c r="E91" s="6">
        <v>0.157</v>
      </c>
      <c r="F91" s="87">
        <v>0.82</v>
      </c>
      <c r="G91" s="4">
        <v>51.66</v>
      </c>
      <c r="H91" s="3">
        <v>107450</v>
      </c>
      <c r="I91" s="5">
        <v>3.4</v>
      </c>
      <c r="J91" s="4">
        <v>51.21</v>
      </c>
      <c r="K91" s="3">
        <v>106520</v>
      </c>
    </row>
    <row r="92" spans="1:11" x14ac:dyDescent="0.3">
      <c r="A92" s="1" t="s">
        <v>9</v>
      </c>
      <c r="B92" s="1" t="s">
        <v>106</v>
      </c>
      <c r="C92" s="3">
        <v>8920</v>
      </c>
      <c r="D92" s="5">
        <v>5.3</v>
      </c>
      <c r="E92" s="6">
        <v>1.474</v>
      </c>
      <c r="F92" s="87">
        <v>0.72</v>
      </c>
      <c r="G92" s="4">
        <v>48.6</v>
      </c>
      <c r="H92" s="3">
        <v>101080</v>
      </c>
      <c r="I92" s="5">
        <v>1.7</v>
      </c>
      <c r="J92" s="4">
        <v>45.85</v>
      </c>
      <c r="K92" s="3">
        <v>95360</v>
      </c>
    </row>
    <row r="93" spans="1:11" x14ac:dyDescent="0.3">
      <c r="A93" s="1" t="s">
        <v>9</v>
      </c>
      <c r="B93" s="1" t="s">
        <v>107</v>
      </c>
      <c r="C93" s="3">
        <v>70</v>
      </c>
      <c r="D93" s="5">
        <v>17.7</v>
      </c>
      <c r="E93" s="6">
        <v>1.0999999999999999E-2</v>
      </c>
      <c r="F93" s="87">
        <v>0.26</v>
      </c>
      <c r="G93" s="4">
        <v>62.79</v>
      </c>
      <c r="H93" s="3">
        <v>130590</v>
      </c>
      <c r="I93" s="5">
        <v>4.0999999999999996</v>
      </c>
      <c r="J93" s="4">
        <v>64.66</v>
      </c>
      <c r="K93" s="3">
        <v>134500</v>
      </c>
    </row>
    <row r="94" spans="1:11" x14ac:dyDescent="0.3">
      <c r="A94" s="1" t="s">
        <v>9</v>
      </c>
      <c r="B94" s="1" t="s">
        <v>108</v>
      </c>
      <c r="C94" s="3">
        <v>790</v>
      </c>
      <c r="D94" s="5">
        <v>33.700000000000003</v>
      </c>
      <c r="E94" s="6">
        <v>0.13</v>
      </c>
      <c r="F94" s="87">
        <v>0.57999999999999996</v>
      </c>
      <c r="G94" s="4">
        <v>64.239999999999995</v>
      </c>
      <c r="H94" s="3">
        <v>133620</v>
      </c>
      <c r="I94" s="5">
        <v>5.4</v>
      </c>
      <c r="J94" s="4">
        <v>59.66</v>
      </c>
      <c r="K94" s="3">
        <v>124100</v>
      </c>
    </row>
    <row r="95" spans="1:11" x14ac:dyDescent="0.3">
      <c r="A95" s="1" t="s">
        <v>9</v>
      </c>
      <c r="B95" s="1" t="s">
        <v>109</v>
      </c>
      <c r="C95" s="3">
        <v>4960</v>
      </c>
      <c r="D95" s="5">
        <v>7.7</v>
      </c>
      <c r="E95" s="6">
        <v>0.82099999999999995</v>
      </c>
      <c r="F95" s="87">
        <v>0.89</v>
      </c>
      <c r="G95" s="4">
        <v>49.49</v>
      </c>
      <c r="H95" s="3">
        <v>102930</v>
      </c>
      <c r="I95" s="5">
        <v>2</v>
      </c>
      <c r="J95" s="4">
        <v>49.18</v>
      </c>
      <c r="K95" s="3">
        <v>102290</v>
      </c>
    </row>
    <row r="96" spans="1:11" x14ac:dyDescent="0.3">
      <c r="A96" s="1" t="s">
        <v>9</v>
      </c>
      <c r="B96" s="1" t="s">
        <v>110</v>
      </c>
      <c r="C96" s="3">
        <v>5780</v>
      </c>
      <c r="D96" s="5">
        <v>9.4</v>
      </c>
      <c r="E96" s="6">
        <v>0.95599999999999996</v>
      </c>
      <c r="F96" s="87">
        <v>1.42</v>
      </c>
      <c r="G96" s="4">
        <v>29.3</v>
      </c>
      <c r="H96" s="3">
        <v>60950</v>
      </c>
      <c r="I96" s="5">
        <v>2.6</v>
      </c>
      <c r="J96" s="4">
        <v>28.7</v>
      </c>
      <c r="K96" s="3">
        <v>59690</v>
      </c>
    </row>
    <row r="97" spans="1:11" x14ac:dyDescent="0.3">
      <c r="A97" s="1" t="s">
        <v>9</v>
      </c>
      <c r="B97" s="1" t="s">
        <v>111</v>
      </c>
      <c r="C97" s="3">
        <v>1110</v>
      </c>
      <c r="D97" s="5">
        <v>13.6</v>
      </c>
      <c r="E97" s="6">
        <v>0.184</v>
      </c>
      <c r="F97" s="87">
        <v>1.01</v>
      </c>
      <c r="G97" s="4">
        <v>35.89</v>
      </c>
      <c r="H97" s="3">
        <v>74650</v>
      </c>
      <c r="I97" s="5">
        <v>3.5</v>
      </c>
      <c r="J97" s="4">
        <v>34.380000000000003</v>
      </c>
      <c r="K97" s="3">
        <v>71510</v>
      </c>
    </row>
    <row r="98" spans="1:11" x14ac:dyDescent="0.3">
      <c r="A98" s="1" t="s">
        <v>9</v>
      </c>
      <c r="B98" s="1" t="s">
        <v>112</v>
      </c>
      <c r="C98" s="3">
        <v>1410</v>
      </c>
      <c r="D98" s="5">
        <v>7.8</v>
      </c>
      <c r="E98" s="6">
        <v>0.23300000000000001</v>
      </c>
      <c r="F98" s="87">
        <v>0.56999999999999995</v>
      </c>
      <c r="G98" s="4">
        <v>29.46</v>
      </c>
      <c r="H98" s="3">
        <v>61280</v>
      </c>
      <c r="I98" s="5">
        <v>2</v>
      </c>
      <c r="J98" s="4">
        <v>27.71</v>
      </c>
      <c r="K98" s="3">
        <v>57630</v>
      </c>
    </row>
    <row r="99" spans="1:11" x14ac:dyDescent="0.3">
      <c r="A99" s="1" t="s">
        <v>9</v>
      </c>
      <c r="B99" s="1" t="s">
        <v>113</v>
      </c>
      <c r="C99" s="3">
        <v>480</v>
      </c>
      <c r="D99" s="5">
        <v>11.9</v>
      </c>
      <c r="E99" s="6">
        <v>7.9000000000000001E-2</v>
      </c>
      <c r="F99" s="87">
        <v>0.74</v>
      </c>
      <c r="G99" s="4">
        <v>27.07</v>
      </c>
      <c r="H99" s="3">
        <v>56300</v>
      </c>
      <c r="I99" s="5">
        <v>4.3</v>
      </c>
      <c r="J99" s="4">
        <v>24.7</v>
      </c>
      <c r="K99" s="3">
        <v>51370</v>
      </c>
    </row>
    <row r="100" spans="1:11" x14ac:dyDescent="0.3">
      <c r="A100" s="1" t="s">
        <v>9</v>
      </c>
      <c r="B100" s="1" t="s">
        <v>114</v>
      </c>
      <c r="C100" s="3">
        <v>740</v>
      </c>
      <c r="D100" s="5">
        <v>27.4</v>
      </c>
      <c r="E100" s="6">
        <v>0.123</v>
      </c>
      <c r="F100" s="87">
        <v>1.5</v>
      </c>
      <c r="G100" s="4">
        <v>33.78</v>
      </c>
      <c r="H100" s="3">
        <v>70260</v>
      </c>
      <c r="I100" s="5">
        <v>2.9</v>
      </c>
      <c r="J100" s="4">
        <v>34.03</v>
      </c>
      <c r="K100" s="3">
        <v>70780</v>
      </c>
    </row>
    <row r="101" spans="1:11" x14ac:dyDescent="0.3">
      <c r="A101" s="1" t="s">
        <v>9</v>
      </c>
      <c r="B101" s="1" t="s">
        <v>115</v>
      </c>
      <c r="C101" s="3">
        <v>3340</v>
      </c>
      <c r="D101" s="5">
        <v>9</v>
      </c>
      <c r="E101" s="6">
        <v>0.55300000000000005</v>
      </c>
      <c r="F101" s="87">
        <v>1.1000000000000001</v>
      </c>
      <c r="G101" s="4">
        <v>33.81</v>
      </c>
      <c r="H101" s="3">
        <v>70320</v>
      </c>
      <c r="I101" s="5">
        <v>3.2</v>
      </c>
      <c r="J101" s="4">
        <v>33.53</v>
      </c>
      <c r="K101" s="3">
        <v>69740</v>
      </c>
    </row>
    <row r="102" spans="1:11" x14ac:dyDescent="0.3">
      <c r="A102" s="1" t="s">
        <v>9</v>
      </c>
      <c r="B102" s="1" t="s">
        <v>116</v>
      </c>
      <c r="C102" s="3">
        <v>5680</v>
      </c>
      <c r="D102" s="5">
        <v>7.2</v>
      </c>
      <c r="E102" s="6">
        <v>0.94</v>
      </c>
      <c r="F102" s="87">
        <v>1.04</v>
      </c>
      <c r="G102" s="4">
        <v>31.09</v>
      </c>
      <c r="H102" s="3">
        <v>64670</v>
      </c>
      <c r="I102" s="5">
        <v>2.4</v>
      </c>
      <c r="J102" s="4">
        <v>29.8</v>
      </c>
      <c r="K102" s="3">
        <v>61990</v>
      </c>
    </row>
    <row r="103" spans="1:11" x14ac:dyDescent="0.3">
      <c r="A103" s="1" t="s">
        <v>9</v>
      </c>
      <c r="B103" s="1" t="s">
        <v>117</v>
      </c>
      <c r="C103" s="3">
        <v>670</v>
      </c>
      <c r="D103" s="5">
        <v>30</v>
      </c>
      <c r="E103" s="6">
        <v>0.11</v>
      </c>
      <c r="F103" s="87">
        <v>1.21</v>
      </c>
      <c r="G103" s="4">
        <v>27.77</v>
      </c>
      <c r="H103" s="3">
        <v>57750</v>
      </c>
      <c r="I103" s="5">
        <v>3.1</v>
      </c>
      <c r="J103" s="4">
        <v>27.28</v>
      </c>
      <c r="K103" s="3">
        <v>56740</v>
      </c>
    </row>
    <row r="104" spans="1:11" x14ac:dyDescent="0.3">
      <c r="A104" s="1" t="s">
        <v>9</v>
      </c>
      <c r="B104" s="1" t="s">
        <v>118</v>
      </c>
      <c r="C104" s="3">
        <v>900</v>
      </c>
      <c r="D104" s="5">
        <v>40</v>
      </c>
      <c r="E104" s="6">
        <v>0.14799999999999999</v>
      </c>
      <c r="F104" s="87">
        <v>1.2</v>
      </c>
      <c r="G104" s="4">
        <v>23.6</v>
      </c>
      <c r="H104" s="3">
        <v>49080</v>
      </c>
      <c r="I104" s="5">
        <v>3.5</v>
      </c>
      <c r="J104" s="4">
        <v>21.95</v>
      </c>
      <c r="K104" s="3">
        <v>45660</v>
      </c>
    </row>
    <row r="105" spans="1:11" x14ac:dyDescent="0.3">
      <c r="A105" s="1" t="s">
        <v>9</v>
      </c>
      <c r="B105" s="1" t="s">
        <v>119</v>
      </c>
      <c r="C105" s="3">
        <v>1320</v>
      </c>
      <c r="D105" s="5">
        <v>12.4</v>
      </c>
      <c r="E105" s="6">
        <v>0.219</v>
      </c>
      <c r="F105" s="87">
        <v>0.48</v>
      </c>
      <c r="G105" s="4">
        <v>34.24</v>
      </c>
      <c r="H105" s="3">
        <v>71220</v>
      </c>
      <c r="I105" s="5">
        <v>2.8</v>
      </c>
      <c r="J105" s="4">
        <v>33.35</v>
      </c>
      <c r="K105" s="3">
        <v>69370</v>
      </c>
    </row>
    <row r="106" spans="1:11" x14ac:dyDescent="0.3">
      <c r="A106" s="1" t="s">
        <v>9</v>
      </c>
      <c r="B106" s="1" t="s">
        <v>120</v>
      </c>
      <c r="C106" s="3">
        <v>1600</v>
      </c>
      <c r="D106" s="5">
        <v>15.7</v>
      </c>
      <c r="E106" s="6">
        <v>0.26400000000000001</v>
      </c>
      <c r="F106" s="87">
        <v>0.87</v>
      </c>
      <c r="G106" s="4">
        <v>30.71</v>
      </c>
      <c r="H106" s="3">
        <v>63870</v>
      </c>
      <c r="I106" s="5">
        <v>2.1</v>
      </c>
      <c r="J106" s="4">
        <v>30.61</v>
      </c>
      <c r="K106" s="3">
        <v>63660</v>
      </c>
    </row>
    <row r="107" spans="1:11" x14ac:dyDescent="0.3">
      <c r="A107" s="1" t="s">
        <v>9</v>
      </c>
      <c r="B107" s="1" t="s">
        <v>121</v>
      </c>
      <c r="C107" s="3">
        <v>2780</v>
      </c>
      <c r="D107" s="5">
        <v>8.3000000000000007</v>
      </c>
      <c r="E107" s="6">
        <v>0.46</v>
      </c>
      <c r="F107" s="87">
        <v>0.86</v>
      </c>
      <c r="G107" s="4">
        <v>33.39</v>
      </c>
      <c r="H107" s="3">
        <v>69460</v>
      </c>
      <c r="I107" s="5">
        <v>1.8</v>
      </c>
      <c r="J107" s="4">
        <v>32.39</v>
      </c>
      <c r="K107" s="3">
        <v>67370</v>
      </c>
    </row>
    <row r="108" spans="1:11" x14ac:dyDescent="0.3">
      <c r="A108" s="1" t="s">
        <v>9</v>
      </c>
      <c r="B108" s="1" t="s">
        <v>122</v>
      </c>
      <c r="C108" s="3">
        <v>950</v>
      </c>
      <c r="D108" s="5">
        <v>15</v>
      </c>
      <c r="E108" s="6">
        <v>0.157</v>
      </c>
      <c r="F108" s="87">
        <v>0.43</v>
      </c>
      <c r="G108" s="4">
        <v>32.92</v>
      </c>
      <c r="H108" s="3">
        <v>68470</v>
      </c>
      <c r="I108" s="5">
        <v>3.9</v>
      </c>
      <c r="J108" s="4">
        <v>33.5</v>
      </c>
      <c r="K108" s="3">
        <v>69680</v>
      </c>
    </row>
    <row r="109" spans="1:11" x14ac:dyDescent="0.3">
      <c r="A109" s="1" t="s">
        <v>9</v>
      </c>
      <c r="B109" s="1" t="s">
        <v>123</v>
      </c>
      <c r="C109" s="3">
        <v>30</v>
      </c>
      <c r="D109" s="5">
        <v>0</v>
      </c>
      <c r="E109" s="6">
        <v>5.0000000000000001E-3</v>
      </c>
      <c r="F109" s="87">
        <v>0.31</v>
      </c>
      <c r="G109" s="4">
        <v>23.64</v>
      </c>
      <c r="H109" s="3">
        <v>49160</v>
      </c>
      <c r="I109" s="5">
        <v>2.5</v>
      </c>
      <c r="J109" s="4">
        <v>22.69</v>
      </c>
      <c r="K109" s="3">
        <v>47190</v>
      </c>
    </row>
    <row r="110" spans="1:11" x14ac:dyDescent="0.3">
      <c r="A110" s="1" t="s">
        <v>9</v>
      </c>
      <c r="B110" s="1" t="s">
        <v>124</v>
      </c>
      <c r="C110" s="3">
        <v>440</v>
      </c>
      <c r="D110" s="5">
        <v>12.4</v>
      </c>
      <c r="E110" s="6">
        <v>7.2999999999999995E-2</v>
      </c>
      <c r="F110" s="87">
        <v>0.7</v>
      </c>
      <c r="G110" s="4">
        <v>33.200000000000003</v>
      </c>
      <c r="H110" s="3">
        <v>69060</v>
      </c>
      <c r="I110" s="5">
        <v>3.2</v>
      </c>
      <c r="J110" s="4">
        <v>29.73</v>
      </c>
      <c r="K110" s="3">
        <v>61840</v>
      </c>
    </row>
    <row r="111" spans="1:11" x14ac:dyDescent="0.3">
      <c r="A111" s="1" t="s">
        <v>9</v>
      </c>
      <c r="B111" s="1" t="s">
        <v>125</v>
      </c>
      <c r="C111" s="3">
        <v>270</v>
      </c>
      <c r="D111" s="5">
        <v>31.7</v>
      </c>
      <c r="E111" s="6">
        <v>4.4999999999999998E-2</v>
      </c>
      <c r="F111" s="87">
        <v>0.45</v>
      </c>
      <c r="G111" s="4" t="s">
        <v>14</v>
      </c>
      <c r="H111" s="3" t="s">
        <v>14</v>
      </c>
      <c r="I111" s="5" t="s">
        <v>14</v>
      </c>
      <c r="J111" s="4" t="s">
        <v>14</v>
      </c>
      <c r="K111" s="3" t="s">
        <v>14</v>
      </c>
    </row>
    <row r="112" spans="1:11" x14ac:dyDescent="0.3">
      <c r="A112" s="1" t="s">
        <v>9</v>
      </c>
      <c r="B112" s="1" t="s">
        <v>126</v>
      </c>
      <c r="C112" s="3">
        <v>690</v>
      </c>
      <c r="D112" s="5">
        <v>25.1</v>
      </c>
      <c r="E112" s="6">
        <v>0.114</v>
      </c>
      <c r="F112" s="87">
        <v>0.59</v>
      </c>
      <c r="G112" s="4">
        <v>48.14</v>
      </c>
      <c r="H112" s="3">
        <v>100130</v>
      </c>
      <c r="I112" s="5">
        <v>7.6</v>
      </c>
      <c r="J112" s="4">
        <v>38.64</v>
      </c>
      <c r="K112" s="3">
        <v>80370</v>
      </c>
    </row>
    <row r="113" spans="1:11" x14ac:dyDescent="0.3">
      <c r="A113" s="1" t="s">
        <v>9</v>
      </c>
      <c r="B113" s="1" t="s">
        <v>127</v>
      </c>
      <c r="C113" s="3">
        <v>900</v>
      </c>
      <c r="D113" s="5">
        <v>11.9</v>
      </c>
      <c r="E113" s="6">
        <v>0.14899999999999999</v>
      </c>
      <c r="F113" s="87">
        <v>0.97</v>
      </c>
      <c r="G113" s="4">
        <v>37.01</v>
      </c>
      <c r="H113" s="3">
        <v>76980</v>
      </c>
      <c r="I113" s="5">
        <v>5</v>
      </c>
      <c r="J113" s="4">
        <v>34.909999999999997</v>
      </c>
      <c r="K113" s="3">
        <v>72610</v>
      </c>
    </row>
    <row r="114" spans="1:11" x14ac:dyDescent="0.3">
      <c r="A114" s="1" t="s">
        <v>9</v>
      </c>
      <c r="B114" s="1" t="s">
        <v>128</v>
      </c>
      <c r="C114" s="3">
        <v>160</v>
      </c>
      <c r="D114" s="5">
        <v>43.8</v>
      </c>
      <c r="E114" s="6">
        <v>2.5999999999999999E-2</v>
      </c>
      <c r="F114" s="87">
        <v>0.21</v>
      </c>
      <c r="G114" s="4">
        <v>41.03</v>
      </c>
      <c r="H114" s="3">
        <v>85350</v>
      </c>
      <c r="I114" s="5">
        <v>3.3</v>
      </c>
      <c r="J114" s="4">
        <v>41.28</v>
      </c>
      <c r="K114" s="3">
        <v>85860</v>
      </c>
    </row>
    <row r="115" spans="1:11" x14ac:dyDescent="0.3">
      <c r="A115" s="1" t="s">
        <v>9</v>
      </c>
      <c r="B115" s="1" t="s">
        <v>129</v>
      </c>
      <c r="C115" s="3">
        <v>1790</v>
      </c>
      <c r="D115" s="5">
        <v>9.1</v>
      </c>
      <c r="E115" s="6">
        <v>0.29599999999999999</v>
      </c>
      <c r="F115" s="87">
        <v>1.1200000000000001</v>
      </c>
      <c r="G115" s="4">
        <v>38.549999999999997</v>
      </c>
      <c r="H115" s="3">
        <v>80180</v>
      </c>
      <c r="I115" s="5">
        <v>3.6</v>
      </c>
      <c r="J115" s="4">
        <v>39.049999999999997</v>
      </c>
      <c r="K115" s="3">
        <v>81230</v>
      </c>
    </row>
    <row r="116" spans="1:11" x14ac:dyDescent="0.3">
      <c r="A116" s="1" t="s">
        <v>9</v>
      </c>
      <c r="B116" s="1" t="s">
        <v>130</v>
      </c>
      <c r="C116" s="3">
        <v>170</v>
      </c>
      <c r="D116" s="5">
        <v>41.1</v>
      </c>
      <c r="E116" s="6">
        <v>2.7E-2</v>
      </c>
      <c r="F116" s="87">
        <v>0.18</v>
      </c>
      <c r="G116" s="4">
        <v>34.69</v>
      </c>
      <c r="H116" s="3">
        <v>72160</v>
      </c>
      <c r="I116" s="5">
        <v>3.7</v>
      </c>
      <c r="J116" s="4">
        <v>34.74</v>
      </c>
      <c r="K116" s="3">
        <v>72260</v>
      </c>
    </row>
    <row r="117" spans="1:11" x14ac:dyDescent="0.3">
      <c r="A117" s="1" t="s">
        <v>9</v>
      </c>
      <c r="B117" s="1" t="s">
        <v>131</v>
      </c>
      <c r="C117" s="3">
        <v>30</v>
      </c>
      <c r="D117" s="5">
        <v>12.5</v>
      </c>
      <c r="E117" s="6">
        <v>6.0000000000000001E-3</v>
      </c>
      <c r="F117" s="87">
        <v>0.09</v>
      </c>
      <c r="G117" s="4">
        <v>38.74</v>
      </c>
      <c r="H117" s="3">
        <v>80590</v>
      </c>
      <c r="I117" s="5">
        <v>3.2</v>
      </c>
      <c r="J117" s="4">
        <v>35.1</v>
      </c>
      <c r="K117" s="3">
        <v>73010</v>
      </c>
    </row>
    <row r="118" spans="1:11" x14ac:dyDescent="0.3">
      <c r="A118" s="1" t="s">
        <v>9</v>
      </c>
      <c r="B118" s="1" t="s">
        <v>132</v>
      </c>
      <c r="C118" s="3">
        <v>180</v>
      </c>
      <c r="D118" s="5">
        <v>11.2</v>
      </c>
      <c r="E118" s="6">
        <v>0.03</v>
      </c>
      <c r="F118" s="87">
        <v>0.63</v>
      </c>
      <c r="G118" s="4">
        <v>39.93</v>
      </c>
      <c r="H118" s="3">
        <v>83050</v>
      </c>
      <c r="I118" s="5">
        <v>4.3</v>
      </c>
      <c r="J118" s="4">
        <v>40.99</v>
      </c>
      <c r="K118" s="3">
        <v>85260</v>
      </c>
    </row>
    <row r="119" spans="1:11" x14ac:dyDescent="0.3">
      <c r="A119" s="1" t="s">
        <v>9</v>
      </c>
      <c r="B119" s="1" t="s">
        <v>133</v>
      </c>
      <c r="C119" s="3">
        <v>7590</v>
      </c>
      <c r="D119" s="5">
        <v>12.4</v>
      </c>
      <c r="E119" s="6">
        <v>1.2549999999999999</v>
      </c>
      <c r="F119" s="87">
        <v>1.6</v>
      </c>
      <c r="G119" s="4">
        <v>43.31</v>
      </c>
      <c r="H119" s="3">
        <v>90080</v>
      </c>
      <c r="I119" s="5">
        <v>2.8</v>
      </c>
      <c r="J119" s="4">
        <v>42.58</v>
      </c>
      <c r="K119" s="3">
        <v>88560</v>
      </c>
    </row>
    <row r="120" spans="1:11" x14ac:dyDescent="0.3">
      <c r="A120" s="1" t="s">
        <v>9</v>
      </c>
      <c r="B120" s="1" t="s">
        <v>134</v>
      </c>
      <c r="C120" s="3">
        <v>440</v>
      </c>
      <c r="D120" s="5">
        <v>44.5</v>
      </c>
      <c r="E120" s="6">
        <v>7.2999999999999995E-2</v>
      </c>
      <c r="F120" s="87">
        <v>1.47</v>
      </c>
      <c r="G120" s="4">
        <v>46.83</v>
      </c>
      <c r="H120" s="3">
        <v>97400</v>
      </c>
      <c r="I120" s="5">
        <v>3.7</v>
      </c>
      <c r="J120" s="4">
        <v>45.13</v>
      </c>
      <c r="K120" s="3">
        <v>93870</v>
      </c>
    </row>
    <row r="121" spans="1:11" x14ac:dyDescent="0.3">
      <c r="A121" s="1" t="s">
        <v>9</v>
      </c>
      <c r="B121" s="1" t="s">
        <v>135</v>
      </c>
      <c r="C121" s="3">
        <v>480</v>
      </c>
      <c r="D121" s="5">
        <v>7.2</v>
      </c>
      <c r="E121" s="6">
        <v>7.9000000000000001E-2</v>
      </c>
      <c r="F121" s="87">
        <v>0.67</v>
      </c>
      <c r="G121" s="4">
        <v>43.97</v>
      </c>
      <c r="H121" s="3">
        <v>91460</v>
      </c>
      <c r="I121" s="5">
        <v>11.1</v>
      </c>
      <c r="J121" s="4">
        <v>35.67</v>
      </c>
      <c r="K121" s="3">
        <v>74190</v>
      </c>
    </row>
    <row r="122" spans="1:11" x14ac:dyDescent="0.3">
      <c r="A122" s="1" t="s">
        <v>9</v>
      </c>
      <c r="B122" s="1" t="s">
        <v>136</v>
      </c>
      <c r="C122" s="3">
        <v>130</v>
      </c>
      <c r="D122" s="5">
        <v>12.5</v>
      </c>
      <c r="E122" s="6">
        <v>2.1999999999999999E-2</v>
      </c>
      <c r="F122" s="87">
        <v>0.34</v>
      </c>
      <c r="G122" s="4">
        <v>36.659999999999997</v>
      </c>
      <c r="H122" s="3">
        <v>76250</v>
      </c>
      <c r="I122" s="5">
        <v>8.1</v>
      </c>
      <c r="J122" s="4">
        <v>34.81</v>
      </c>
      <c r="K122" s="3">
        <v>72400</v>
      </c>
    </row>
    <row r="123" spans="1:11" x14ac:dyDescent="0.3">
      <c r="A123" s="1" t="s">
        <v>9</v>
      </c>
      <c r="B123" s="1" t="s">
        <v>137</v>
      </c>
      <c r="C123" s="3">
        <v>2860</v>
      </c>
      <c r="D123" s="5">
        <v>8</v>
      </c>
      <c r="E123" s="6">
        <v>0.47299999999999998</v>
      </c>
      <c r="F123" s="87">
        <v>0.8</v>
      </c>
      <c r="G123" s="4">
        <v>36.46</v>
      </c>
      <c r="H123" s="3">
        <v>75830</v>
      </c>
      <c r="I123" s="5">
        <v>2.2999999999999998</v>
      </c>
      <c r="J123" s="4">
        <v>33.28</v>
      </c>
      <c r="K123" s="3">
        <v>69230</v>
      </c>
    </row>
    <row r="124" spans="1:11" x14ac:dyDescent="0.3">
      <c r="A124" s="1" t="s">
        <v>9</v>
      </c>
      <c r="B124" s="1" t="s">
        <v>138</v>
      </c>
      <c r="C124" s="3">
        <v>540</v>
      </c>
      <c r="D124" s="5">
        <v>39.9</v>
      </c>
      <c r="E124" s="6">
        <v>0.09</v>
      </c>
      <c r="F124" s="87">
        <v>1.72</v>
      </c>
      <c r="G124" s="4">
        <v>43.68</v>
      </c>
      <c r="H124" s="3">
        <v>90850</v>
      </c>
      <c r="I124" s="5">
        <v>3</v>
      </c>
      <c r="J124" s="4">
        <v>42.28</v>
      </c>
      <c r="K124" s="3">
        <v>87950</v>
      </c>
    </row>
    <row r="125" spans="1:11" x14ac:dyDescent="0.3">
      <c r="A125" s="1" t="s">
        <v>9</v>
      </c>
      <c r="B125" s="1" t="s">
        <v>139</v>
      </c>
      <c r="C125" s="3">
        <v>3170</v>
      </c>
      <c r="D125" s="5">
        <v>8.4</v>
      </c>
      <c r="E125" s="6">
        <v>0.52500000000000002</v>
      </c>
      <c r="F125" s="87">
        <v>0.91</v>
      </c>
      <c r="G125" s="4">
        <v>40.94</v>
      </c>
      <c r="H125" s="3">
        <v>85160</v>
      </c>
      <c r="I125" s="5">
        <v>2.4</v>
      </c>
      <c r="J125" s="4">
        <v>38.71</v>
      </c>
      <c r="K125" s="3">
        <v>80510</v>
      </c>
    </row>
    <row r="126" spans="1:11" x14ac:dyDescent="0.3">
      <c r="A126" s="1" t="s">
        <v>9</v>
      </c>
      <c r="B126" s="1" t="s">
        <v>140</v>
      </c>
      <c r="C126" s="3">
        <v>1130</v>
      </c>
      <c r="D126" s="5">
        <v>14</v>
      </c>
      <c r="E126" s="6">
        <v>0.187</v>
      </c>
      <c r="F126" s="87">
        <v>0.94</v>
      </c>
      <c r="G126" s="4">
        <v>39.1</v>
      </c>
      <c r="H126" s="3">
        <v>81330</v>
      </c>
      <c r="I126" s="5">
        <v>4.4000000000000004</v>
      </c>
      <c r="J126" s="4">
        <v>37.72</v>
      </c>
      <c r="K126" s="3">
        <v>78450</v>
      </c>
    </row>
    <row r="127" spans="1:11" x14ac:dyDescent="0.3">
      <c r="A127" s="1" t="s">
        <v>9</v>
      </c>
      <c r="B127" s="1" t="s">
        <v>141</v>
      </c>
      <c r="C127" s="3">
        <v>70</v>
      </c>
      <c r="D127" s="5">
        <v>17.2</v>
      </c>
      <c r="E127" s="6">
        <v>1.2E-2</v>
      </c>
      <c r="F127" s="87">
        <v>0.26</v>
      </c>
      <c r="G127" s="4">
        <v>45.98</v>
      </c>
      <c r="H127" s="3">
        <v>95640</v>
      </c>
      <c r="I127" s="5">
        <v>3.3</v>
      </c>
      <c r="J127" s="4">
        <v>48.27</v>
      </c>
      <c r="K127" s="3">
        <v>100390</v>
      </c>
    </row>
    <row r="128" spans="1:11" x14ac:dyDescent="0.3">
      <c r="A128" s="1" t="s">
        <v>9</v>
      </c>
      <c r="B128" s="1" t="s">
        <v>142</v>
      </c>
      <c r="C128" s="3">
        <v>500</v>
      </c>
      <c r="D128" s="5">
        <v>40.9</v>
      </c>
      <c r="E128" s="6">
        <v>8.2000000000000003E-2</v>
      </c>
      <c r="F128" s="87">
        <v>0.68</v>
      </c>
      <c r="G128" s="4">
        <v>57.51</v>
      </c>
      <c r="H128" s="3">
        <v>119620</v>
      </c>
      <c r="I128" s="5">
        <v>6.5</v>
      </c>
      <c r="J128" s="4">
        <v>54.26</v>
      </c>
      <c r="K128" s="3">
        <v>112850</v>
      </c>
    </row>
    <row r="129" spans="1:11" x14ac:dyDescent="0.3">
      <c r="A129" s="1" t="s">
        <v>9</v>
      </c>
      <c r="B129" s="1" t="s">
        <v>143</v>
      </c>
      <c r="C129" s="3">
        <v>460</v>
      </c>
      <c r="D129" s="5">
        <v>26.8</v>
      </c>
      <c r="E129" s="6">
        <v>7.5999999999999998E-2</v>
      </c>
      <c r="F129" s="87">
        <v>0.55000000000000004</v>
      </c>
      <c r="G129" s="4">
        <v>68.959999999999994</v>
      </c>
      <c r="H129" s="3">
        <v>143450</v>
      </c>
      <c r="I129" s="5">
        <v>7.3</v>
      </c>
      <c r="J129" s="4">
        <v>62.26</v>
      </c>
      <c r="K129" s="3">
        <v>129500</v>
      </c>
    </row>
    <row r="130" spans="1:11" x14ac:dyDescent="0.3">
      <c r="A130" s="1" t="s">
        <v>9</v>
      </c>
      <c r="B130" s="1" t="s">
        <v>144</v>
      </c>
      <c r="C130" s="3">
        <v>640</v>
      </c>
      <c r="D130" s="5">
        <v>36.4</v>
      </c>
      <c r="E130" s="6">
        <v>0.107</v>
      </c>
      <c r="F130" s="87">
        <v>1.35</v>
      </c>
      <c r="G130" s="4">
        <v>36.24</v>
      </c>
      <c r="H130" s="3">
        <v>75380</v>
      </c>
      <c r="I130" s="5">
        <v>6.6</v>
      </c>
      <c r="J130" s="4">
        <v>31.37</v>
      </c>
      <c r="K130" s="3">
        <v>65250</v>
      </c>
    </row>
    <row r="131" spans="1:11" x14ac:dyDescent="0.3">
      <c r="A131" s="1" t="s">
        <v>9</v>
      </c>
      <c r="B131" s="1" t="s">
        <v>145</v>
      </c>
      <c r="C131" s="3">
        <v>5580</v>
      </c>
      <c r="D131" s="5">
        <v>10.4</v>
      </c>
      <c r="E131" s="6">
        <v>0.92300000000000004</v>
      </c>
      <c r="F131" s="87">
        <v>1.22</v>
      </c>
      <c r="G131" s="4">
        <v>43.56</v>
      </c>
      <c r="H131" s="3">
        <v>90610</v>
      </c>
      <c r="I131" s="5">
        <v>4.3</v>
      </c>
      <c r="J131" s="4">
        <v>43.69</v>
      </c>
      <c r="K131" s="3">
        <v>90870</v>
      </c>
    </row>
    <row r="132" spans="1:11" x14ac:dyDescent="0.3">
      <c r="A132" s="1" t="s">
        <v>9</v>
      </c>
      <c r="B132" s="1" t="s">
        <v>146</v>
      </c>
      <c r="C132" s="3">
        <v>470</v>
      </c>
      <c r="D132" s="5">
        <v>18</v>
      </c>
      <c r="E132" s="6">
        <v>7.6999999999999999E-2</v>
      </c>
      <c r="F132" s="87">
        <v>0.85</v>
      </c>
      <c r="G132" s="4">
        <v>67.849999999999994</v>
      </c>
      <c r="H132" s="3">
        <v>141120</v>
      </c>
      <c r="I132" s="5">
        <v>25.5</v>
      </c>
      <c r="J132" s="4">
        <v>57.57</v>
      </c>
      <c r="K132" s="3">
        <v>119740</v>
      </c>
    </row>
    <row r="133" spans="1:11" x14ac:dyDescent="0.3">
      <c r="A133" s="1" t="s">
        <v>9</v>
      </c>
      <c r="B133" s="1" t="s">
        <v>147</v>
      </c>
      <c r="C133" s="3">
        <v>370</v>
      </c>
      <c r="D133" s="5">
        <v>21</v>
      </c>
      <c r="E133" s="6">
        <v>6.0999999999999999E-2</v>
      </c>
      <c r="F133" s="87">
        <v>3.15</v>
      </c>
      <c r="G133" s="4">
        <v>49.75</v>
      </c>
      <c r="H133" s="3">
        <v>103480</v>
      </c>
      <c r="I133" s="5">
        <v>14.4</v>
      </c>
      <c r="J133" s="4">
        <v>47.97</v>
      </c>
      <c r="K133" s="3">
        <v>99780</v>
      </c>
    </row>
    <row r="134" spans="1:11" x14ac:dyDescent="0.3">
      <c r="A134" s="1" t="s">
        <v>9</v>
      </c>
      <c r="B134" s="1" t="s">
        <v>148</v>
      </c>
      <c r="C134" s="3">
        <v>1910</v>
      </c>
      <c r="D134" s="5">
        <v>10.8</v>
      </c>
      <c r="E134" s="6">
        <v>0.316</v>
      </c>
      <c r="F134" s="87">
        <v>1.28</v>
      </c>
      <c r="G134" s="4">
        <v>46.53</v>
      </c>
      <c r="H134" s="3">
        <v>96780</v>
      </c>
      <c r="I134" s="5">
        <v>3.3</v>
      </c>
      <c r="J134" s="4">
        <v>43.82</v>
      </c>
      <c r="K134" s="3">
        <v>91140</v>
      </c>
    </row>
    <row r="135" spans="1:11" x14ac:dyDescent="0.3">
      <c r="A135" s="1" t="s">
        <v>9</v>
      </c>
      <c r="B135" s="1" t="s">
        <v>149</v>
      </c>
      <c r="C135" s="3">
        <v>280</v>
      </c>
      <c r="D135" s="5">
        <v>34.200000000000003</v>
      </c>
      <c r="E135" s="6">
        <v>4.5999999999999999E-2</v>
      </c>
      <c r="F135" s="87">
        <v>1.08</v>
      </c>
      <c r="G135" s="4" t="s">
        <v>14</v>
      </c>
      <c r="H135" s="3" t="s">
        <v>14</v>
      </c>
      <c r="I135" s="5" t="s">
        <v>14</v>
      </c>
      <c r="J135" s="4" t="s">
        <v>14</v>
      </c>
      <c r="K135" s="3" t="s">
        <v>14</v>
      </c>
    </row>
    <row r="136" spans="1:11" x14ac:dyDescent="0.3">
      <c r="A136" s="1" t="s">
        <v>9</v>
      </c>
      <c r="B136" s="1" t="s">
        <v>151</v>
      </c>
      <c r="C136" s="3">
        <v>1750</v>
      </c>
      <c r="D136" s="5">
        <v>35.6</v>
      </c>
      <c r="E136" s="6">
        <v>0.28999999999999998</v>
      </c>
      <c r="F136" s="87">
        <v>1.1599999999999999</v>
      </c>
      <c r="G136" s="4">
        <v>30.95</v>
      </c>
      <c r="H136" s="3">
        <v>64380</v>
      </c>
      <c r="I136" s="5">
        <v>7.7</v>
      </c>
      <c r="J136" s="4">
        <v>27.65</v>
      </c>
      <c r="K136" s="3">
        <v>57520</v>
      </c>
    </row>
    <row r="137" spans="1:11" x14ac:dyDescent="0.3">
      <c r="A137" s="1" t="s">
        <v>9</v>
      </c>
      <c r="B137" s="1" t="s">
        <v>152</v>
      </c>
      <c r="C137" s="3">
        <v>590</v>
      </c>
      <c r="D137" s="5">
        <v>25.4</v>
      </c>
      <c r="E137" s="6">
        <v>9.8000000000000004E-2</v>
      </c>
      <c r="F137" s="87">
        <v>0.66</v>
      </c>
      <c r="G137" s="4">
        <v>19.190000000000001</v>
      </c>
      <c r="H137" s="3">
        <v>39910</v>
      </c>
      <c r="I137" s="5">
        <v>5.8</v>
      </c>
      <c r="J137" s="4">
        <v>17.53</v>
      </c>
      <c r="K137" s="3">
        <v>36460</v>
      </c>
    </row>
    <row r="138" spans="1:11" x14ac:dyDescent="0.3">
      <c r="A138" s="1" t="s">
        <v>9</v>
      </c>
      <c r="B138" s="1" t="s">
        <v>153</v>
      </c>
      <c r="C138" s="3">
        <v>2900</v>
      </c>
      <c r="D138" s="5">
        <v>29.7</v>
      </c>
      <c r="E138" s="6">
        <v>0.48</v>
      </c>
      <c r="F138" s="87">
        <v>0.91</v>
      </c>
      <c r="G138" s="4">
        <v>25.35</v>
      </c>
      <c r="H138" s="3">
        <v>52730</v>
      </c>
      <c r="I138" s="5">
        <v>3.1</v>
      </c>
      <c r="J138" s="4">
        <v>23.57</v>
      </c>
      <c r="K138" s="3">
        <v>49020</v>
      </c>
    </row>
    <row r="139" spans="1:11" x14ac:dyDescent="0.3">
      <c r="A139" s="1" t="s">
        <v>9</v>
      </c>
      <c r="B139" s="1" t="s">
        <v>154</v>
      </c>
      <c r="C139" s="3">
        <v>2450</v>
      </c>
      <c r="D139" s="5">
        <v>10.3</v>
      </c>
      <c r="E139" s="6">
        <v>0.40500000000000003</v>
      </c>
      <c r="F139" s="87">
        <v>0.9</v>
      </c>
      <c r="G139" s="4">
        <v>21.88</v>
      </c>
      <c r="H139" s="3">
        <v>45520</v>
      </c>
      <c r="I139" s="5">
        <v>2.8</v>
      </c>
      <c r="J139" s="4">
        <v>19.5</v>
      </c>
      <c r="K139" s="3">
        <v>40560</v>
      </c>
    </row>
    <row r="140" spans="1:11" x14ac:dyDescent="0.3">
      <c r="A140" s="1" t="s">
        <v>9</v>
      </c>
      <c r="B140" s="1" t="s">
        <v>155</v>
      </c>
      <c r="C140" s="3">
        <v>450</v>
      </c>
      <c r="D140" s="5">
        <v>26.7</v>
      </c>
      <c r="E140" s="6">
        <v>7.3999999999999996E-2</v>
      </c>
      <c r="F140" s="87">
        <v>0.71</v>
      </c>
      <c r="G140" s="4">
        <v>20.440000000000001</v>
      </c>
      <c r="H140" s="3">
        <v>42520</v>
      </c>
      <c r="I140" s="5">
        <v>11.4</v>
      </c>
      <c r="J140" s="4">
        <v>17.55</v>
      </c>
      <c r="K140" s="3">
        <v>36500</v>
      </c>
    </row>
    <row r="141" spans="1:11" x14ac:dyDescent="0.3">
      <c r="A141" s="1" t="s">
        <v>9</v>
      </c>
      <c r="B141" s="1" t="s">
        <v>156</v>
      </c>
      <c r="C141" s="3">
        <v>1030</v>
      </c>
      <c r="D141" s="5">
        <v>17.2</v>
      </c>
      <c r="E141" s="6">
        <v>0.17</v>
      </c>
      <c r="F141" s="87">
        <v>0.77</v>
      </c>
      <c r="G141" s="4">
        <v>25.99</v>
      </c>
      <c r="H141" s="3">
        <v>54050</v>
      </c>
      <c r="I141" s="5">
        <v>5.9</v>
      </c>
      <c r="J141" s="4">
        <v>25.25</v>
      </c>
      <c r="K141" s="3">
        <v>52510</v>
      </c>
    </row>
    <row r="142" spans="1:11" x14ac:dyDescent="0.3">
      <c r="A142" s="1" t="s">
        <v>9</v>
      </c>
      <c r="B142" s="1" t="s">
        <v>157</v>
      </c>
      <c r="C142" s="3">
        <v>1260</v>
      </c>
      <c r="D142" s="5">
        <v>17.399999999999999</v>
      </c>
      <c r="E142" s="6">
        <v>0.20899999999999999</v>
      </c>
      <c r="F142" s="87">
        <v>0.91</v>
      </c>
      <c r="G142" s="4">
        <v>28.89</v>
      </c>
      <c r="H142" s="3">
        <v>60090</v>
      </c>
      <c r="I142" s="5">
        <v>4.7</v>
      </c>
      <c r="J142" s="4">
        <v>27.82</v>
      </c>
      <c r="K142" s="3">
        <v>57870</v>
      </c>
    </row>
    <row r="143" spans="1:11" x14ac:dyDescent="0.3">
      <c r="A143" s="1" t="s">
        <v>9</v>
      </c>
      <c r="B143" s="1" t="s">
        <v>158</v>
      </c>
      <c r="C143" s="3">
        <v>970</v>
      </c>
      <c r="D143" s="5">
        <v>2.4</v>
      </c>
      <c r="E143" s="6">
        <v>0.161</v>
      </c>
      <c r="F143" s="87">
        <v>1.52</v>
      </c>
      <c r="G143" s="4">
        <v>43.81</v>
      </c>
      <c r="H143" s="3">
        <v>91120</v>
      </c>
      <c r="I143" s="5">
        <v>3.1</v>
      </c>
      <c r="J143" s="4">
        <v>43.82</v>
      </c>
      <c r="K143" s="3">
        <v>91150</v>
      </c>
    </row>
    <row r="144" spans="1:11" x14ac:dyDescent="0.3">
      <c r="A144" s="1" t="s">
        <v>9</v>
      </c>
      <c r="B144" s="1" t="s">
        <v>159</v>
      </c>
      <c r="C144" s="3">
        <v>650</v>
      </c>
      <c r="D144" s="5">
        <v>20.6</v>
      </c>
      <c r="E144" s="6">
        <v>0.107</v>
      </c>
      <c r="F144" s="87">
        <v>0.5</v>
      </c>
      <c r="G144" s="4">
        <v>20.73</v>
      </c>
      <c r="H144" s="3">
        <v>43110</v>
      </c>
      <c r="I144" s="5">
        <v>2.4</v>
      </c>
      <c r="J144" s="4">
        <v>19.329999999999998</v>
      </c>
      <c r="K144" s="3">
        <v>40200</v>
      </c>
    </row>
    <row r="145" spans="1:11" x14ac:dyDescent="0.3">
      <c r="A145" s="1" t="s">
        <v>9</v>
      </c>
      <c r="B145" s="1" t="s">
        <v>160</v>
      </c>
      <c r="C145" s="3">
        <v>2550</v>
      </c>
      <c r="D145" s="5">
        <v>30.3</v>
      </c>
      <c r="E145" s="6">
        <v>0.42199999999999999</v>
      </c>
      <c r="F145" s="87">
        <v>0.9</v>
      </c>
      <c r="G145" s="4">
        <v>22.72</v>
      </c>
      <c r="H145" s="3">
        <v>47250</v>
      </c>
      <c r="I145" s="5">
        <v>4.0999999999999996</v>
      </c>
      <c r="J145" s="4">
        <v>21.9</v>
      </c>
      <c r="K145" s="3">
        <v>45560</v>
      </c>
    </row>
    <row r="146" spans="1:11" x14ac:dyDescent="0.3">
      <c r="A146" s="1" t="s">
        <v>9</v>
      </c>
      <c r="B146" s="1" t="s">
        <v>161</v>
      </c>
      <c r="C146" s="3">
        <v>10730</v>
      </c>
      <c r="D146" s="5">
        <v>8</v>
      </c>
      <c r="E146" s="6">
        <v>1.7749999999999999</v>
      </c>
      <c r="F146" s="87">
        <v>0.93</v>
      </c>
      <c r="G146" s="4">
        <v>34.44</v>
      </c>
      <c r="H146" s="3">
        <v>71630</v>
      </c>
      <c r="I146" s="5">
        <v>2.9</v>
      </c>
      <c r="J146" s="4">
        <v>33.520000000000003</v>
      </c>
      <c r="K146" s="3">
        <v>69730</v>
      </c>
    </row>
    <row r="147" spans="1:11" x14ac:dyDescent="0.3">
      <c r="A147" s="1" t="s">
        <v>9</v>
      </c>
      <c r="B147" s="1" t="s">
        <v>162</v>
      </c>
      <c r="C147" s="3">
        <v>6990</v>
      </c>
      <c r="D147" s="5">
        <v>12.3</v>
      </c>
      <c r="E147" s="6">
        <v>1.1559999999999999</v>
      </c>
      <c r="F147" s="87">
        <v>3.84</v>
      </c>
      <c r="G147" s="4">
        <v>23.15</v>
      </c>
      <c r="H147" s="3">
        <v>48150</v>
      </c>
      <c r="I147" s="5">
        <v>2.9</v>
      </c>
      <c r="J147" s="4">
        <v>21.9</v>
      </c>
      <c r="K147" s="3">
        <v>45560</v>
      </c>
    </row>
    <row r="148" spans="1:11" x14ac:dyDescent="0.3">
      <c r="A148" s="1" t="s">
        <v>9</v>
      </c>
      <c r="B148" s="1" t="s">
        <v>163</v>
      </c>
      <c r="C148" s="3">
        <v>4300</v>
      </c>
      <c r="D148" s="5">
        <v>10.5</v>
      </c>
      <c r="E148" s="6">
        <v>0.71</v>
      </c>
      <c r="F148" s="87">
        <v>0.98</v>
      </c>
      <c r="G148" s="4">
        <v>17.14</v>
      </c>
      <c r="H148" s="3">
        <v>35640</v>
      </c>
      <c r="I148" s="5">
        <v>4.9000000000000004</v>
      </c>
      <c r="J148" s="4">
        <v>13.99</v>
      </c>
      <c r="K148" s="3">
        <v>29100</v>
      </c>
    </row>
    <row r="149" spans="1:11" x14ac:dyDescent="0.3">
      <c r="A149" s="1" t="s">
        <v>9</v>
      </c>
      <c r="B149" s="1" t="s">
        <v>164</v>
      </c>
      <c r="C149" s="3">
        <v>9640</v>
      </c>
      <c r="D149" s="5">
        <v>8.6999999999999993</v>
      </c>
      <c r="E149" s="6">
        <v>1.595</v>
      </c>
      <c r="F149" s="87">
        <v>0.94</v>
      </c>
      <c r="G149" s="4">
        <v>23.84</v>
      </c>
      <c r="H149" s="3">
        <v>49590</v>
      </c>
      <c r="I149" s="5">
        <v>8.1999999999999993</v>
      </c>
      <c r="J149" s="4">
        <v>20.57</v>
      </c>
      <c r="K149" s="3">
        <v>42780</v>
      </c>
    </row>
    <row r="150" spans="1:11" x14ac:dyDescent="0.3">
      <c r="A150" s="1" t="s">
        <v>9</v>
      </c>
      <c r="B150" s="1" t="s">
        <v>165</v>
      </c>
      <c r="C150" s="3">
        <v>710</v>
      </c>
      <c r="D150" s="5">
        <v>17.399999999999999</v>
      </c>
      <c r="E150" s="6">
        <v>0.11700000000000001</v>
      </c>
      <c r="F150" s="87">
        <v>0.61</v>
      </c>
      <c r="G150" s="4">
        <v>22.02</v>
      </c>
      <c r="H150" s="3">
        <v>45810</v>
      </c>
      <c r="I150" s="5">
        <v>5.7</v>
      </c>
      <c r="J150" s="4">
        <v>21.42</v>
      </c>
      <c r="K150" s="3">
        <v>44550</v>
      </c>
    </row>
    <row r="151" spans="1:11" x14ac:dyDescent="0.3">
      <c r="A151" s="1" t="s">
        <v>9</v>
      </c>
      <c r="B151" s="1" t="s">
        <v>166</v>
      </c>
      <c r="C151" s="3">
        <v>14490</v>
      </c>
      <c r="D151" s="5">
        <v>4.3</v>
      </c>
      <c r="E151" s="6">
        <v>2.3969999999999998</v>
      </c>
      <c r="F151" s="87">
        <v>1.1200000000000001</v>
      </c>
      <c r="G151" s="4">
        <v>29.28</v>
      </c>
      <c r="H151" s="3">
        <v>60900</v>
      </c>
      <c r="I151" s="5">
        <v>9.6999999999999993</v>
      </c>
      <c r="J151" s="4">
        <v>26.86</v>
      </c>
      <c r="K151" s="3">
        <v>55880</v>
      </c>
    </row>
    <row r="152" spans="1:11" x14ac:dyDescent="0.3">
      <c r="A152" s="1" t="s">
        <v>9</v>
      </c>
      <c r="B152" s="1" t="s">
        <v>167</v>
      </c>
      <c r="C152" s="3">
        <v>7520</v>
      </c>
      <c r="D152" s="5">
        <v>20.5</v>
      </c>
      <c r="E152" s="6">
        <v>1.244</v>
      </c>
      <c r="F152" s="87">
        <v>1.06</v>
      </c>
      <c r="G152" s="4">
        <v>35.200000000000003</v>
      </c>
      <c r="H152" s="3">
        <v>73210</v>
      </c>
      <c r="I152" s="5">
        <v>4.2</v>
      </c>
      <c r="J152" s="4">
        <v>34.380000000000003</v>
      </c>
      <c r="K152" s="3">
        <v>71510</v>
      </c>
    </row>
    <row r="153" spans="1:11" x14ac:dyDescent="0.3">
      <c r="A153" s="1" t="s">
        <v>9</v>
      </c>
      <c r="B153" s="1" t="s">
        <v>168</v>
      </c>
      <c r="C153" s="3">
        <v>4020</v>
      </c>
      <c r="D153" s="5">
        <v>17</v>
      </c>
      <c r="E153" s="6">
        <v>0.66400000000000003</v>
      </c>
      <c r="F153" s="87">
        <v>0.85</v>
      </c>
      <c r="G153" s="4">
        <v>25.14</v>
      </c>
      <c r="H153" s="3">
        <v>52290</v>
      </c>
      <c r="I153" s="5">
        <v>4</v>
      </c>
      <c r="J153" s="4">
        <v>22.52</v>
      </c>
      <c r="K153" s="3">
        <v>46840</v>
      </c>
    </row>
    <row r="154" spans="1:11" x14ac:dyDescent="0.3">
      <c r="A154" s="1" t="s">
        <v>9</v>
      </c>
      <c r="B154" s="1" t="s">
        <v>169</v>
      </c>
      <c r="C154" s="3">
        <v>2250</v>
      </c>
      <c r="D154" s="5">
        <v>6.2</v>
      </c>
      <c r="E154" s="6">
        <v>0.371</v>
      </c>
      <c r="F154" s="87">
        <v>0.91</v>
      </c>
      <c r="G154" s="4">
        <v>31.93</v>
      </c>
      <c r="H154" s="3">
        <v>66400</v>
      </c>
      <c r="I154" s="5">
        <v>2.5</v>
      </c>
      <c r="J154" s="4">
        <v>33.22</v>
      </c>
      <c r="K154" s="3">
        <v>69100</v>
      </c>
    </row>
    <row r="155" spans="1:11" x14ac:dyDescent="0.3">
      <c r="A155" s="1" t="s">
        <v>9</v>
      </c>
      <c r="B155" s="1" t="s">
        <v>170</v>
      </c>
      <c r="C155" s="3">
        <v>3000</v>
      </c>
      <c r="D155" s="5">
        <v>10.4</v>
      </c>
      <c r="E155" s="6">
        <v>0.497</v>
      </c>
      <c r="F155" s="87">
        <v>1.22</v>
      </c>
      <c r="G155" s="4">
        <v>27.8</v>
      </c>
      <c r="H155" s="3">
        <v>57830</v>
      </c>
      <c r="I155" s="5">
        <v>3.1</v>
      </c>
      <c r="J155" s="4">
        <v>25.42</v>
      </c>
      <c r="K155" s="3">
        <v>52880</v>
      </c>
    </row>
    <row r="156" spans="1:11" x14ac:dyDescent="0.3">
      <c r="A156" s="1" t="s">
        <v>9</v>
      </c>
      <c r="B156" s="1" t="s">
        <v>171</v>
      </c>
      <c r="C156" s="3">
        <v>3760</v>
      </c>
      <c r="D156" s="5">
        <v>1.9</v>
      </c>
      <c r="E156" s="6">
        <v>0.622</v>
      </c>
      <c r="F156" s="87">
        <v>1.01</v>
      </c>
      <c r="G156" s="4">
        <v>40.47</v>
      </c>
      <c r="H156" s="3">
        <v>84180</v>
      </c>
      <c r="I156" s="5">
        <v>3.2</v>
      </c>
      <c r="J156" s="4">
        <v>42.15</v>
      </c>
      <c r="K156" s="3">
        <v>87670</v>
      </c>
    </row>
    <row r="157" spans="1:11" x14ac:dyDescent="0.3">
      <c r="A157" s="1" t="s">
        <v>9</v>
      </c>
      <c r="B157" s="1" t="s">
        <v>172</v>
      </c>
      <c r="C157" s="3">
        <v>25070</v>
      </c>
      <c r="D157" s="5">
        <v>11.6</v>
      </c>
      <c r="E157" s="6">
        <v>4.1449999999999996</v>
      </c>
      <c r="F157" s="87">
        <v>1.54</v>
      </c>
      <c r="G157" s="4">
        <v>22.8</v>
      </c>
      <c r="H157" s="3">
        <v>47430</v>
      </c>
      <c r="I157" s="5">
        <v>6.2</v>
      </c>
      <c r="J157" s="4">
        <v>21.08</v>
      </c>
      <c r="K157" s="3">
        <v>43850</v>
      </c>
    </row>
    <row r="158" spans="1:11" x14ac:dyDescent="0.3">
      <c r="A158" s="1" t="s">
        <v>9</v>
      </c>
      <c r="B158" s="1" t="s">
        <v>173</v>
      </c>
      <c r="C158" s="3">
        <v>1660</v>
      </c>
      <c r="D158" s="5">
        <v>12.8</v>
      </c>
      <c r="E158" s="6">
        <v>0.27500000000000002</v>
      </c>
      <c r="F158" s="87">
        <v>0.71</v>
      </c>
      <c r="G158" s="4">
        <v>22.1</v>
      </c>
      <c r="H158" s="3">
        <v>45970</v>
      </c>
      <c r="I158" s="5">
        <v>3.1</v>
      </c>
      <c r="J158" s="4">
        <v>20.8</v>
      </c>
      <c r="K158" s="3">
        <v>43270</v>
      </c>
    </row>
    <row r="159" spans="1:11" x14ac:dyDescent="0.3">
      <c r="A159" s="1" t="s">
        <v>9</v>
      </c>
      <c r="B159" s="1" t="s">
        <v>174</v>
      </c>
      <c r="C159" s="3">
        <v>4180</v>
      </c>
      <c r="D159" s="5">
        <v>7.9</v>
      </c>
      <c r="E159" s="6">
        <v>0.69199999999999995</v>
      </c>
      <c r="F159" s="87">
        <v>0.97</v>
      </c>
      <c r="G159" s="4">
        <v>23.33</v>
      </c>
      <c r="H159" s="3">
        <v>48530</v>
      </c>
      <c r="I159" s="5">
        <v>4.5</v>
      </c>
      <c r="J159" s="4">
        <v>21.71</v>
      </c>
      <c r="K159" s="3">
        <v>45160</v>
      </c>
    </row>
    <row r="160" spans="1:11" x14ac:dyDescent="0.3">
      <c r="A160" s="1" t="s">
        <v>9</v>
      </c>
      <c r="B160" s="1" t="s">
        <v>175</v>
      </c>
      <c r="C160" s="3">
        <v>1850</v>
      </c>
      <c r="D160" s="5">
        <v>8.1</v>
      </c>
      <c r="E160" s="6">
        <v>0.30499999999999999</v>
      </c>
      <c r="F160" s="87">
        <v>0.87</v>
      </c>
      <c r="G160" s="4">
        <v>30.96</v>
      </c>
      <c r="H160" s="3">
        <v>64390</v>
      </c>
      <c r="I160" s="5">
        <v>4.5</v>
      </c>
      <c r="J160" s="4">
        <v>27.92</v>
      </c>
      <c r="K160" s="3">
        <v>58080</v>
      </c>
    </row>
    <row r="161" spans="1:11" x14ac:dyDescent="0.3">
      <c r="A161" s="1" t="s">
        <v>9</v>
      </c>
      <c r="B161" s="1" t="s">
        <v>176</v>
      </c>
      <c r="C161" s="3">
        <v>1320</v>
      </c>
      <c r="D161" s="5">
        <v>18.399999999999999</v>
      </c>
      <c r="E161" s="6">
        <v>0.219</v>
      </c>
      <c r="F161" s="87">
        <v>1.46</v>
      </c>
      <c r="G161" s="4">
        <v>26.35</v>
      </c>
      <c r="H161" s="3">
        <v>54810</v>
      </c>
      <c r="I161" s="5">
        <v>6.4</v>
      </c>
      <c r="J161" s="4">
        <v>23.39</v>
      </c>
      <c r="K161" s="3">
        <v>48640</v>
      </c>
    </row>
    <row r="162" spans="1:11" x14ac:dyDescent="0.3">
      <c r="A162" s="1" t="s">
        <v>9</v>
      </c>
      <c r="B162" s="1" t="s">
        <v>177</v>
      </c>
      <c r="C162" s="3">
        <v>390</v>
      </c>
      <c r="D162" s="5">
        <v>23.8</v>
      </c>
      <c r="E162" s="6">
        <v>6.4000000000000001E-2</v>
      </c>
      <c r="F162" s="87">
        <v>1.1100000000000001</v>
      </c>
      <c r="G162" s="4">
        <v>24.43</v>
      </c>
      <c r="H162" s="3">
        <v>50820</v>
      </c>
      <c r="I162" s="5">
        <v>15.7</v>
      </c>
      <c r="J162" s="4">
        <v>16.78</v>
      </c>
      <c r="K162" s="3">
        <v>34900</v>
      </c>
    </row>
    <row r="163" spans="1:11" x14ac:dyDescent="0.3">
      <c r="A163" s="1" t="s">
        <v>9</v>
      </c>
      <c r="B163" s="1" t="s">
        <v>178</v>
      </c>
      <c r="C163" s="3">
        <v>34910</v>
      </c>
      <c r="D163" s="5">
        <v>3.7</v>
      </c>
      <c r="E163" s="6">
        <v>5.7729999999999997</v>
      </c>
      <c r="F163" s="87">
        <v>1.31</v>
      </c>
      <c r="G163" s="4">
        <v>83.84</v>
      </c>
      <c r="H163" s="3">
        <v>174390</v>
      </c>
      <c r="I163" s="5">
        <v>2.9</v>
      </c>
      <c r="J163" s="4">
        <v>74.180000000000007</v>
      </c>
      <c r="K163" s="3">
        <v>154300</v>
      </c>
    </row>
    <row r="164" spans="1:11" x14ac:dyDescent="0.3">
      <c r="A164" s="1" t="s">
        <v>9</v>
      </c>
      <c r="B164" s="1" t="s">
        <v>181</v>
      </c>
      <c r="C164" s="3">
        <v>180</v>
      </c>
      <c r="D164" s="5">
        <v>9.4</v>
      </c>
      <c r="E164" s="6">
        <v>0.03</v>
      </c>
      <c r="F164" s="87">
        <v>0.15</v>
      </c>
      <c r="G164" s="4">
        <v>90.16</v>
      </c>
      <c r="H164" s="3">
        <v>187540</v>
      </c>
      <c r="I164" s="5">
        <v>5.4</v>
      </c>
      <c r="J164" s="4">
        <v>89</v>
      </c>
      <c r="K164" s="3">
        <v>185110</v>
      </c>
    </row>
    <row r="165" spans="1:11" x14ac:dyDescent="0.3">
      <c r="A165" s="1" t="s">
        <v>9</v>
      </c>
      <c r="B165" s="1" t="s">
        <v>182</v>
      </c>
      <c r="C165" s="3">
        <v>13840</v>
      </c>
      <c r="D165" s="5">
        <v>7.6</v>
      </c>
      <c r="E165" s="6">
        <v>2.2890000000000001</v>
      </c>
      <c r="F165" s="87">
        <v>1.1200000000000001</v>
      </c>
      <c r="G165" s="4">
        <v>25.57</v>
      </c>
      <c r="H165" s="3">
        <v>53190</v>
      </c>
      <c r="I165" s="5">
        <v>4</v>
      </c>
      <c r="J165" s="4">
        <v>22.86</v>
      </c>
      <c r="K165" s="3">
        <v>47540</v>
      </c>
    </row>
    <row r="166" spans="1:11" x14ac:dyDescent="0.3">
      <c r="A166" s="1" t="s">
        <v>9</v>
      </c>
      <c r="B166" s="1" t="s">
        <v>184</v>
      </c>
      <c r="C166" s="3">
        <v>1800</v>
      </c>
      <c r="D166" s="5">
        <v>23</v>
      </c>
      <c r="E166" s="6">
        <v>0.29699999999999999</v>
      </c>
      <c r="F166" s="87">
        <v>0.8</v>
      </c>
      <c r="G166" s="4">
        <v>29.06</v>
      </c>
      <c r="H166" s="3">
        <v>60450</v>
      </c>
      <c r="I166" s="5">
        <v>7.3</v>
      </c>
      <c r="J166" s="4">
        <v>27.34</v>
      </c>
      <c r="K166" s="3">
        <v>56860</v>
      </c>
    </row>
    <row r="167" spans="1:11" x14ac:dyDescent="0.3">
      <c r="A167" s="1" t="s">
        <v>9</v>
      </c>
      <c r="B167" s="1" t="s">
        <v>185</v>
      </c>
      <c r="C167" s="3">
        <v>3220</v>
      </c>
      <c r="D167" s="5">
        <v>19.2</v>
      </c>
      <c r="E167" s="6">
        <v>0.53300000000000003</v>
      </c>
      <c r="F167" s="87">
        <v>1.71</v>
      </c>
      <c r="G167" s="4">
        <v>23.25</v>
      </c>
      <c r="H167" s="3">
        <v>48370</v>
      </c>
      <c r="I167" s="5">
        <v>6.1</v>
      </c>
      <c r="J167" s="4">
        <v>22.31</v>
      </c>
      <c r="K167" s="3">
        <v>46410</v>
      </c>
    </row>
    <row r="168" spans="1:11" x14ac:dyDescent="0.3">
      <c r="A168" s="1" t="s">
        <v>9</v>
      </c>
      <c r="B168" s="1" t="s">
        <v>186</v>
      </c>
      <c r="C168" s="3">
        <v>1720</v>
      </c>
      <c r="D168" s="5">
        <v>13</v>
      </c>
      <c r="E168" s="6">
        <v>0.28499999999999998</v>
      </c>
      <c r="F168" s="87">
        <v>0.48</v>
      </c>
      <c r="G168" s="4" t="s">
        <v>14</v>
      </c>
      <c r="H168" s="3" t="s">
        <v>14</v>
      </c>
      <c r="I168" s="5" t="s">
        <v>14</v>
      </c>
      <c r="J168" s="4" t="s">
        <v>14</v>
      </c>
      <c r="K168" s="3" t="s">
        <v>14</v>
      </c>
    </row>
    <row r="169" spans="1:11" x14ac:dyDescent="0.3">
      <c r="A169" s="1" t="s">
        <v>9</v>
      </c>
      <c r="B169" s="1" t="s">
        <v>187</v>
      </c>
      <c r="C169" s="3">
        <v>1080</v>
      </c>
      <c r="D169" s="5">
        <v>21.8</v>
      </c>
      <c r="E169" s="6">
        <v>0.17799999999999999</v>
      </c>
      <c r="F169" s="87">
        <v>0.79</v>
      </c>
      <c r="G169" s="4" t="s">
        <v>14</v>
      </c>
      <c r="H169" s="3">
        <v>121260</v>
      </c>
      <c r="I169" s="5">
        <v>6.8</v>
      </c>
      <c r="J169" s="4" t="s">
        <v>14</v>
      </c>
      <c r="K169" s="3">
        <v>108200</v>
      </c>
    </row>
    <row r="170" spans="1:11" x14ac:dyDescent="0.3">
      <c r="A170" s="1" t="s">
        <v>9</v>
      </c>
      <c r="B170" s="1" t="s">
        <v>188</v>
      </c>
      <c r="C170" s="3">
        <v>1990</v>
      </c>
      <c r="D170" s="5">
        <v>7.7</v>
      </c>
      <c r="E170" s="6">
        <v>0.32900000000000001</v>
      </c>
      <c r="F170" s="87">
        <v>0.92</v>
      </c>
      <c r="G170" s="4" t="s">
        <v>14</v>
      </c>
      <c r="H170" s="3" t="s">
        <v>14</v>
      </c>
      <c r="I170" s="5" t="s">
        <v>14</v>
      </c>
      <c r="J170" s="4" t="s">
        <v>14</v>
      </c>
      <c r="K170" s="3" t="s">
        <v>14</v>
      </c>
    </row>
    <row r="171" spans="1:11" x14ac:dyDescent="0.3">
      <c r="A171" s="1" t="s">
        <v>9</v>
      </c>
      <c r="B171" s="1" t="s">
        <v>189</v>
      </c>
      <c r="C171" s="3">
        <v>80</v>
      </c>
      <c r="D171" s="5">
        <v>10.8</v>
      </c>
      <c r="E171" s="6">
        <v>1.2999999999999999E-2</v>
      </c>
      <c r="F171" s="87">
        <v>0.26</v>
      </c>
      <c r="G171" s="4" t="s">
        <v>14</v>
      </c>
      <c r="H171" s="3">
        <v>105200</v>
      </c>
      <c r="I171" s="5">
        <v>7</v>
      </c>
      <c r="J171" s="4" t="s">
        <v>14</v>
      </c>
      <c r="K171" s="3">
        <v>89530</v>
      </c>
    </row>
    <row r="172" spans="1:11" x14ac:dyDescent="0.3">
      <c r="A172" s="1" t="s">
        <v>9</v>
      </c>
      <c r="B172" s="1" t="s">
        <v>190</v>
      </c>
      <c r="C172" s="3">
        <v>600</v>
      </c>
      <c r="D172" s="5">
        <v>11.8</v>
      </c>
      <c r="E172" s="6">
        <v>9.9000000000000005E-2</v>
      </c>
      <c r="F172" s="87">
        <v>0.37</v>
      </c>
      <c r="G172" s="4" t="s">
        <v>14</v>
      </c>
      <c r="H172" s="3">
        <v>135640</v>
      </c>
      <c r="I172" s="5">
        <v>3.5</v>
      </c>
      <c r="J172" s="4" t="s">
        <v>14</v>
      </c>
      <c r="K172" s="3">
        <v>133110</v>
      </c>
    </row>
    <row r="173" spans="1:11" x14ac:dyDescent="0.3">
      <c r="A173" s="1" t="s">
        <v>9</v>
      </c>
      <c r="B173" s="1" t="s">
        <v>191</v>
      </c>
      <c r="C173" s="3">
        <v>1780</v>
      </c>
      <c r="D173" s="5">
        <v>18.2</v>
      </c>
      <c r="E173" s="6">
        <v>0.29499999999999998</v>
      </c>
      <c r="F173" s="87">
        <v>0.84</v>
      </c>
      <c r="G173" s="4" t="s">
        <v>14</v>
      </c>
      <c r="H173" s="3">
        <v>131320</v>
      </c>
      <c r="I173" s="5">
        <v>5</v>
      </c>
      <c r="J173" s="4" t="s">
        <v>14</v>
      </c>
      <c r="K173" s="3">
        <v>114880</v>
      </c>
    </row>
    <row r="174" spans="1:11" x14ac:dyDescent="0.3">
      <c r="A174" s="1" t="s">
        <v>9</v>
      </c>
      <c r="B174" s="1" t="s">
        <v>192</v>
      </c>
      <c r="C174" s="3">
        <v>610</v>
      </c>
      <c r="D174" s="5">
        <v>19.2</v>
      </c>
      <c r="E174" s="6">
        <v>0.1</v>
      </c>
      <c r="F174" s="87">
        <v>1.33</v>
      </c>
      <c r="G174" s="4" t="s">
        <v>14</v>
      </c>
      <c r="H174" s="3">
        <v>113570</v>
      </c>
      <c r="I174" s="5">
        <v>9.3000000000000007</v>
      </c>
      <c r="J174" s="4" t="s">
        <v>14</v>
      </c>
      <c r="K174" s="3">
        <v>97090</v>
      </c>
    </row>
    <row r="175" spans="1:11" x14ac:dyDescent="0.3">
      <c r="A175" s="1" t="s">
        <v>9</v>
      </c>
      <c r="B175" s="1" t="s">
        <v>193</v>
      </c>
      <c r="C175" s="3">
        <v>580</v>
      </c>
      <c r="D175" s="5">
        <v>18.2</v>
      </c>
      <c r="E175" s="6">
        <v>9.5000000000000001E-2</v>
      </c>
      <c r="F175" s="87">
        <v>0.65</v>
      </c>
      <c r="G175" s="4" t="s">
        <v>14</v>
      </c>
      <c r="H175" s="3">
        <v>123810</v>
      </c>
      <c r="I175" s="5">
        <v>4.5</v>
      </c>
      <c r="J175" s="4" t="s">
        <v>14</v>
      </c>
      <c r="K175" s="3">
        <v>108700</v>
      </c>
    </row>
    <row r="176" spans="1:11" x14ac:dyDescent="0.3">
      <c r="A176" s="1" t="s">
        <v>9</v>
      </c>
      <c r="B176" s="1" t="s">
        <v>194</v>
      </c>
      <c r="C176" s="3">
        <v>80</v>
      </c>
      <c r="D176" s="5">
        <v>36.700000000000003</v>
      </c>
      <c r="E176" s="6">
        <v>1.2999999999999999E-2</v>
      </c>
      <c r="F176" s="87">
        <v>0.31</v>
      </c>
      <c r="G176" s="4" t="s">
        <v>14</v>
      </c>
      <c r="H176" s="3" t="s">
        <v>14</v>
      </c>
      <c r="I176" s="5" t="s">
        <v>14</v>
      </c>
      <c r="J176" s="4" t="s">
        <v>14</v>
      </c>
      <c r="K176" s="3" t="s">
        <v>14</v>
      </c>
    </row>
    <row r="177" spans="1:11" x14ac:dyDescent="0.3">
      <c r="A177" s="1" t="s">
        <v>9</v>
      </c>
      <c r="B177" s="1" t="s">
        <v>195</v>
      </c>
      <c r="C177" s="3">
        <v>440</v>
      </c>
      <c r="D177" s="5">
        <v>11.7</v>
      </c>
      <c r="E177" s="6">
        <v>7.2999999999999995E-2</v>
      </c>
      <c r="F177" s="87">
        <v>0.76</v>
      </c>
      <c r="G177" s="4" t="s">
        <v>14</v>
      </c>
      <c r="H177" s="3" t="s">
        <v>14</v>
      </c>
      <c r="I177" s="5" t="s">
        <v>14</v>
      </c>
      <c r="J177" s="4" t="s">
        <v>14</v>
      </c>
      <c r="K177" s="3" t="s">
        <v>14</v>
      </c>
    </row>
    <row r="178" spans="1:11" x14ac:dyDescent="0.3">
      <c r="A178" s="1" t="s">
        <v>9</v>
      </c>
      <c r="B178" s="1" t="s">
        <v>196</v>
      </c>
      <c r="C178" s="3">
        <v>170</v>
      </c>
      <c r="D178" s="5">
        <v>8.5</v>
      </c>
      <c r="E178" s="6">
        <v>2.8000000000000001E-2</v>
      </c>
      <c r="F178" s="87">
        <v>0.7</v>
      </c>
      <c r="G178" s="4" t="s">
        <v>14</v>
      </c>
      <c r="H178" s="3" t="s">
        <v>14</v>
      </c>
      <c r="I178" s="5" t="s">
        <v>14</v>
      </c>
      <c r="J178" s="4" t="s">
        <v>14</v>
      </c>
      <c r="K178" s="3" t="s">
        <v>14</v>
      </c>
    </row>
    <row r="179" spans="1:11" x14ac:dyDescent="0.3">
      <c r="A179" s="1" t="s">
        <v>9</v>
      </c>
      <c r="B179" s="1" t="s">
        <v>197</v>
      </c>
      <c r="C179" s="3">
        <v>430</v>
      </c>
      <c r="D179" s="5">
        <v>14.6</v>
      </c>
      <c r="E179" s="6">
        <v>7.1999999999999995E-2</v>
      </c>
      <c r="F179" s="87">
        <v>1.04</v>
      </c>
      <c r="G179" s="4" t="s">
        <v>14</v>
      </c>
      <c r="H179" s="3" t="s">
        <v>14</v>
      </c>
      <c r="I179" s="5" t="s">
        <v>14</v>
      </c>
      <c r="J179" s="4" t="s">
        <v>14</v>
      </c>
      <c r="K179" s="3" t="s">
        <v>14</v>
      </c>
    </row>
    <row r="180" spans="1:11" x14ac:dyDescent="0.3">
      <c r="A180" s="1" t="s">
        <v>9</v>
      </c>
      <c r="B180" s="1" t="s">
        <v>198</v>
      </c>
      <c r="C180" s="3">
        <v>260</v>
      </c>
      <c r="D180" s="5">
        <v>15</v>
      </c>
      <c r="E180" s="6">
        <v>4.2999999999999997E-2</v>
      </c>
      <c r="F180" s="87">
        <v>0.48</v>
      </c>
      <c r="G180" s="4" t="s">
        <v>14</v>
      </c>
      <c r="H180" s="3">
        <v>131580</v>
      </c>
      <c r="I180" s="5">
        <v>8.4</v>
      </c>
      <c r="J180" s="4" t="s">
        <v>14</v>
      </c>
      <c r="K180" s="3">
        <v>98690</v>
      </c>
    </row>
    <row r="181" spans="1:11" x14ac:dyDescent="0.3">
      <c r="A181" s="1" t="s">
        <v>9</v>
      </c>
      <c r="B181" s="1" t="s">
        <v>199</v>
      </c>
      <c r="C181" s="3">
        <v>160</v>
      </c>
      <c r="D181" s="5">
        <v>16.5</v>
      </c>
      <c r="E181" s="6">
        <v>2.7E-2</v>
      </c>
      <c r="F181" s="87">
        <v>0.95</v>
      </c>
      <c r="G181" s="4" t="s">
        <v>14</v>
      </c>
      <c r="H181" s="3" t="s">
        <v>14</v>
      </c>
      <c r="I181" s="5" t="s">
        <v>14</v>
      </c>
      <c r="J181" s="4" t="s">
        <v>14</v>
      </c>
      <c r="K181" s="3" t="s">
        <v>14</v>
      </c>
    </row>
    <row r="182" spans="1:11" x14ac:dyDescent="0.3">
      <c r="A182" s="1" t="s">
        <v>9</v>
      </c>
      <c r="B182" s="1" t="s">
        <v>200</v>
      </c>
      <c r="C182" s="3">
        <v>380</v>
      </c>
      <c r="D182" s="5">
        <v>17.3</v>
      </c>
      <c r="E182" s="6">
        <v>6.3E-2</v>
      </c>
      <c r="F182" s="87">
        <v>0.55000000000000004</v>
      </c>
      <c r="G182" s="4" t="s">
        <v>14</v>
      </c>
      <c r="H182" s="3">
        <v>125030</v>
      </c>
      <c r="I182" s="5">
        <v>6.9</v>
      </c>
      <c r="J182" s="4" t="s">
        <v>14</v>
      </c>
      <c r="K182" s="3">
        <v>99740</v>
      </c>
    </row>
    <row r="183" spans="1:11" x14ac:dyDescent="0.3">
      <c r="A183" s="1" t="s">
        <v>9</v>
      </c>
      <c r="B183" s="1" t="s">
        <v>201</v>
      </c>
      <c r="C183" s="3">
        <v>1730</v>
      </c>
      <c r="D183" s="5">
        <v>12.4</v>
      </c>
      <c r="E183" s="6">
        <v>0.28499999999999998</v>
      </c>
      <c r="F183" s="87">
        <v>1.1000000000000001</v>
      </c>
      <c r="G183" s="4" t="s">
        <v>14</v>
      </c>
      <c r="H183" s="3" t="s">
        <v>14</v>
      </c>
      <c r="I183" s="5" t="s">
        <v>14</v>
      </c>
      <c r="J183" s="4" t="s">
        <v>14</v>
      </c>
      <c r="K183" s="3" t="s">
        <v>14</v>
      </c>
    </row>
    <row r="184" spans="1:11" x14ac:dyDescent="0.3">
      <c r="A184" s="1" t="s">
        <v>9</v>
      </c>
      <c r="B184" s="1" t="s">
        <v>202</v>
      </c>
      <c r="C184" s="3">
        <v>400</v>
      </c>
      <c r="D184" s="5">
        <v>7.3</v>
      </c>
      <c r="E184" s="6">
        <v>6.6000000000000003E-2</v>
      </c>
      <c r="F184" s="87">
        <v>0.69</v>
      </c>
      <c r="G184" s="4" t="s">
        <v>14</v>
      </c>
      <c r="H184" s="3" t="s">
        <v>14</v>
      </c>
      <c r="I184" s="5" t="s">
        <v>14</v>
      </c>
      <c r="J184" s="4" t="s">
        <v>14</v>
      </c>
      <c r="K184" s="3" t="s">
        <v>14</v>
      </c>
    </row>
    <row r="185" spans="1:11" x14ac:dyDescent="0.3">
      <c r="A185" s="1" t="s">
        <v>9</v>
      </c>
      <c r="B185" s="1" t="s">
        <v>203</v>
      </c>
      <c r="C185" s="3">
        <v>1000</v>
      </c>
      <c r="D185" s="5">
        <v>10.199999999999999</v>
      </c>
      <c r="E185" s="6">
        <v>0.16600000000000001</v>
      </c>
      <c r="F185" s="87">
        <v>1.42</v>
      </c>
      <c r="G185" s="4" t="s">
        <v>14</v>
      </c>
      <c r="H185" s="3" t="s">
        <v>14</v>
      </c>
      <c r="I185" s="5" t="s">
        <v>14</v>
      </c>
      <c r="J185" s="4" t="s">
        <v>14</v>
      </c>
      <c r="K185" s="3" t="s">
        <v>14</v>
      </c>
    </row>
    <row r="186" spans="1:11" x14ac:dyDescent="0.3">
      <c r="A186" s="1" t="s">
        <v>9</v>
      </c>
      <c r="B186" s="1" t="s">
        <v>204</v>
      </c>
      <c r="C186" s="3">
        <v>4310</v>
      </c>
      <c r="D186" s="5">
        <v>14.4</v>
      </c>
      <c r="E186" s="6">
        <v>0.71299999999999997</v>
      </c>
      <c r="F186" s="87">
        <v>0.52</v>
      </c>
      <c r="G186" s="4" t="s">
        <v>14</v>
      </c>
      <c r="H186" s="3">
        <v>160300</v>
      </c>
      <c r="I186" s="5">
        <v>8.1</v>
      </c>
      <c r="J186" s="4" t="s">
        <v>14</v>
      </c>
      <c r="K186" s="3">
        <v>143430</v>
      </c>
    </row>
    <row r="187" spans="1:11" x14ac:dyDescent="0.3">
      <c r="A187" s="1" t="s">
        <v>9</v>
      </c>
      <c r="B187" s="1" t="s">
        <v>205</v>
      </c>
      <c r="C187" s="3">
        <v>1570</v>
      </c>
      <c r="D187" s="5">
        <v>15.5</v>
      </c>
      <c r="E187" s="6">
        <v>0.25900000000000001</v>
      </c>
      <c r="F187" s="87">
        <v>0.66</v>
      </c>
      <c r="G187" s="4" t="s">
        <v>14</v>
      </c>
      <c r="H187" s="3" t="s">
        <v>14</v>
      </c>
      <c r="I187" s="5" t="s">
        <v>14</v>
      </c>
      <c r="J187" s="4" t="s">
        <v>14</v>
      </c>
      <c r="K187" s="3" t="s">
        <v>14</v>
      </c>
    </row>
    <row r="188" spans="1:11" x14ac:dyDescent="0.3">
      <c r="A188" s="1" t="s">
        <v>9</v>
      </c>
      <c r="B188" s="1" t="s">
        <v>206</v>
      </c>
      <c r="C188" s="3">
        <v>1410</v>
      </c>
      <c r="D188" s="5">
        <v>12.9</v>
      </c>
      <c r="E188" s="6">
        <v>0.23400000000000001</v>
      </c>
      <c r="F188" s="87">
        <v>0.55000000000000004</v>
      </c>
      <c r="G188" s="4" t="s">
        <v>14</v>
      </c>
      <c r="H188" s="3">
        <v>72280</v>
      </c>
      <c r="I188" s="5">
        <v>6</v>
      </c>
      <c r="J188" s="4" t="s">
        <v>14</v>
      </c>
      <c r="K188" s="3">
        <v>60140</v>
      </c>
    </row>
    <row r="189" spans="1:11" x14ac:dyDescent="0.3">
      <c r="A189" s="1" t="s">
        <v>9</v>
      </c>
      <c r="B189" s="1" t="s">
        <v>207</v>
      </c>
      <c r="C189" s="3">
        <v>230</v>
      </c>
      <c r="D189" s="5">
        <v>30.8</v>
      </c>
      <c r="E189" s="6">
        <v>3.7999999999999999E-2</v>
      </c>
      <c r="F189" s="87">
        <v>0.38</v>
      </c>
      <c r="G189" s="4" t="s">
        <v>14</v>
      </c>
      <c r="H189" s="3" t="s">
        <v>14</v>
      </c>
      <c r="I189" s="5" t="s">
        <v>14</v>
      </c>
      <c r="J189" s="4" t="s">
        <v>14</v>
      </c>
      <c r="K189" s="3" t="s">
        <v>14</v>
      </c>
    </row>
    <row r="190" spans="1:11" x14ac:dyDescent="0.3">
      <c r="A190" s="1" t="s">
        <v>9</v>
      </c>
      <c r="B190" s="1" t="s">
        <v>208</v>
      </c>
      <c r="C190" s="3">
        <v>420</v>
      </c>
      <c r="D190" s="5">
        <v>21.1</v>
      </c>
      <c r="E190" s="6">
        <v>6.9000000000000006E-2</v>
      </c>
      <c r="F190" s="87">
        <v>0.57999999999999996</v>
      </c>
      <c r="G190" s="4" t="s">
        <v>14</v>
      </c>
      <c r="H190" s="3">
        <v>136880</v>
      </c>
      <c r="I190" s="5">
        <v>11.3</v>
      </c>
      <c r="J190" s="4" t="s">
        <v>14</v>
      </c>
      <c r="K190" s="3">
        <v>106010</v>
      </c>
    </row>
    <row r="191" spans="1:11" x14ac:dyDescent="0.3">
      <c r="A191" s="1" t="s">
        <v>9</v>
      </c>
      <c r="B191" s="1" t="s">
        <v>209</v>
      </c>
      <c r="C191" s="3">
        <v>5470</v>
      </c>
      <c r="D191" s="5">
        <v>15.9</v>
      </c>
      <c r="E191" s="6">
        <v>0.90500000000000003</v>
      </c>
      <c r="F191" s="87">
        <v>1.36</v>
      </c>
      <c r="G191" s="4" t="s">
        <v>14</v>
      </c>
      <c r="H191" s="3" t="s">
        <v>14</v>
      </c>
      <c r="I191" s="5" t="s">
        <v>14</v>
      </c>
      <c r="J191" s="4" t="s">
        <v>14</v>
      </c>
      <c r="K191" s="3" t="s">
        <v>14</v>
      </c>
    </row>
    <row r="192" spans="1:11" x14ac:dyDescent="0.3">
      <c r="A192" s="1" t="s">
        <v>9</v>
      </c>
      <c r="B192" s="1" t="s">
        <v>210</v>
      </c>
      <c r="C192" s="3">
        <v>1120</v>
      </c>
      <c r="D192" s="5">
        <v>15.8</v>
      </c>
      <c r="E192" s="6">
        <v>0.185</v>
      </c>
      <c r="F192" s="87">
        <v>0.92</v>
      </c>
      <c r="G192" s="4" t="s">
        <v>14</v>
      </c>
      <c r="H192" s="3" t="s">
        <v>14</v>
      </c>
      <c r="I192" s="5" t="s">
        <v>14</v>
      </c>
      <c r="J192" s="4" t="s">
        <v>14</v>
      </c>
      <c r="K192" s="3" t="s">
        <v>14</v>
      </c>
    </row>
    <row r="193" spans="1:11" x14ac:dyDescent="0.3">
      <c r="A193" s="1" t="s">
        <v>9</v>
      </c>
      <c r="B193" s="1" t="s">
        <v>211</v>
      </c>
      <c r="C193" s="3">
        <v>2630</v>
      </c>
      <c r="D193" s="5">
        <v>10.3</v>
      </c>
      <c r="E193" s="6">
        <v>0.434</v>
      </c>
      <c r="F193" s="87">
        <v>0.9</v>
      </c>
      <c r="G193" s="4" t="s">
        <v>14</v>
      </c>
      <c r="H193" s="3" t="s">
        <v>14</v>
      </c>
      <c r="I193" s="5" t="s">
        <v>14</v>
      </c>
      <c r="J193" s="4" t="s">
        <v>14</v>
      </c>
      <c r="K193" s="3" t="s">
        <v>14</v>
      </c>
    </row>
    <row r="194" spans="1:11" x14ac:dyDescent="0.3">
      <c r="A194" s="1" t="s">
        <v>9</v>
      </c>
      <c r="B194" s="1" t="s">
        <v>212</v>
      </c>
      <c r="C194" s="3">
        <v>1190</v>
      </c>
      <c r="D194" s="5">
        <v>8.5</v>
      </c>
      <c r="E194" s="6">
        <v>0.19800000000000001</v>
      </c>
      <c r="F194" s="87">
        <v>1.03</v>
      </c>
      <c r="G194" s="4" t="s">
        <v>14</v>
      </c>
      <c r="H194" s="3" t="s">
        <v>14</v>
      </c>
      <c r="I194" s="5" t="s">
        <v>14</v>
      </c>
      <c r="J194" s="4" t="s">
        <v>14</v>
      </c>
      <c r="K194" s="3" t="s">
        <v>14</v>
      </c>
    </row>
    <row r="195" spans="1:11" x14ac:dyDescent="0.3">
      <c r="A195" s="1" t="s">
        <v>9</v>
      </c>
      <c r="B195" s="1" t="s">
        <v>213</v>
      </c>
      <c r="C195" s="3">
        <v>600</v>
      </c>
      <c r="D195" s="5">
        <v>13.7</v>
      </c>
      <c r="E195" s="6">
        <v>0.1</v>
      </c>
      <c r="F195" s="87">
        <v>0.67</v>
      </c>
      <c r="G195" s="4" t="s">
        <v>14</v>
      </c>
      <c r="H195" s="3" t="s">
        <v>14</v>
      </c>
      <c r="I195" s="5" t="s">
        <v>14</v>
      </c>
      <c r="J195" s="4" t="s">
        <v>14</v>
      </c>
      <c r="K195" s="3" t="s">
        <v>14</v>
      </c>
    </row>
    <row r="196" spans="1:11" x14ac:dyDescent="0.3">
      <c r="A196" s="1" t="s">
        <v>9</v>
      </c>
      <c r="B196" s="1" t="s">
        <v>214</v>
      </c>
      <c r="C196" s="3">
        <v>740</v>
      </c>
      <c r="D196" s="5">
        <v>33.1</v>
      </c>
      <c r="E196" s="6">
        <v>0.122</v>
      </c>
      <c r="F196" s="87">
        <v>0.76</v>
      </c>
      <c r="G196" s="4" t="s">
        <v>14</v>
      </c>
      <c r="H196" s="3" t="s">
        <v>14</v>
      </c>
      <c r="I196" s="5" t="s">
        <v>14</v>
      </c>
      <c r="J196" s="4" t="s">
        <v>14</v>
      </c>
      <c r="K196" s="3" t="s">
        <v>14</v>
      </c>
    </row>
    <row r="197" spans="1:11" x14ac:dyDescent="0.3">
      <c r="A197" s="1" t="s">
        <v>9</v>
      </c>
      <c r="B197" s="1" t="s">
        <v>215</v>
      </c>
      <c r="C197" s="3">
        <v>6260</v>
      </c>
      <c r="D197" s="5">
        <v>1.5</v>
      </c>
      <c r="E197" s="6">
        <v>1.036</v>
      </c>
      <c r="F197" s="87">
        <v>1.08</v>
      </c>
      <c r="G197" s="4" t="s">
        <v>14</v>
      </c>
      <c r="H197" s="3" t="s">
        <v>14</v>
      </c>
      <c r="I197" s="5" t="s">
        <v>14</v>
      </c>
      <c r="J197" s="4" t="s">
        <v>14</v>
      </c>
      <c r="K197" s="3" t="s">
        <v>14</v>
      </c>
    </row>
    <row r="198" spans="1:11" x14ac:dyDescent="0.3">
      <c r="A198" s="1" t="s">
        <v>9</v>
      </c>
      <c r="B198" s="1" t="s">
        <v>216</v>
      </c>
      <c r="C198" s="3">
        <v>1000</v>
      </c>
      <c r="D198" s="5">
        <v>11.6</v>
      </c>
      <c r="E198" s="6">
        <v>0.16500000000000001</v>
      </c>
      <c r="F198" s="87">
        <v>1.41</v>
      </c>
      <c r="G198" s="4" t="s">
        <v>14</v>
      </c>
      <c r="H198" s="3" t="s">
        <v>14</v>
      </c>
      <c r="I198" s="5" t="s">
        <v>14</v>
      </c>
      <c r="J198" s="4" t="s">
        <v>14</v>
      </c>
      <c r="K198" s="3" t="s">
        <v>14</v>
      </c>
    </row>
    <row r="199" spans="1:11" x14ac:dyDescent="0.3">
      <c r="A199" s="1" t="s">
        <v>9</v>
      </c>
      <c r="B199" s="1" t="s">
        <v>217</v>
      </c>
      <c r="C199" s="3">
        <v>3300</v>
      </c>
      <c r="D199" s="5">
        <v>12.3</v>
      </c>
      <c r="E199" s="6">
        <v>0.54500000000000004</v>
      </c>
      <c r="F199" s="87">
        <v>0.68</v>
      </c>
      <c r="G199" s="4">
        <v>32.24</v>
      </c>
      <c r="H199" s="3">
        <v>67070</v>
      </c>
      <c r="I199" s="5">
        <v>3.5</v>
      </c>
      <c r="J199" s="4">
        <v>28.31</v>
      </c>
      <c r="K199" s="3">
        <v>58890</v>
      </c>
    </row>
    <row r="200" spans="1:11" x14ac:dyDescent="0.3">
      <c r="A200" s="1" t="s">
        <v>9</v>
      </c>
      <c r="B200" s="1" t="s">
        <v>218</v>
      </c>
      <c r="C200" s="3">
        <v>16740</v>
      </c>
      <c r="D200" s="5">
        <v>6.7</v>
      </c>
      <c r="E200" s="6">
        <v>2.7679999999999998</v>
      </c>
      <c r="F200" s="87">
        <v>0.96</v>
      </c>
      <c r="G200" s="4">
        <v>17.7</v>
      </c>
      <c r="H200" s="3">
        <v>36820</v>
      </c>
      <c r="I200" s="5">
        <v>4.2</v>
      </c>
      <c r="J200" s="4">
        <v>15.42</v>
      </c>
      <c r="K200" s="3">
        <v>32060</v>
      </c>
    </row>
    <row r="201" spans="1:11" x14ac:dyDescent="0.3">
      <c r="A201" s="1" t="s">
        <v>9</v>
      </c>
      <c r="B201" s="1" t="s">
        <v>219</v>
      </c>
      <c r="C201" s="3">
        <v>3460</v>
      </c>
      <c r="D201" s="5">
        <v>11.8</v>
      </c>
      <c r="E201" s="6">
        <v>0.57199999999999995</v>
      </c>
      <c r="F201" s="87">
        <v>0.57999999999999996</v>
      </c>
      <c r="G201" s="4" t="s">
        <v>14</v>
      </c>
      <c r="H201" s="3">
        <v>67870</v>
      </c>
      <c r="I201" s="5">
        <v>2.9</v>
      </c>
      <c r="J201" s="4" t="s">
        <v>14</v>
      </c>
      <c r="K201" s="3">
        <v>68710</v>
      </c>
    </row>
    <row r="202" spans="1:11" x14ac:dyDescent="0.3">
      <c r="A202" s="1" t="s">
        <v>9</v>
      </c>
      <c r="B202" s="1" t="s">
        <v>220</v>
      </c>
      <c r="C202" s="3">
        <v>42560</v>
      </c>
      <c r="D202" s="5">
        <v>7.5</v>
      </c>
      <c r="E202" s="6">
        <v>7.0380000000000003</v>
      </c>
      <c r="F202" s="87">
        <v>0.71</v>
      </c>
      <c r="G202" s="4" t="s">
        <v>14</v>
      </c>
      <c r="H202" s="3">
        <v>81120</v>
      </c>
      <c r="I202" s="5">
        <v>1.6</v>
      </c>
      <c r="J202" s="4" t="s">
        <v>14</v>
      </c>
      <c r="K202" s="3">
        <v>82800</v>
      </c>
    </row>
    <row r="203" spans="1:11" x14ac:dyDescent="0.3">
      <c r="A203" s="1" t="s">
        <v>9</v>
      </c>
      <c r="B203" s="1" t="s">
        <v>221</v>
      </c>
      <c r="C203" s="3">
        <v>16980</v>
      </c>
      <c r="D203" s="5">
        <v>12.7</v>
      </c>
      <c r="E203" s="6">
        <v>2.8079999999999998</v>
      </c>
      <c r="F203" s="87">
        <v>0.64</v>
      </c>
      <c r="G203" s="4" t="s">
        <v>14</v>
      </c>
      <c r="H203" s="3">
        <v>75850</v>
      </c>
      <c r="I203" s="5">
        <v>2.8</v>
      </c>
      <c r="J203" s="4" t="s">
        <v>14</v>
      </c>
      <c r="K203" s="3">
        <v>74690</v>
      </c>
    </row>
    <row r="204" spans="1:11" x14ac:dyDescent="0.3">
      <c r="A204" s="1" t="s">
        <v>9</v>
      </c>
      <c r="B204" s="1" t="s">
        <v>222</v>
      </c>
      <c r="C204" s="3">
        <v>41150</v>
      </c>
      <c r="D204" s="5">
        <v>8.1</v>
      </c>
      <c r="E204" s="6">
        <v>6.8049999999999997</v>
      </c>
      <c r="F204" s="87">
        <v>0.94</v>
      </c>
      <c r="G204" s="4" t="s">
        <v>14</v>
      </c>
      <c r="H204" s="3">
        <v>79760</v>
      </c>
      <c r="I204" s="5">
        <v>1.7</v>
      </c>
      <c r="J204" s="4" t="s">
        <v>14</v>
      </c>
      <c r="K204" s="3">
        <v>81850</v>
      </c>
    </row>
    <row r="205" spans="1:11" x14ac:dyDescent="0.3">
      <c r="A205" s="1" t="s">
        <v>9</v>
      </c>
      <c r="B205" s="1" t="s">
        <v>223</v>
      </c>
      <c r="C205" s="3">
        <v>1760</v>
      </c>
      <c r="D205" s="5">
        <v>16.5</v>
      </c>
      <c r="E205" s="6">
        <v>0.29199999999999998</v>
      </c>
      <c r="F205" s="87">
        <v>0.53</v>
      </c>
      <c r="G205" s="4" t="s">
        <v>14</v>
      </c>
      <c r="H205" s="3">
        <v>76920</v>
      </c>
      <c r="I205" s="5">
        <v>5.0999999999999996</v>
      </c>
      <c r="J205" s="4" t="s">
        <v>14</v>
      </c>
      <c r="K205" s="3">
        <v>75020</v>
      </c>
    </row>
    <row r="206" spans="1:11" x14ac:dyDescent="0.3">
      <c r="A206" s="1" t="s">
        <v>9</v>
      </c>
      <c r="B206" s="1" t="s">
        <v>225</v>
      </c>
      <c r="C206" s="3">
        <v>5600</v>
      </c>
      <c r="D206" s="5">
        <v>11</v>
      </c>
      <c r="E206" s="6">
        <v>0.92700000000000005</v>
      </c>
      <c r="F206" s="87">
        <v>0.71</v>
      </c>
      <c r="G206" s="4" t="s">
        <v>14</v>
      </c>
      <c r="H206" s="3">
        <v>83190</v>
      </c>
      <c r="I206" s="5">
        <v>1.9</v>
      </c>
      <c r="J206" s="4" t="s">
        <v>14</v>
      </c>
      <c r="K206" s="3">
        <v>85480</v>
      </c>
    </row>
    <row r="207" spans="1:11" x14ac:dyDescent="0.3">
      <c r="A207" s="1" t="s">
        <v>9</v>
      </c>
      <c r="B207" s="1" t="s">
        <v>226</v>
      </c>
      <c r="C207" s="3">
        <v>1960</v>
      </c>
      <c r="D207" s="5">
        <v>24.8</v>
      </c>
      <c r="E207" s="6">
        <v>0.32400000000000001</v>
      </c>
      <c r="F207" s="87">
        <v>0.53</v>
      </c>
      <c r="G207" s="4" t="s">
        <v>14</v>
      </c>
      <c r="H207" s="3">
        <v>78420</v>
      </c>
      <c r="I207" s="5">
        <v>7.8</v>
      </c>
      <c r="J207" s="4" t="s">
        <v>14</v>
      </c>
      <c r="K207" s="3">
        <v>74050</v>
      </c>
    </row>
    <row r="208" spans="1:11" x14ac:dyDescent="0.3">
      <c r="A208" s="1" t="s">
        <v>9</v>
      </c>
      <c r="B208" s="1" t="s">
        <v>227</v>
      </c>
      <c r="C208" s="3">
        <v>4020</v>
      </c>
      <c r="D208" s="5">
        <v>13.9</v>
      </c>
      <c r="E208" s="6">
        <v>0.66500000000000004</v>
      </c>
      <c r="F208" s="87">
        <v>0.7</v>
      </c>
      <c r="G208" s="4" t="s">
        <v>14</v>
      </c>
      <c r="H208" s="3">
        <v>84700</v>
      </c>
      <c r="I208" s="5">
        <v>4.0999999999999996</v>
      </c>
      <c r="J208" s="4" t="s">
        <v>14</v>
      </c>
      <c r="K208" s="3">
        <v>87910</v>
      </c>
    </row>
    <row r="209" spans="1:11" x14ac:dyDescent="0.3">
      <c r="A209" s="1" t="s">
        <v>9</v>
      </c>
      <c r="B209" s="1" t="s">
        <v>228</v>
      </c>
      <c r="C209" s="3">
        <v>680</v>
      </c>
      <c r="D209" s="5">
        <v>31</v>
      </c>
      <c r="E209" s="6">
        <v>0.113</v>
      </c>
      <c r="F209" s="87">
        <v>0.42</v>
      </c>
      <c r="G209" s="4" t="s">
        <v>14</v>
      </c>
      <c r="H209" s="3">
        <v>86130</v>
      </c>
      <c r="I209" s="5">
        <v>7.4</v>
      </c>
      <c r="J209" s="4" t="s">
        <v>14</v>
      </c>
      <c r="K209" s="3">
        <v>81910</v>
      </c>
    </row>
    <row r="210" spans="1:11" x14ac:dyDescent="0.3">
      <c r="A210" s="1" t="s">
        <v>9</v>
      </c>
      <c r="B210" s="1" t="s">
        <v>229</v>
      </c>
      <c r="C210" s="3">
        <v>2640</v>
      </c>
      <c r="D210" s="5">
        <v>38</v>
      </c>
      <c r="E210" s="6">
        <v>0.437</v>
      </c>
      <c r="F210" s="87">
        <v>1.03</v>
      </c>
      <c r="G210" s="4">
        <v>34.71</v>
      </c>
      <c r="H210" s="3">
        <v>72190</v>
      </c>
      <c r="I210" s="5">
        <v>5.0999999999999996</v>
      </c>
      <c r="J210" s="4">
        <v>33.950000000000003</v>
      </c>
      <c r="K210" s="3">
        <v>70620</v>
      </c>
    </row>
    <row r="211" spans="1:11" x14ac:dyDescent="0.3">
      <c r="A211" s="1" t="s">
        <v>9</v>
      </c>
      <c r="B211" s="1" t="s">
        <v>230</v>
      </c>
      <c r="C211" s="3">
        <v>8930</v>
      </c>
      <c r="D211" s="5">
        <v>12.2</v>
      </c>
      <c r="E211" s="6">
        <v>1.4770000000000001</v>
      </c>
      <c r="F211" s="87">
        <v>0.88</v>
      </c>
      <c r="G211" s="4">
        <v>22.49</v>
      </c>
      <c r="H211" s="3">
        <v>46770</v>
      </c>
      <c r="I211" s="5">
        <v>5.4</v>
      </c>
      <c r="J211" s="4">
        <v>18.829999999999998</v>
      </c>
      <c r="K211" s="3">
        <v>39170</v>
      </c>
    </row>
    <row r="212" spans="1:11" x14ac:dyDescent="0.3">
      <c r="A212" s="1" t="s">
        <v>9</v>
      </c>
      <c r="B212" s="1" t="s">
        <v>231</v>
      </c>
      <c r="C212" s="3">
        <v>20600</v>
      </c>
      <c r="D212" s="5">
        <v>7.7</v>
      </c>
      <c r="E212" s="6">
        <v>3.407</v>
      </c>
      <c r="F212" s="87">
        <v>1.65</v>
      </c>
      <c r="G212" s="4" t="s">
        <v>14</v>
      </c>
      <c r="H212" s="3">
        <v>47250</v>
      </c>
      <c r="I212" s="5">
        <v>7.1</v>
      </c>
      <c r="J212" s="4" t="s">
        <v>14</v>
      </c>
      <c r="K212" s="3">
        <v>33950</v>
      </c>
    </row>
    <row r="213" spans="1:11" x14ac:dyDescent="0.3">
      <c r="A213" s="1" t="s">
        <v>9</v>
      </c>
      <c r="B213" s="1" t="s">
        <v>232</v>
      </c>
      <c r="C213" s="3">
        <v>32340</v>
      </c>
      <c r="D213" s="5">
        <v>10.4</v>
      </c>
      <c r="E213" s="6">
        <v>5.3479999999999999</v>
      </c>
      <c r="F213" s="87">
        <v>1.25</v>
      </c>
      <c r="G213" s="4">
        <v>19.559999999999999</v>
      </c>
      <c r="H213" s="3">
        <v>40690</v>
      </c>
      <c r="I213" s="5">
        <v>1.5</v>
      </c>
      <c r="J213" s="4">
        <v>18.809999999999999</v>
      </c>
      <c r="K213" s="3">
        <v>39110</v>
      </c>
    </row>
    <row r="214" spans="1:11" x14ac:dyDescent="0.3">
      <c r="A214" s="1" t="s">
        <v>9</v>
      </c>
      <c r="B214" s="1" t="s">
        <v>233</v>
      </c>
      <c r="C214" s="3">
        <v>280</v>
      </c>
      <c r="D214" s="5">
        <v>31.8</v>
      </c>
      <c r="E214" s="6">
        <v>4.7E-2</v>
      </c>
      <c r="F214" s="87">
        <v>1.1000000000000001</v>
      </c>
      <c r="G214" s="4">
        <v>26.45</v>
      </c>
      <c r="H214" s="3">
        <v>55010</v>
      </c>
      <c r="I214" s="5">
        <v>7.1</v>
      </c>
      <c r="J214" s="4">
        <v>22.36</v>
      </c>
      <c r="K214" s="3">
        <v>46500</v>
      </c>
    </row>
    <row r="215" spans="1:11" x14ac:dyDescent="0.3">
      <c r="A215" s="1" t="s">
        <v>9</v>
      </c>
      <c r="B215" s="1" t="s">
        <v>234</v>
      </c>
      <c r="C215" s="3">
        <v>330</v>
      </c>
      <c r="D215" s="5">
        <v>10.3</v>
      </c>
      <c r="E215" s="6">
        <v>5.5E-2</v>
      </c>
      <c r="F215" s="87">
        <v>0.68</v>
      </c>
      <c r="G215" s="4">
        <v>35.76</v>
      </c>
      <c r="H215" s="3">
        <v>74380</v>
      </c>
      <c r="I215" s="5">
        <v>4.3</v>
      </c>
      <c r="J215" s="4">
        <v>34.15</v>
      </c>
      <c r="K215" s="3">
        <v>71040</v>
      </c>
    </row>
    <row r="216" spans="1:11" x14ac:dyDescent="0.3">
      <c r="A216" s="1" t="s">
        <v>9</v>
      </c>
      <c r="B216" s="1" t="s">
        <v>235</v>
      </c>
      <c r="C216" s="3">
        <v>790</v>
      </c>
      <c r="D216" s="5">
        <v>8.6999999999999993</v>
      </c>
      <c r="E216" s="6">
        <v>0.13</v>
      </c>
      <c r="F216" s="87">
        <v>1.51</v>
      </c>
      <c r="G216" s="4">
        <v>24.09</v>
      </c>
      <c r="H216" s="3">
        <v>50100</v>
      </c>
      <c r="I216" s="5">
        <v>6.9</v>
      </c>
      <c r="J216" s="4">
        <v>22.88</v>
      </c>
      <c r="K216" s="3">
        <v>47590</v>
      </c>
    </row>
    <row r="217" spans="1:11" x14ac:dyDescent="0.3">
      <c r="A217" s="1" t="s">
        <v>9</v>
      </c>
      <c r="B217" s="1" t="s">
        <v>236</v>
      </c>
      <c r="C217" s="3">
        <v>3310</v>
      </c>
      <c r="D217" s="5">
        <v>5.2</v>
      </c>
      <c r="E217" s="6">
        <v>0.54800000000000004</v>
      </c>
      <c r="F217" s="87">
        <v>0.62</v>
      </c>
      <c r="G217" s="4">
        <v>38.22</v>
      </c>
      <c r="H217" s="3">
        <v>79490</v>
      </c>
      <c r="I217" s="5">
        <v>2.4</v>
      </c>
      <c r="J217" s="4">
        <v>37.11</v>
      </c>
      <c r="K217" s="3">
        <v>77190</v>
      </c>
    </row>
    <row r="218" spans="1:11" x14ac:dyDescent="0.3">
      <c r="A218" s="1" t="s">
        <v>9</v>
      </c>
      <c r="B218" s="1" t="s">
        <v>237</v>
      </c>
      <c r="C218" s="3">
        <v>3270</v>
      </c>
      <c r="D218" s="5">
        <v>10</v>
      </c>
      <c r="E218" s="6">
        <v>0.54100000000000004</v>
      </c>
      <c r="F218" s="87">
        <v>0.86</v>
      </c>
      <c r="G218" s="4">
        <v>21.57</v>
      </c>
      <c r="H218" s="3">
        <v>44860</v>
      </c>
      <c r="I218" s="5">
        <v>2.2999999999999998</v>
      </c>
      <c r="J218" s="4">
        <v>21.74</v>
      </c>
      <c r="K218" s="3">
        <v>45230</v>
      </c>
    </row>
    <row r="219" spans="1:11" x14ac:dyDescent="0.3">
      <c r="A219" s="1" t="s">
        <v>9</v>
      </c>
      <c r="B219" s="1" t="s">
        <v>238</v>
      </c>
      <c r="C219" s="3">
        <v>600</v>
      </c>
      <c r="D219" s="5">
        <v>22</v>
      </c>
      <c r="E219" s="6">
        <v>9.9000000000000005E-2</v>
      </c>
      <c r="F219" s="87">
        <v>1.35</v>
      </c>
      <c r="G219" s="4">
        <v>22.36</v>
      </c>
      <c r="H219" s="3">
        <v>46510</v>
      </c>
      <c r="I219" s="5">
        <v>2.8</v>
      </c>
      <c r="J219" s="4">
        <v>21.69</v>
      </c>
      <c r="K219" s="3">
        <v>45110</v>
      </c>
    </row>
    <row r="220" spans="1:11" x14ac:dyDescent="0.3">
      <c r="A220" s="1" t="s">
        <v>9</v>
      </c>
      <c r="B220" s="1" t="s">
        <v>239</v>
      </c>
      <c r="C220" s="3">
        <v>6250</v>
      </c>
      <c r="D220" s="5">
        <v>8.6</v>
      </c>
      <c r="E220" s="6">
        <v>1.0329999999999999</v>
      </c>
      <c r="F220" s="87">
        <v>0.93</v>
      </c>
      <c r="G220" s="4">
        <v>39.49</v>
      </c>
      <c r="H220" s="3">
        <v>82140</v>
      </c>
      <c r="I220" s="5">
        <v>2</v>
      </c>
      <c r="J220" s="4">
        <v>41.07</v>
      </c>
      <c r="K220" s="3">
        <v>85420</v>
      </c>
    </row>
    <row r="221" spans="1:11" x14ac:dyDescent="0.3">
      <c r="A221" s="1" t="s">
        <v>9</v>
      </c>
      <c r="B221" s="1" t="s">
        <v>240</v>
      </c>
      <c r="C221" s="3">
        <v>52680</v>
      </c>
      <c r="D221" s="5">
        <v>4.9000000000000004</v>
      </c>
      <c r="E221" s="6">
        <v>8.7110000000000003</v>
      </c>
      <c r="F221" s="87">
        <v>0.96</v>
      </c>
      <c r="G221" s="4" t="s">
        <v>14</v>
      </c>
      <c r="H221" s="3">
        <v>35480</v>
      </c>
      <c r="I221" s="5">
        <v>0.9</v>
      </c>
      <c r="J221" s="4" t="s">
        <v>14</v>
      </c>
      <c r="K221" s="3">
        <v>35110</v>
      </c>
    </row>
    <row r="222" spans="1:11" x14ac:dyDescent="0.3">
      <c r="A222" s="1" t="s">
        <v>9</v>
      </c>
      <c r="B222" s="1" t="s">
        <v>241</v>
      </c>
      <c r="C222" s="3">
        <v>7370</v>
      </c>
      <c r="D222" s="5">
        <v>24.4</v>
      </c>
      <c r="E222" s="6">
        <v>1.2190000000000001</v>
      </c>
      <c r="F222" s="87">
        <v>1.74</v>
      </c>
      <c r="G222" s="4">
        <v>22.25</v>
      </c>
      <c r="H222" s="3">
        <v>46270</v>
      </c>
      <c r="I222" s="5">
        <v>2.1</v>
      </c>
      <c r="J222" s="4">
        <v>20.54</v>
      </c>
      <c r="K222" s="3">
        <v>42710</v>
      </c>
    </row>
    <row r="223" spans="1:11" x14ac:dyDescent="0.3">
      <c r="A223" s="1" t="s">
        <v>9</v>
      </c>
      <c r="B223" s="1" t="s">
        <v>242</v>
      </c>
      <c r="C223" s="3">
        <v>4040</v>
      </c>
      <c r="D223" s="5">
        <v>6</v>
      </c>
      <c r="E223" s="6">
        <v>0.66800000000000004</v>
      </c>
      <c r="F223" s="87">
        <v>2.5</v>
      </c>
      <c r="G223" s="4">
        <v>61.05</v>
      </c>
      <c r="H223" s="3">
        <v>126990</v>
      </c>
      <c r="I223" s="5">
        <v>2.1</v>
      </c>
      <c r="J223" s="4">
        <v>57.35</v>
      </c>
      <c r="K223" s="3">
        <v>119280</v>
      </c>
    </row>
    <row r="224" spans="1:11" x14ac:dyDescent="0.3">
      <c r="A224" s="1" t="s">
        <v>9</v>
      </c>
      <c r="B224" s="1" t="s">
        <v>243</v>
      </c>
      <c r="C224" s="3">
        <v>330</v>
      </c>
      <c r="D224" s="5">
        <v>39.1</v>
      </c>
      <c r="E224" s="6">
        <v>5.5E-2</v>
      </c>
      <c r="F224" s="87">
        <v>1.65</v>
      </c>
      <c r="G224" s="4" t="s">
        <v>14</v>
      </c>
      <c r="H224" s="3" t="s">
        <v>14</v>
      </c>
      <c r="I224" s="5" t="s">
        <v>14</v>
      </c>
      <c r="J224" s="4" t="s">
        <v>14</v>
      </c>
      <c r="K224" s="3" t="s">
        <v>14</v>
      </c>
    </row>
    <row r="225" spans="1:11" x14ac:dyDescent="0.3">
      <c r="A225" s="1" t="s">
        <v>9</v>
      </c>
      <c r="B225" s="1" t="s">
        <v>244</v>
      </c>
      <c r="C225" s="3">
        <v>1630</v>
      </c>
      <c r="D225" s="5">
        <v>13.1</v>
      </c>
      <c r="E225" s="6">
        <v>0.26900000000000002</v>
      </c>
      <c r="F225" s="87">
        <v>3.41</v>
      </c>
      <c r="G225" s="4">
        <v>38.659999999999997</v>
      </c>
      <c r="H225" s="3">
        <v>80400</v>
      </c>
      <c r="I225" s="5">
        <v>6.7</v>
      </c>
      <c r="J225" s="4">
        <v>31.8</v>
      </c>
      <c r="K225" s="3">
        <v>66130</v>
      </c>
    </row>
    <row r="226" spans="1:11" x14ac:dyDescent="0.3">
      <c r="A226" s="1" t="s">
        <v>9</v>
      </c>
      <c r="B226" s="1" t="s">
        <v>245</v>
      </c>
      <c r="C226" s="3">
        <v>6720</v>
      </c>
      <c r="D226" s="5">
        <v>8.5</v>
      </c>
      <c r="E226" s="6">
        <v>1.111</v>
      </c>
      <c r="F226" s="87">
        <v>5.3</v>
      </c>
      <c r="G226" s="4">
        <v>40.200000000000003</v>
      </c>
      <c r="H226" s="3">
        <v>83610</v>
      </c>
      <c r="I226" s="5">
        <v>2.4</v>
      </c>
      <c r="J226" s="4">
        <v>37.99</v>
      </c>
      <c r="K226" s="3">
        <v>79010</v>
      </c>
    </row>
    <row r="227" spans="1:11" x14ac:dyDescent="0.3">
      <c r="A227" s="1" t="s">
        <v>9</v>
      </c>
      <c r="B227" s="1" t="s">
        <v>246</v>
      </c>
      <c r="C227" s="3">
        <v>330</v>
      </c>
      <c r="D227" s="5">
        <v>16.5</v>
      </c>
      <c r="E227" s="6">
        <v>5.5E-2</v>
      </c>
      <c r="F227" s="87">
        <v>1.1200000000000001</v>
      </c>
      <c r="G227" s="4">
        <v>31.91</v>
      </c>
      <c r="H227" s="3">
        <v>66380</v>
      </c>
      <c r="I227" s="5">
        <v>3.8</v>
      </c>
      <c r="J227" s="4">
        <v>28.11</v>
      </c>
      <c r="K227" s="3">
        <v>58460</v>
      </c>
    </row>
    <row r="228" spans="1:11" x14ac:dyDescent="0.3">
      <c r="A228" s="1" t="s">
        <v>9</v>
      </c>
      <c r="B228" s="1" t="s">
        <v>247</v>
      </c>
      <c r="C228" s="3">
        <v>1580</v>
      </c>
      <c r="D228" s="5">
        <v>13.6</v>
      </c>
      <c r="E228" s="6">
        <v>0.26100000000000001</v>
      </c>
      <c r="F228" s="87">
        <v>1.19</v>
      </c>
      <c r="G228" s="4">
        <v>34.270000000000003</v>
      </c>
      <c r="H228" s="3">
        <v>71280</v>
      </c>
      <c r="I228" s="5">
        <v>3.7</v>
      </c>
      <c r="J228" s="4">
        <v>32</v>
      </c>
      <c r="K228" s="3">
        <v>66560</v>
      </c>
    </row>
    <row r="229" spans="1:11" x14ac:dyDescent="0.3">
      <c r="A229" s="1" t="s">
        <v>9</v>
      </c>
      <c r="B229" s="1" t="s">
        <v>248</v>
      </c>
      <c r="C229" s="3">
        <v>5050</v>
      </c>
      <c r="D229" s="5">
        <v>7.7</v>
      </c>
      <c r="E229" s="6">
        <v>0.83499999999999996</v>
      </c>
      <c r="F229" s="87">
        <v>6.29</v>
      </c>
      <c r="G229" s="4">
        <v>37.29</v>
      </c>
      <c r="H229" s="3">
        <v>77570</v>
      </c>
      <c r="I229" s="5">
        <v>3.5</v>
      </c>
      <c r="J229" s="4">
        <v>32.590000000000003</v>
      </c>
      <c r="K229" s="3">
        <v>67790</v>
      </c>
    </row>
    <row r="230" spans="1:11" x14ac:dyDescent="0.3">
      <c r="A230" s="1" t="s">
        <v>9</v>
      </c>
      <c r="B230" s="1" t="s">
        <v>249</v>
      </c>
      <c r="C230" s="3">
        <v>1190</v>
      </c>
      <c r="D230" s="5">
        <v>15.3</v>
      </c>
      <c r="E230" s="6">
        <v>0.19700000000000001</v>
      </c>
      <c r="F230" s="87">
        <v>0.65</v>
      </c>
      <c r="G230" s="4">
        <v>15.62</v>
      </c>
      <c r="H230" s="3">
        <v>32480</v>
      </c>
      <c r="I230" s="5">
        <v>5.0999999999999996</v>
      </c>
      <c r="J230" s="4">
        <v>14.67</v>
      </c>
      <c r="K230" s="3">
        <v>30520</v>
      </c>
    </row>
    <row r="231" spans="1:11" x14ac:dyDescent="0.3">
      <c r="A231" s="1" t="s">
        <v>9</v>
      </c>
      <c r="B231" s="1" t="s">
        <v>250</v>
      </c>
      <c r="C231" s="3">
        <v>14210</v>
      </c>
      <c r="D231" s="5">
        <v>4.5999999999999996</v>
      </c>
      <c r="E231" s="6">
        <v>2.35</v>
      </c>
      <c r="F231" s="87">
        <v>1.54</v>
      </c>
      <c r="G231" s="4">
        <v>27.73</v>
      </c>
      <c r="H231" s="3">
        <v>57670</v>
      </c>
      <c r="I231" s="5">
        <v>1.4</v>
      </c>
      <c r="J231" s="4">
        <v>25.62</v>
      </c>
      <c r="K231" s="3">
        <v>53280</v>
      </c>
    </row>
    <row r="232" spans="1:11" x14ac:dyDescent="0.3">
      <c r="A232" s="1" t="s">
        <v>9</v>
      </c>
      <c r="B232" s="1" t="s">
        <v>251</v>
      </c>
      <c r="C232" s="3">
        <v>3450</v>
      </c>
      <c r="D232" s="5">
        <v>10.7</v>
      </c>
      <c r="E232" s="6">
        <v>0.57099999999999995</v>
      </c>
      <c r="F232" s="87">
        <v>1.45</v>
      </c>
      <c r="G232" s="4" t="s">
        <v>14</v>
      </c>
      <c r="H232" s="3" t="s">
        <v>14</v>
      </c>
      <c r="I232" s="5" t="s">
        <v>14</v>
      </c>
      <c r="J232" s="4" t="s">
        <v>14</v>
      </c>
      <c r="K232" s="3" t="s">
        <v>14</v>
      </c>
    </row>
    <row r="233" spans="1:11" x14ac:dyDescent="0.3">
      <c r="A233" s="1" t="s">
        <v>9</v>
      </c>
      <c r="B233" s="1" t="s">
        <v>253</v>
      </c>
      <c r="C233" s="3">
        <v>2610</v>
      </c>
      <c r="D233" s="5">
        <v>10.5</v>
      </c>
      <c r="E233" s="6">
        <v>0.432</v>
      </c>
      <c r="F233" s="87">
        <v>5.36</v>
      </c>
      <c r="G233" s="4">
        <v>30.95</v>
      </c>
      <c r="H233" s="3">
        <v>64380</v>
      </c>
      <c r="I233" s="5">
        <v>5.0999999999999996</v>
      </c>
      <c r="J233" s="4">
        <v>26.03</v>
      </c>
      <c r="K233" s="3">
        <v>54150</v>
      </c>
    </row>
    <row r="234" spans="1:11" x14ac:dyDescent="0.3">
      <c r="A234" s="1" t="s">
        <v>9</v>
      </c>
      <c r="B234" s="1" t="s">
        <v>254</v>
      </c>
      <c r="C234" s="3">
        <v>1140</v>
      </c>
      <c r="D234" s="5">
        <v>11.9</v>
      </c>
      <c r="E234" s="6">
        <v>0.189</v>
      </c>
      <c r="F234" s="87">
        <v>3.47</v>
      </c>
      <c r="G234" s="4">
        <v>43.82</v>
      </c>
      <c r="H234" s="3">
        <v>91150</v>
      </c>
      <c r="I234" s="5">
        <v>5.2</v>
      </c>
      <c r="J234" s="4">
        <v>35.64</v>
      </c>
      <c r="K234" s="3">
        <v>74130</v>
      </c>
    </row>
    <row r="235" spans="1:11" x14ac:dyDescent="0.3">
      <c r="A235" s="1" t="s">
        <v>9</v>
      </c>
      <c r="B235" s="1" t="s">
        <v>255</v>
      </c>
      <c r="C235" s="3">
        <v>10940</v>
      </c>
      <c r="D235" s="5">
        <v>16.5</v>
      </c>
      <c r="E235" s="6">
        <v>1.8089999999999999</v>
      </c>
      <c r="F235" s="87">
        <v>5.93</v>
      </c>
      <c r="G235" s="4" t="s">
        <v>14</v>
      </c>
      <c r="H235" s="3" t="s">
        <v>14</v>
      </c>
      <c r="I235" s="5" t="s">
        <v>14</v>
      </c>
      <c r="J235" s="4" t="s">
        <v>14</v>
      </c>
      <c r="K235" s="3" t="s">
        <v>14</v>
      </c>
    </row>
    <row r="236" spans="1:11" x14ac:dyDescent="0.3">
      <c r="A236" s="1" t="s">
        <v>9</v>
      </c>
      <c r="B236" s="1" t="s">
        <v>256</v>
      </c>
      <c r="C236" s="3">
        <v>21950</v>
      </c>
      <c r="D236" s="5">
        <v>5.3</v>
      </c>
      <c r="E236" s="6">
        <v>3.63</v>
      </c>
      <c r="F236" s="87">
        <v>4.4000000000000004</v>
      </c>
      <c r="G236" s="4">
        <v>61.29</v>
      </c>
      <c r="H236" s="3">
        <v>127480</v>
      </c>
      <c r="I236" s="5">
        <v>2.7</v>
      </c>
      <c r="J236" s="4">
        <v>51.84</v>
      </c>
      <c r="K236" s="3">
        <v>107830</v>
      </c>
    </row>
    <row r="237" spans="1:11" x14ac:dyDescent="0.3">
      <c r="A237" s="1" t="s">
        <v>9</v>
      </c>
      <c r="B237" s="1" t="s">
        <v>257</v>
      </c>
      <c r="C237" s="3">
        <v>380</v>
      </c>
      <c r="D237" s="5">
        <v>36.1</v>
      </c>
      <c r="E237" s="6">
        <v>6.3E-2</v>
      </c>
      <c r="F237" s="87">
        <v>0.8</v>
      </c>
      <c r="G237" s="4" t="s">
        <v>14</v>
      </c>
      <c r="H237" s="3" t="s">
        <v>14</v>
      </c>
      <c r="I237" s="5" t="s">
        <v>14</v>
      </c>
      <c r="J237" s="4" t="s">
        <v>14</v>
      </c>
      <c r="K237" s="3" t="s">
        <v>14</v>
      </c>
    </row>
    <row r="238" spans="1:11" x14ac:dyDescent="0.3">
      <c r="A238" s="1" t="s">
        <v>9</v>
      </c>
      <c r="B238" s="1" t="s">
        <v>258</v>
      </c>
      <c r="C238" s="3">
        <v>10540</v>
      </c>
      <c r="D238" s="5">
        <v>10.4</v>
      </c>
      <c r="E238" s="6">
        <v>1.7430000000000001</v>
      </c>
      <c r="F238" s="87">
        <v>1.06</v>
      </c>
      <c r="G238" s="4" t="s">
        <v>14</v>
      </c>
      <c r="H238" s="3">
        <v>42950</v>
      </c>
      <c r="I238" s="5">
        <v>3.5</v>
      </c>
      <c r="J238" s="4" t="s">
        <v>14</v>
      </c>
      <c r="K238" s="3">
        <v>35900</v>
      </c>
    </row>
    <row r="239" spans="1:11" x14ac:dyDescent="0.3">
      <c r="A239" s="1" t="s">
        <v>9</v>
      </c>
      <c r="B239" s="1" t="s">
        <v>259</v>
      </c>
      <c r="C239" s="3">
        <v>600</v>
      </c>
      <c r="D239" s="5">
        <v>23.3</v>
      </c>
      <c r="E239" s="6">
        <v>9.9000000000000005E-2</v>
      </c>
      <c r="F239" s="87">
        <v>0.76</v>
      </c>
      <c r="G239" s="4" t="s">
        <v>14</v>
      </c>
      <c r="H239" s="3">
        <v>29970</v>
      </c>
      <c r="I239" s="5">
        <v>9.8000000000000007</v>
      </c>
      <c r="J239" s="4" t="s">
        <v>14</v>
      </c>
      <c r="K239" s="3">
        <v>22830</v>
      </c>
    </row>
    <row r="240" spans="1:11" x14ac:dyDescent="0.3">
      <c r="A240" s="1" t="s">
        <v>9</v>
      </c>
      <c r="B240" s="1" t="s">
        <v>261</v>
      </c>
      <c r="C240" s="3">
        <v>140</v>
      </c>
      <c r="D240" s="5">
        <v>33.200000000000003</v>
      </c>
      <c r="E240" s="6">
        <v>2.3E-2</v>
      </c>
      <c r="F240" s="87">
        <v>0.61</v>
      </c>
      <c r="G240" s="4">
        <v>23.38</v>
      </c>
      <c r="H240" s="3">
        <v>48620</v>
      </c>
      <c r="I240" s="5">
        <v>24.2</v>
      </c>
      <c r="J240" s="4">
        <v>15.3</v>
      </c>
      <c r="K240" s="3">
        <v>31830</v>
      </c>
    </row>
    <row r="241" spans="1:11" x14ac:dyDescent="0.3">
      <c r="A241" s="1" t="s">
        <v>9</v>
      </c>
      <c r="B241" s="1" t="s">
        <v>262</v>
      </c>
      <c r="C241" s="3">
        <v>690</v>
      </c>
      <c r="D241" s="5">
        <v>17.899999999999999</v>
      </c>
      <c r="E241" s="6">
        <v>0.114</v>
      </c>
      <c r="F241" s="87">
        <v>1.06</v>
      </c>
      <c r="G241" s="4">
        <v>28.42</v>
      </c>
      <c r="H241" s="3">
        <v>59110</v>
      </c>
      <c r="I241" s="5">
        <v>7.4</v>
      </c>
      <c r="J241" s="4">
        <v>23.01</v>
      </c>
      <c r="K241" s="3">
        <v>47850</v>
      </c>
    </row>
    <row r="242" spans="1:11" x14ac:dyDescent="0.3">
      <c r="A242" s="1" t="s">
        <v>9</v>
      </c>
      <c r="B242" s="1" t="s">
        <v>263</v>
      </c>
      <c r="C242" s="3">
        <v>3500</v>
      </c>
      <c r="D242" s="5">
        <v>12.3</v>
      </c>
      <c r="E242" s="6">
        <v>0.57899999999999996</v>
      </c>
      <c r="F242" s="87">
        <v>2.0499999999999998</v>
      </c>
      <c r="G242" s="4">
        <v>38.89</v>
      </c>
      <c r="H242" s="3" t="s">
        <v>14</v>
      </c>
      <c r="I242" s="5">
        <v>5.4</v>
      </c>
      <c r="J242" s="4">
        <v>29.6</v>
      </c>
      <c r="K242" s="3" t="s">
        <v>14</v>
      </c>
    </row>
    <row r="243" spans="1:11" x14ac:dyDescent="0.3">
      <c r="A243" s="1" t="s">
        <v>9</v>
      </c>
      <c r="B243" s="1" t="s">
        <v>265</v>
      </c>
      <c r="C243" s="3">
        <v>1330</v>
      </c>
      <c r="D243" s="5">
        <v>29.5</v>
      </c>
      <c r="E243" s="6">
        <v>0.22</v>
      </c>
      <c r="F243" s="87">
        <v>1.1000000000000001</v>
      </c>
      <c r="G243" s="4">
        <v>26.5</v>
      </c>
      <c r="H243" s="3">
        <v>55130</v>
      </c>
      <c r="I243" s="5">
        <v>7.2</v>
      </c>
      <c r="J243" s="4">
        <v>21.6</v>
      </c>
      <c r="K243" s="3">
        <v>44930</v>
      </c>
    </row>
    <row r="244" spans="1:11" x14ac:dyDescent="0.3">
      <c r="A244" s="1" t="s">
        <v>9</v>
      </c>
      <c r="B244" s="1" t="s">
        <v>266</v>
      </c>
      <c r="C244" s="3">
        <v>580</v>
      </c>
      <c r="D244" s="5">
        <v>27.4</v>
      </c>
      <c r="E244" s="6">
        <v>9.6000000000000002E-2</v>
      </c>
      <c r="F244" s="87">
        <v>1.73</v>
      </c>
      <c r="G244" s="4">
        <v>19.760000000000002</v>
      </c>
      <c r="H244" s="3">
        <v>41100</v>
      </c>
      <c r="I244" s="5">
        <v>11.1</v>
      </c>
      <c r="J244" s="4">
        <v>14.03</v>
      </c>
      <c r="K244" s="3">
        <v>29190</v>
      </c>
    </row>
    <row r="245" spans="1:11" x14ac:dyDescent="0.3">
      <c r="A245" s="1" t="s">
        <v>9</v>
      </c>
      <c r="B245" s="1" t="s">
        <v>268</v>
      </c>
      <c r="C245" s="3">
        <v>1790</v>
      </c>
      <c r="D245" s="5">
        <v>13.5</v>
      </c>
      <c r="E245" s="6">
        <v>0.29599999999999999</v>
      </c>
      <c r="F245" s="87">
        <v>1.0900000000000001</v>
      </c>
      <c r="G245" s="4">
        <v>27.99</v>
      </c>
      <c r="H245" s="3">
        <v>58230</v>
      </c>
      <c r="I245" s="5">
        <v>7</v>
      </c>
      <c r="J245" s="4">
        <v>22.14</v>
      </c>
      <c r="K245" s="3">
        <v>46050</v>
      </c>
    </row>
    <row r="246" spans="1:11" x14ac:dyDescent="0.3">
      <c r="A246" s="1" t="s">
        <v>9</v>
      </c>
      <c r="B246" s="1" t="s">
        <v>269</v>
      </c>
      <c r="C246" s="3">
        <v>10130</v>
      </c>
      <c r="D246" s="5">
        <v>6.2</v>
      </c>
      <c r="E246" s="6">
        <v>1.675</v>
      </c>
      <c r="F246" s="87">
        <v>1.02</v>
      </c>
      <c r="G246" s="4">
        <v>33.53</v>
      </c>
      <c r="H246" s="3">
        <v>69740</v>
      </c>
      <c r="I246" s="5">
        <v>3</v>
      </c>
      <c r="J246" s="4">
        <v>28.89</v>
      </c>
      <c r="K246" s="3">
        <v>60080</v>
      </c>
    </row>
    <row r="247" spans="1:11" x14ac:dyDescent="0.3">
      <c r="A247" s="1" t="s">
        <v>9</v>
      </c>
      <c r="B247" s="1" t="s">
        <v>270</v>
      </c>
      <c r="C247" s="3">
        <v>5180</v>
      </c>
      <c r="D247" s="5">
        <v>7.7</v>
      </c>
      <c r="E247" s="6">
        <v>0.85599999999999998</v>
      </c>
      <c r="F247" s="87">
        <v>1.26</v>
      </c>
      <c r="G247" s="4">
        <v>39.229999999999997</v>
      </c>
      <c r="H247" s="3">
        <v>81610</v>
      </c>
      <c r="I247" s="5">
        <v>2.8</v>
      </c>
      <c r="J247" s="4">
        <v>32.25</v>
      </c>
      <c r="K247" s="3">
        <v>67090</v>
      </c>
    </row>
    <row r="248" spans="1:11" x14ac:dyDescent="0.3">
      <c r="A248" s="1" t="s">
        <v>9</v>
      </c>
      <c r="B248" s="1" t="s">
        <v>271</v>
      </c>
      <c r="C248" s="3">
        <v>1730</v>
      </c>
      <c r="D248" s="5">
        <v>8.6999999999999993</v>
      </c>
      <c r="E248" s="6">
        <v>0.28599999999999998</v>
      </c>
      <c r="F248" s="87">
        <v>0.82</v>
      </c>
      <c r="G248" s="4">
        <v>41.59</v>
      </c>
      <c r="H248" s="3">
        <v>86510</v>
      </c>
      <c r="I248" s="5">
        <v>2.2000000000000002</v>
      </c>
      <c r="J248" s="4">
        <v>39.729999999999997</v>
      </c>
      <c r="K248" s="3">
        <v>82650</v>
      </c>
    </row>
    <row r="249" spans="1:11" x14ac:dyDescent="0.3">
      <c r="A249" s="1" t="s">
        <v>9</v>
      </c>
      <c r="B249" s="1" t="s">
        <v>272</v>
      </c>
      <c r="C249" s="3">
        <v>4830</v>
      </c>
      <c r="D249" s="5">
        <v>7.4</v>
      </c>
      <c r="E249" s="6">
        <v>0.79800000000000004</v>
      </c>
      <c r="F249" s="87">
        <v>2.5099999999999998</v>
      </c>
      <c r="G249" s="4">
        <v>52.61</v>
      </c>
      <c r="H249" s="3">
        <v>109430</v>
      </c>
      <c r="I249" s="5">
        <v>5.0999999999999996</v>
      </c>
      <c r="J249" s="4">
        <v>37.35</v>
      </c>
      <c r="K249" s="3">
        <v>77690</v>
      </c>
    </row>
    <row r="250" spans="1:11" x14ac:dyDescent="0.3">
      <c r="A250" s="1" t="s">
        <v>9</v>
      </c>
      <c r="B250" s="1" t="s">
        <v>273</v>
      </c>
      <c r="C250" s="3">
        <v>2650</v>
      </c>
      <c r="D250" s="5">
        <v>8</v>
      </c>
      <c r="E250" s="6">
        <v>0.438</v>
      </c>
      <c r="F250" s="87">
        <v>1.18</v>
      </c>
      <c r="G250" s="4">
        <v>24.95</v>
      </c>
      <c r="H250" s="3">
        <v>51890</v>
      </c>
      <c r="I250" s="5">
        <v>4.8</v>
      </c>
      <c r="J250" s="4">
        <v>25.94</v>
      </c>
      <c r="K250" s="3">
        <v>53940</v>
      </c>
    </row>
    <row r="251" spans="1:11" x14ac:dyDescent="0.3">
      <c r="A251" s="1" t="s">
        <v>9</v>
      </c>
      <c r="B251" s="1" t="s">
        <v>274</v>
      </c>
      <c r="C251" s="3">
        <v>6590</v>
      </c>
      <c r="D251" s="5">
        <v>12.3</v>
      </c>
      <c r="E251" s="6">
        <v>1.0900000000000001</v>
      </c>
      <c r="F251" s="87">
        <v>7.22</v>
      </c>
      <c r="G251" s="4">
        <v>28.65</v>
      </c>
      <c r="H251" s="3">
        <v>59590</v>
      </c>
      <c r="I251" s="5">
        <v>5.0999999999999996</v>
      </c>
      <c r="J251" s="4">
        <v>26.07</v>
      </c>
      <c r="K251" s="3">
        <v>54210</v>
      </c>
    </row>
    <row r="252" spans="1:11" x14ac:dyDescent="0.3">
      <c r="A252" s="1" t="s">
        <v>9</v>
      </c>
      <c r="B252" s="1" t="s">
        <v>275</v>
      </c>
      <c r="C252" s="3">
        <v>9990</v>
      </c>
      <c r="D252" s="5">
        <v>7.4</v>
      </c>
      <c r="E252" s="6">
        <v>1.6519999999999999</v>
      </c>
      <c r="F252" s="87">
        <v>3.24</v>
      </c>
      <c r="G252" s="4">
        <v>26.16</v>
      </c>
      <c r="H252" s="3">
        <v>54410</v>
      </c>
      <c r="I252" s="5">
        <v>3.4</v>
      </c>
      <c r="J252" s="4">
        <v>21.74</v>
      </c>
      <c r="K252" s="3">
        <v>45210</v>
      </c>
    </row>
    <row r="253" spans="1:11" x14ac:dyDescent="0.3">
      <c r="A253" s="1" t="s">
        <v>9</v>
      </c>
      <c r="B253" s="1" t="s">
        <v>276</v>
      </c>
      <c r="C253" s="3">
        <v>2990</v>
      </c>
      <c r="D253" s="5">
        <v>10.9</v>
      </c>
      <c r="E253" s="6">
        <v>0.495</v>
      </c>
      <c r="F253" s="87">
        <v>2.3199999999999998</v>
      </c>
      <c r="G253" s="4">
        <v>22.29</v>
      </c>
      <c r="H253" s="3">
        <v>46360</v>
      </c>
      <c r="I253" s="5">
        <v>3.7</v>
      </c>
      <c r="J253" s="4">
        <v>18.77</v>
      </c>
      <c r="K253" s="3">
        <v>39040</v>
      </c>
    </row>
    <row r="254" spans="1:11" x14ac:dyDescent="0.3">
      <c r="A254" s="1" t="s">
        <v>9</v>
      </c>
      <c r="B254" s="1" t="s">
        <v>277</v>
      </c>
      <c r="C254" s="3">
        <v>3680</v>
      </c>
      <c r="D254" s="5">
        <v>9.1</v>
      </c>
      <c r="E254" s="6">
        <v>0.60899999999999999</v>
      </c>
      <c r="F254" s="87">
        <v>6.49</v>
      </c>
      <c r="G254" s="4">
        <v>39.64</v>
      </c>
      <c r="H254" s="3">
        <v>82460</v>
      </c>
      <c r="I254" s="5">
        <v>6.1</v>
      </c>
      <c r="J254" s="4">
        <v>32.65</v>
      </c>
      <c r="K254" s="3">
        <v>67910</v>
      </c>
    </row>
    <row r="255" spans="1:11" x14ac:dyDescent="0.3">
      <c r="A255" s="1" t="s">
        <v>9</v>
      </c>
      <c r="B255" s="1" t="s">
        <v>278</v>
      </c>
      <c r="C255" s="3">
        <v>3040</v>
      </c>
      <c r="D255" s="5">
        <v>7.3</v>
      </c>
      <c r="E255" s="6">
        <v>0.503</v>
      </c>
      <c r="F255" s="87">
        <v>1.45</v>
      </c>
      <c r="G255" s="4">
        <v>27.69</v>
      </c>
      <c r="H255" s="3">
        <v>57600</v>
      </c>
      <c r="I255" s="5">
        <v>4</v>
      </c>
      <c r="J255" s="4">
        <v>25.57</v>
      </c>
      <c r="K255" s="3">
        <v>53180</v>
      </c>
    </row>
    <row r="256" spans="1:11" x14ac:dyDescent="0.3">
      <c r="A256" s="1" t="s">
        <v>9</v>
      </c>
      <c r="B256" s="1" t="s">
        <v>279</v>
      </c>
      <c r="C256" s="3">
        <v>4930</v>
      </c>
      <c r="D256" s="5">
        <v>9.1</v>
      </c>
      <c r="E256" s="6">
        <v>0.81599999999999995</v>
      </c>
      <c r="F256" s="87">
        <v>5.57</v>
      </c>
      <c r="G256" s="4">
        <v>36.75</v>
      </c>
      <c r="H256" s="3">
        <v>76430</v>
      </c>
      <c r="I256" s="5">
        <v>5.7</v>
      </c>
      <c r="J256" s="4">
        <v>32.17</v>
      </c>
      <c r="K256" s="3">
        <v>66910</v>
      </c>
    </row>
    <row r="257" spans="1:11" x14ac:dyDescent="0.3">
      <c r="A257" s="1" t="s">
        <v>9</v>
      </c>
      <c r="B257" s="1" t="s">
        <v>280</v>
      </c>
      <c r="C257" s="3">
        <v>12210</v>
      </c>
      <c r="D257" s="5">
        <v>6.3</v>
      </c>
      <c r="E257" s="6">
        <v>2.0190000000000001</v>
      </c>
      <c r="F257" s="87">
        <v>9.36</v>
      </c>
      <c r="G257" s="4">
        <v>53.5</v>
      </c>
      <c r="H257" s="3">
        <v>111270</v>
      </c>
      <c r="I257" s="5">
        <v>6.6</v>
      </c>
      <c r="J257" s="4">
        <v>35.799999999999997</v>
      </c>
      <c r="K257" s="3">
        <v>74470</v>
      </c>
    </row>
    <row r="258" spans="1:11" x14ac:dyDescent="0.3">
      <c r="A258" s="1" t="s">
        <v>9</v>
      </c>
      <c r="B258" s="1" t="s">
        <v>281</v>
      </c>
      <c r="C258" s="3">
        <v>7840</v>
      </c>
      <c r="D258" s="5">
        <v>8.1</v>
      </c>
      <c r="E258" s="6">
        <v>1.296</v>
      </c>
      <c r="F258" s="87">
        <v>9.7100000000000009</v>
      </c>
      <c r="G258" s="4">
        <v>40.61</v>
      </c>
      <c r="H258" s="3">
        <v>84470</v>
      </c>
      <c r="I258" s="5">
        <v>2.1</v>
      </c>
      <c r="J258" s="4">
        <v>40.98</v>
      </c>
      <c r="K258" s="3">
        <v>85250</v>
      </c>
    </row>
    <row r="259" spans="1:11" x14ac:dyDescent="0.3">
      <c r="A259" s="1" t="s">
        <v>9</v>
      </c>
      <c r="B259" s="1" t="s">
        <v>282</v>
      </c>
      <c r="C259" s="3">
        <v>1580</v>
      </c>
      <c r="D259" s="5">
        <v>22.4</v>
      </c>
      <c r="E259" s="6">
        <v>0.26100000000000001</v>
      </c>
      <c r="F259" s="87">
        <v>1.1100000000000001</v>
      </c>
      <c r="G259" s="4">
        <v>43.64</v>
      </c>
      <c r="H259" s="3">
        <v>90760</v>
      </c>
      <c r="I259" s="5">
        <v>12.9</v>
      </c>
      <c r="J259" s="4">
        <v>32.6</v>
      </c>
      <c r="K259" s="3">
        <v>67820</v>
      </c>
    </row>
    <row r="260" spans="1:11" x14ac:dyDescent="0.3">
      <c r="A260" s="1" t="s">
        <v>9</v>
      </c>
      <c r="B260" s="1" t="s">
        <v>283</v>
      </c>
      <c r="C260" s="3">
        <v>6580</v>
      </c>
      <c r="D260" s="5">
        <v>12.1</v>
      </c>
      <c r="E260" s="6">
        <v>1.089</v>
      </c>
      <c r="F260" s="87">
        <v>1.41</v>
      </c>
      <c r="G260" s="4">
        <v>69.180000000000007</v>
      </c>
      <c r="H260" s="3">
        <v>143900</v>
      </c>
      <c r="I260" s="5">
        <v>10.1</v>
      </c>
      <c r="J260" s="4">
        <v>56.87</v>
      </c>
      <c r="K260" s="3">
        <v>118280</v>
      </c>
    </row>
    <row r="261" spans="1:11" x14ac:dyDescent="0.3">
      <c r="A261" s="1" t="s">
        <v>9</v>
      </c>
      <c r="B261" s="1" t="s">
        <v>284</v>
      </c>
      <c r="C261" s="3">
        <v>330</v>
      </c>
      <c r="D261" s="5">
        <v>41.8</v>
      </c>
      <c r="E261" s="6">
        <v>5.3999999999999999E-2</v>
      </c>
      <c r="F261" s="87">
        <v>1.62</v>
      </c>
      <c r="G261" s="4">
        <v>127.16</v>
      </c>
      <c r="H261" s="3">
        <v>264500</v>
      </c>
      <c r="I261" s="5">
        <v>12.8</v>
      </c>
      <c r="J261" s="4" t="s">
        <v>10</v>
      </c>
      <c r="K261" s="3" t="s">
        <v>10</v>
      </c>
    </row>
    <row r="262" spans="1:11" x14ac:dyDescent="0.3">
      <c r="A262" s="1" t="s">
        <v>9</v>
      </c>
      <c r="B262" s="1" t="s">
        <v>286</v>
      </c>
      <c r="C262" s="3">
        <v>100</v>
      </c>
      <c r="D262" s="5">
        <v>29.4</v>
      </c>
      <c r="E262" s="6">
        <v>1.6E-2</v>
      </c>
      <c r="F262" s="87">
        <v>0.5</v>
      </c>
      <c r="G262" s="4">
        <v>81.680000000000007</v>
      </c>
      <c r="H262" s="3">
        <v>169890</v>
      </c>
      <c r="I262" s="5">
        <v>8.6</v>
      </c>
      <c r="J262" s="4">
        <v>86.27</v>
      </c>
      <c r="K262" s="3">
        <v>179430</v>
      </c>
    </row>
    <row r="263" spans="1:11" x14ac:dyDescent="0.3">
      <c r="A263" s="1" t="s">
        <v>9</v>
      </c>
      <c r="B263" s="1" t="s">
        <v>287</v>
      </c>
      <c r="C263" s="3">
        <v>2780</v>
      </c>
      <c r="D263" s="5">
        <v>11.4</v>
      </c>
      <c r="E263" s="6">
        <v>0.46</v>
      </c>
      <c r="F263" s="87">
        <v>1.04</v>
      </c>
      <c r="G263" s="4">
        <v>34.29</v>
      </c>
      <c r="H263" s="3">
        <v>71320</v>
      </c>
      <c r="I263" s="5">
        <v>1.5</v>
      </c>
      <c r="J263" s="4">
        <v>35.18</v>
      </c>
      <c r="K263" s="3">
        <v>73170</v>
      </c>
    </row>
    <row r="264" spans="1:11" x14ac:dyDescent="0.3">
      <c r="A264" s="1" t="s">
        <v>9</v>
      </c>
      <c r="B264" s="1" t="s">
        <v>288</v>
      </c>
      <c r="C264" s="3">
        <v>1250</v>
      </c>
      <c r="D264" s="5">
        <v>17.7</v>
      </c>
      <c r="E264" s="6">
        <v>0.20699999999999999</v>
      </c>
      <c r="F264" s="87">
        <v>0.79</v>
      </c>
      <c r="G264" s="4">
        <v>54.26</v>
      </c>
      <c r="H264" s="3">
        <v>112860</v>
      </c>
      <c r="I264" s="5">
        <v>5.0999999999999996</v>
      </c>
      <c r="J264" s="4">
        <v>54</v>
      </c>
      <c r="K264" s="3">
        <v>112320</v>
      </c>
    </row>
    <row r="265" spans="1:11" x14ac:dyDescent="0.3">
      <c r="A265" s="1" t="s">
        <v>9</v>
      </c>
      <c r="B265" s="1" t="s">
        <v>289</v>
      </c>
      <c r="C265" s="3">
        <v>11060</v>
      </c>
      <c r="D265" s="5">
        <v>9.6999999999999993</v>
      </c>
      <c r="E265" s="6">
        <v>1.8280000000000001</v>
      </c>
      <c r="F265" s="87">
        <v>0.84</v>
      </c>
      <c r="G265" s="4">
        <v>64.83</v>
      </c>
      <c r="H265" s="3">
        <v>134840</v>
      </c>
      <c r="I265" s="5">
        <v>1.7</v>
      </c>
      <c r="J265" s="4">
        <v>67.459999999999994</v>
      </c>
      <c r="K265" s="3">
        <v>140320</v>
      </c>
    </row>
    <row r="266" spans="1:11" x14ac:dyDescent="0.3">
      <c r="A266" s="1" t="s">
        <v>9</v>
      </c>
      <c r="B266" s="1" t="s">
        <v>290</v>
      </c>
      <c r="C266" s="3">
        <v>1300</v>
      </c>
      <c r="D266" s="5">
        <v>33.5</v>
      </c>
      <c r="E266" s="6">
        <v>0.215</v>
      </c>
      <c r="F266" s="87">
        <v>1</v>
      </c>
      <c r="G266" s="4">
        <v>135.12</v>
      </c>
      <c r="H266" s="3">
        <v>281050</v>
      </c>
      <c r="I266" s="5">
        <v>6.8</v>
      </c>
      <c r="J266" s="4" t="s">
        <v>10</v>
      </c>
      <c r="K266" s="3" t="s">
        <v>10</v>
      </c>
    </row>
    <row r="267" spans="1:11" x14ac:dyDescent="0.3">
      <c r="A267" s="1" t="s">
        <v>9</v>
      </c>
      <c r="B267" s="1" t="s">
        <v>291</v>
      </c>
      <c r="C267" s="3">
        <v>5720</v>
      </c>
      <c r="D267" s="5">
        <v>14.9</v>
      </c>
      <c r="E267" s="6">
        <v>0.94699999999999995</v>
      </c>
      <c r="F267" s="87">
        <v>1.07</v>
      </c>
      <c r="G267" s="4">
        <v>89.94</v>
      </c>
      <c r="H267" s="3">
        <v>187080</v>
      </c>
      <c r="I267" s="5">
        <v>11.6</v>
      </c>
      <c r="J267" s="4">
        <v>87.86</v>
      </c>
      <c r="K267" s="3">
        <v>182750</v>
      </c>
    </row>
    <row r="268" spans="1:11" x14ac:dyDescent="0.3">
      <c r="A268" s="1" t="s">
        <v>9</v>
      </c>
      <c r="B268" s="1" t="s">
        <v>292</v>
      </c>
      <c r="C268" s="3">
        <v>1470</v>
      </c>
      <c r="D268" s="5">
        <v>18.7</v>
      </c>
      <c r="E268" s="6">
        <v>0.24299999999999999</v>
      </c>
      <c r="F268" s="87">
        <v>0.82</v>
      </c>
      <c r="G268" s="4">
        <v>95.95</v>
      </c>
      <c r="H268" s="3">
        <v>199580</v>
      </c>
      <c r="I268" s="5">
        <v>7.7</v>
      </c>
      <c r="J268" s="4">
        <v>93.33</v>
      </c>
      <c r="K268" s="3">
        <v>194120</v>
      </c>
    </row>
    <row r="269" spans="1:11" x14ac:dyDescent="0.3">
      <c r="A269" s="1" t="s">
        <v>9</v>
      </c>
      <c r="B269" s="1" t="s">
        <v>293</v>
      </c>
      <c r="C269" s="3">
        <v>930</v>
      </c>
      <c r="D269" s="5">
        <v>27.5</v>
      </c>
      <c r="E269" s="6">
        <v>0.155</v>
      </c>
      <c r="F269" s="87">
        <v>1.17</v>
      </c>
      <c r="G269" s="4">
        <v>87.29</v>
      </c>
      <c r="H269" s="3">
        <v>181560</v>
      </c>
      <c r="I269" s="5">
        <v>9.6999999999999993</v>
      </c>
      <c r="J269" s="4">
        <v>76.25</v>
      </c>
      <c r="K269" s="3">
        <v>158590</v>
      </c>
    </row>
    <row r="270" spans="1:11" x14ac:dyDescent="0.3">
      <c r="A270" s="1" t="s">
        <v>9</v>
      </c>
      <c r="B270" s="1" t="s">
        <v>294</v>
      </c>
      <c r="C270" s="3">
        <v>1540</v>
      </c>
      <c r="D270" s="5">
        <v>19</v>
      </c>
      <c r="E270" s="6">
        <v>0.255</v>
      </c>
      <c r="F270" s="87">
        <v>1.26</v>
      </c>
      <c r="G270" s="4">
        <v>84.34</v>
      </c>
      <c r="H270" s="3">
        <v>175430</v>
      </c>
      <c r="I270" s="5">
        <v>6.5</v>
      </c>
      <c r="J270" s="4">
        <v>77.31</v>
      </c>
      <c r="K270" s="3">
        <v>160810</v>
      </c>
    </row>
    <row r="271" spans="1:11" x14ac:dyDescent="0.3">
      <c r="A271" s="1" t="s">
        <v>9</v>
      </c>
      <c r="B271" s="1" t="s">
        <v>295</v>
      </c>
      <c r="C271" s="3">
        <v>1000</v>
      </c>
      <c r="D271" s="5">
        <v>24.5</v>
      </c>
      <c r="E271" s="6">
        <v>0.16600000000000001</v>
      </c>
      <c r="F271" s="87">
        <v>0.94</v>
      </c>
      <c r="G271" s="4">
        <v>116.38</v>
      </c>
      <c r="H271" s="3">
        <v>242080</v>
      </c>
      <c r="I271" s="5">
        <v>11.9</v>
      </c>
      <c r="J271" s="4" t="s">
        <v>10</v>
      </c>
      <c r="K271" s="3" t="s">
        <v>10</v>
      </c>
    </row>
    <row r="272" spans="1:11" x14ac:dyDescent="0.3">
      <c r="A272" s="1" t="s">
        <v>9</v>
      </c>
      <c r="B272" s="1" t="s">
        <v>296</v>
      </c>
      <c r="C272" s="3">
        <v>1370</v>
      </c>
      <c r="D272" s="5">
        <v>18.100000000000001</v>
      </c>
      <c r="E272" s="6">
        <v>0.22600000000000001</v>
      </c>
      <c r="F272" s="87">
        <v>0.84</v>
      </c>
      <c r="G272" s="4">
        <v>87.08</v>
      </c>
      <c r="H272" s="3">
        <v>181120</v>
      </c>
      <c r="I272" s="5">
        <v>10.8</v>
      </c>
      <c r="J272" s="4">
        <v>83.71</v>
      </c>
      <c r="K272" s="3">
        <v>174120</v>
      </c>
    </row>
    <row r="273" spans="1:11" x14ac:dyDescent="0.3">
      <c r="A273" s="1" t="s">
        <v>9</v>
      </c>
      <c r="B273" s="1" t="s">
        <v>297</v>
      </c>
      <c r="C273" s="3">
        <v>9600</v>
      </c>
      <c r="D273" s="5">
        <v>9.6999999999999993</v>
      </c>
      <c r="E273" s="6">
        <v>1.5880000000000001</v>
      </c>
      <c r="F273" s="87">
        <v>0.64</v>
      </c>
      <c r="G273" s="4">
        <v>110.89</v>
      </c>
      <c r="H273" s="3">
        <v>230640</v>
      </c>
      <c r="I273" s="5">
        <v>4.8</v>
      </c>
      <c r="J273" s="4" t="s">
        <v>10</v>
      </c>
      <c r="K273" s="3" t="s">
        <v>10</v>
      </c>
    </row>
    <row r="274" spans="1:11" x14ac:dyDescent="0.3">
      <c r="A274" s="1" t="s">
        <v>9</v>
      </c>
      <c r="B274" s="1" t="s">
        <v>298</v>
      </c>
      <c r="C274" s="3">
        <v>2920</v>
      </c>
      <c r="D274" s="5">
        <v>12.8</v>
      </c>
      <c r="E274" s="6">
        <v>0.48299999999999998</v>
      </c>
      <c r="F274" s="87">
        <v>0.63</v>
      </c>
      <c r="G274" s="4">
        <v>50.49</v>
      </c>
      <c r="H274" s="3">
        <v>105030</v>
      </c>
      <c r="I274" s="5">
        <v>3.6</v>
      </c>
      <c r="J274" s="4">
        <v>53</v>
      </c>
      <c r="K274" s="3">
        <v>110230</v>
      </c>
    </row>
    <row r="275" spans="1:11" x14ac:dyDescent="0.3">
      <c r="A275" s="1" t="s">
        <v>9</v>
      </c>
      <c r="B275" s="1" t="s">
        <v>299</v>
      </c>
      <c r="C275" s="3">
        <v>340</v>
      </c>
      <c r="D275" s="5">
        <v>15</v>
      </c>
      <c r="E275" s="6">
        <v>5.7000000000000002E-2</v>
      </c>
      <c r="F275" s="87">
        <v>0.84</v>
      </c>
      <c r="G275" s="4">
        <v>38.49</v>
      </c>
      <c r="H275" s="3">
        <v>80050</v>
      </c>
      <c r="I275" s="5">
        <v>11.4</v>
      </c>
      <c r="J275" s="4">
        <v>24.33</v>
      </c>
      <c r="K275" s="3">
        <v>50600</v>
      </c>
    </row>
    <row r="276" spans="1:11" x14ac:dyDescent="0.3">
      <c r="A276" s="1" t="s">
        <v>9</v>
      </c>
      <c r="B276" s="1" t="s">
        <v>300</v>
      </c>
      <c r="C276" s="3">
        <v>3940</v>
      </c>
      <c r="D276" s="5">
        <v>9.6</v>
      </c>
      <c r="E276" s="6">
        <v>0.65200000000000002</v>
      </c>
      <c r="F276" s="87">
        <v>0.74</v>
      </c>
      <c r="G276" s="4">
        <v>42.96</v>
      </c>
      <c r="H276" s="3">
        <v>89370</v>
      </c>
      <c r="I276" s="5">
        <v>2.1</v>
      </c>
      <c r="J276" s="4">
        <v>43.93</v>
      </c>
      <c r="K276" s="3">
        <v>91370</v>
      </c>
    </row>
    <row r="277" spans="1:11" x14ac:dyDescent="0.3">
      <c r="A277" s="1" t="s">
        <v>9</v>
      </c>
      <c r="B277" s="1" t="s">
        <v>301</v>
      </c>
      <c r="C277" s="3">
        <v>8040</v>
      </c>
      <c r="D277" s="5">
        <v>15.4</v>
      </c>
      <c r="E277" s="6">
        <v>1.33</v>
      </c>
      <c r="F277" s="87">
        <v>0.84</v>
      </c>
      <c r="G277" s="4">
        <v>45.29</v>
      </c>
      <c r="H277" s="3">
        <v>94210</v>
      </c>
      <c r="I277" s="5">
        <v>3.8</v>
      </c>
      <c r="J277" s="4">
        <v>45.08</v>
      </c>
      <c r="K277" s="3">
        <v>93760</v>
      </c>
    </row>
    <row r="278" spans="1:11" x14ac:dyDescent="0.3">
      <c r="A278" s="1" t="s">
        <v>9</v>
      </c>
      <c r="B278" s="1" t="s">
        <v>302</v>
      </c>
      <c r="C278" s="3">
        <v>260</v>
      </c>
      <c r="D278" s="5">
        <v>18.7</v>
      </c>
      <c r="E278" s="6">
        <v>4.3999999999999997E-2</v>
      </c>
      <c r="F278" s="87">
        <v>0.36</v>
      </c>
      <c r="G278" s="4">
        <v>50.34</v>
      </c>
      <c r="H278" s="3">
        <v>104710</v>
      </c>
      <c r="I278" s="5">
        <v>3.7</v>
      </c>
      <c r="J278" s="4">
        <v>53.58</v>
      </c>
      <c r="K278" s="3">
        <v>111440</v>
      </c>
    </row>
    <row r="279" spans="1:11" x14ac:dyDescent="0.3">
      <c r="A279" s="1" t="s">
        <v>9</v>
      </c>
      <c r="B279" s="1" t="s">
        <v>303</v>
      </c>
      <c r="C279" s="3">
        <v>370</v>
      </c>
      <c r="D279" s="5">
        <v>11.5</v>
      </c>
      <c r="E279" s="6">
        <v>6.2E-2</v>
      </c>
      <c r="F279" s="87">
        <v>0.48</v>
      </c>
      <c r="G279" s="4">
        <v>32.909999999999997</v>
      </c>
      <c r="H279" s="3">
        <v>68460</v>
      </c>
      <c r="I279" s="5">
        <v>2.2000000000000002</v>
      </c>
      <c r="J279" s="4">
        <v>32.950000000000003</v>
      </c>
      <c r="K279" s="3">
        <v>68530</v>
      </c>
    </row>
    <row r="280" spans="1:11" x14ac:dyDescent="0.3">
      <c r="A280" s="1" t="s">
        <v>9</v>
      </c>
      <c r="B280" s="1" t="s">
        <v>304</v>
      </c>
      <c r="C280" s="3">
        <v>7350</v>
      </c>
      <c r="D280" s="5">
        <v>13.1</v>
      </c>
      <c r="E280" s="6">
        <v>1.2150000000000001</v>
      </c>
      <c r="F280" s="87">
        <v>1.35</v>
      </c>
      <c r="G280" s="4">
        <v>36.090000000000003</v>
      </c>
      <c r="H280" s="3">
        <v>75070</v>
      </c>
      <c r="I280" s="5">
        <v>2.1</v>
      </c>
      <c r="J280" s="4">
        <v>36.11</v>
      </c>
      <c r="K280" s="3">
        <v>75110</v>
      </c>
    </row>
    <row r="281" spans="1:11" x14ac:dyDescent="0.3">
      <c r="A281" s="1" t="s">
        <v>9</v>
      </c>
      <c r="B281" s="1" t="s">
        <v>305</v>
      </c>
      <c r="C281" s="3">
        <v>4010</v>
      </c>
      <c r="D281" s="5">
        <v>12</v>
      </c>
      <c r="E281" s="6">
        <v>0.66400000000000003</v>
      </c>
      <c r="F281" s="87">
        <v>0.66</v>
      </c>
      <c r="G281" s="4">
        <v>44.52</v>
      </c>
      <c r="H281" s="3">
        <v>92600</v>
      </c>
      <c r="I281" s="5">
        <v>1.8</v>
      </c>
      <c r="J281" s="4">
        <v>45.52</v>
      </c>
      <c r="K281" s="3">
        <v>94680</v>
      </c>
    </row>
    <row r="282" spans="1:11" x14ac:dyDescent="0.3">
      <c r="A282" s="1" t="s">
        <v>9</v>
      </c>
      <c r="B282" s="1" t="s">
        <v>306</v>
      </c>
      <c r="C282" s="3">
        <v>90</v>
      </c>
      <c r="D282" s="5">
        <v>13.2</v>
      </c>
      <c r="E282" s="6">
        <v>1.4E-2</v>
      </c>
      <c r="F282" s="87">
        <v>0.32</v>
      </c>
      <c r="G282" s="4">
        <v>39.29</v>
      </c>
      <c r="H282" s="3">
        <v>81720</v>
      </c>
      <c r="I282" s="5">
        <v>7.1</v>
      </c>
      <c r="J282" s="4">
        <v>35.33</v>
      </c>
      <c r="K282" s="3">
        <v>73480</v>
      </c>
    </row>
    <row r="283" spans="1:11" x14ac:dyDescent="0.3">
      <c r="A283" s="1" t="s">
        <v>9</v>
      </c>
      <c r="B283" s="1" t="s">
        <v>308</v>
      </c>
      <c r="C283" s="3">
        <v>1770</v>
      </c>
      <c r="D283" s="5">
        <v>14.7</v>
      </c>
      <c r="E283" s="6">
        <v>0.29299999999999998</v>
      </c>
      <c r="F283" s="87">
        <v>0.6</v>
      </c>
      <c r="G283" s="4">
        <v>64.069999999999993</v>
      </c>
      <c r="H283" s="3">
        <v>133260</v>
      </c>
      <c r="I283" s="5">
        <v>7.9</v>
      </c>
      <c r="J283" s="4">
        <v>53.78</v>
      </c>
      <c r="K283" s="3">
        <v>111870</v>
      </c>
    </row>
    <row r="284" spans="1:11" x14ac:dyDescent="0.3">
      <c r="A284" s="1" t="s">
        <v>9</v>
      </c>
      <c r="B284" s="1" t="s">
        <v>309</v>
      </c>
      <c r="C284" s="3">
        <v>102330</v>
      </c>
      <c r="D284" s="5">
        <v>3.1</v>
      </c>
      <c r="E284" s="6">
        <v>16.922999999999998</v>
      </c>
      <c r="F284" s="87">
        <v>0.83</v>
      </c>
      <c r="G284" s="4">
        <v>45.1</v>
      </c>
      <c r="H284" s="3">
        <v>93800</v>
      </c>
      <c r="I284" s="5">
        <v>1.4</v>
      </c>
      <c r="J284" s="4">
        <v>45.27</v>
      </c>
      <c r="K284" s="3">
        <v>94170</v>
      </c>
    </row>
    <row r="285" spans="1:11" x14ac:dyDescent="0.3">
      <c r="A285" s="1" t="s">
        <v>9</v>
      </c>
      <c r="B285" s="1" t="s">
        <v>310</v>
      </c>
      <c r="C285" s="3">
        <v>450</v>
      </c>
      <c r="D285" s="5">
        <v>11.9</v>
      </c>
      <c r="E285" s="6">
        <v>7.3999999999999996E-2</v>
      </c>
      <c r="F285" s="87">
        <v>0.25</v>
      </c>
      <c r="G285" s="4">
        <v>97.31</v>
      </c>
      <c r="H285" s="3">
        <v>202400</v>
      </c>
      <c r="I285" s="5">
        <v>2.9</v>
      </c>
      <c r="J285" s="4">
        <v>90.87</v>
      </c>
      <c r="K285" s="3">
        <v>189010</v>
      </c>
    </row>
    <row r="286" spans="1:11" x14ac:dyDescent="0.3">
      <c r="A286" s="1" t="s">
        <v>9</v>
      </c>
      <c r="B286" s="1" t="s">
        <v>311</v>
      </c>
      <c r="C286" s="3">
        <v>220</v>
      </c>
      <c r="D286" s="5">
        <v>15.5</v>
      </c>
      <c r="E286" s="6">
        <v>3.5999999999999997E-2</v>
      </c>
      <c r="F286" s="87">
        <v>0.79</v>
      </c>
      <c r="G286" s="4">
        <v>61.33</v>
      </c>
      <c r="H286" s="3">
        <v>127560</v>
      </c>
      <c r="I286" s="5">
        <v>6.1</v>
      </c>
      <c r="J286" s="4">
        <v>63.71</v>
      </c>
      <c r="K286" s="3">
        <v>132520</v>
      </c>
    </row>
    <row r="287" spans="1:11" x14ac:dyDescent="0.3">
      <c r="A287" s="1" t="s">
        <v>9</v>
      </c>
      <c r="B287" s="1" t="s">
        <v>312</v>
      </c>
      <c r="C287" s="3">
        <v>4260</v>
      </c>
      <c r="D287" s="5">
        <v>10.6</v>
      </c>
      <c r="E287" s="6">
        <v>0.70399999999999996</v>
      </c>
      <c r="F287" s="87">
        <v>0.6</v>
      </c>
      <c r="G287" s="4">
        <v>61.64</v>
      </c>
      <c r="H287" s="3">
        <v>128220</v>
      </c>
      <c r="I287" s="5">
        <v>3.4</v>
      </c>
      <c r="J287" s="4">
        <v>59.41</v>
      </c>
      <c r="K287" s="3">
        <v>123570</v>
      </c>
    </row>
    <row r="288" spans="1:11" x14ac:dyDescent="0.3">
      <c r="A288" s="1" t="s">
        <v>9</v>
      </c>
      <c r="B288" s="1" t="s">
        <v>313</v>
      </c>
      <c r="C288" s="3">
        <v>340</v>
      </c>
      <c r="D288" s="5">
        <v>45.2</v>
      </c>
      <c r="E288" s="6">
        <v>5.6000000000000001E-2</v>
      </c>
      <c r="F288" s="87">
        <v>0.66</v>
      </c>
      <c r="G288" s="4">
        <v>47.12</v>
      </c>
      <c r="H288" s="3">
        <v>98020</v>
      </c>
      <c r="I288" s="5">
        <v>3.2</v>
      </c>
      <c r="J288" s="4">
        <v>46.88</v>
      </c>
      <c r="K288" s="3">
        <v>97520</v>
      </c>
    </row>
    <row r="289" spans="1:11" x14ac:dyDescent="0.3">
      <c r="A289" s="1" t="s">
        <v>9</v>
      </c>
      <c r="B289" s="1" t="s">
        <v>314</v>
      </c>
      <c r="C289" s="3">
        <v>1610</v>
      </c>
      <c r="D289" s="5">
        <v>22.8</v>
      </c>
      <c r="E289" s="6">
        <v>0.26600000000000001</v>
      </c>
      <c r="F289" s="87">
        <v>1.05</v>
      </c>
      <c r="G289" s="4">
        <v>34.6</v>
      </c>
      <c r="H289" s="3">
        <v>71970</v>
      </c>
      <c r="I289" s="5">
        <v>8.1</v>
      </c>
      <c r="J289" s="4">
        <v>33.71</v>
      </c>
      <c r="K289" s="3">
        <v>70110</v>
      </c>
    </row>
    <row r="290" spans="1:11" x14ac:dyDescent="0.3">
      <c r="A290" s="1" t="s">
        <v>9</v>
      </c>
      <c r="B290" s="1" t="s">
        <v>315</v>
      </c>
      <c r="C290" s="3">
        <v>12360</v>
      </c>
      <c r="D290" s="5">
        <v>7.3</v>
      </c>
      <c r="E290" s="6">
        <v>2.044</v>
      </c>
      <c r="F290" s="87">
        <v>0.9</v>
      </c>
      <c r="G290" s="4">
        <v>28.15</v>
      </c>
      <c r="H290" s="3">
        <v>58550</v>
      </c>
      <c r="I290" s="5">
        <v>2.2000000000000002</v>
      </c>
      <c r="J290" s="4">
        <v>24.15</v>
      </c>
      <c r="K290" s="3">
        <v>50220</v>
      </c>
    </row>
    <row r="291" spans="1:11" x14ac:dyDescent="0.3">
      <c r="A291" s="1" t="s">
        <v>9</v>
      </c>
      <c r="B291" s="1" t="s">
        <v>316</v>
      </c>
      <c r="C291" s="3">
        <v>7190</v>
      </c>
      <c r="D291" s="5">
        <v>10.4</v>
      </c>
      <c r="E291" s="6">
        <v>1.1890000000000001</v>
      </c>
      <c r="F291" s="87">
        <v>0.8</v>
      </c>
      <c r="G291" s="4">
        <v>46.06</v>
      </c>
      <c r="H291" s="3">
        <v>95810</v>
      </c>
      <c r="I291" s="5">
        <v>3.3</v>
      </c>
      <c r="J291" s="4">
        <v>47.5</v>
      </c>
      <c r="K291" s="3">
        <v>98800</v>
      </c>
    </row>
    <row r="292" spans="1:11" x14ac:dyDescent="0.3">
      <c r="A292" s="1" t="s">
        <v>9</v>
      </c>
      <c r="B292" s="1" t="s">
        <v>317</v>
      </c>
      <c r="C292" s="3">
        <v>1610</v>
      </c>
      <c r="D292" s="5">
        <v>5.9</v>
      </c>
      <c r="E292" s="6">
        <v>0.26700000000000002</v>
      </c>
      <c r="F292" s="87">
        <v>0.68</v>
      </c>
      <c r="G292" s="4">
        <v>34.32</v>
      </c>
      <c r="H292" s="3">
        <v>71390</v>
      </c>
      <c r="I292" s="5">
        <v>2.2999999999999998</v>
      </c>
      <c r="J292" s="4">
        <v>33.33</v>
      </c>
      <c r="K292" s="3">
        <v>69330</v>
      </c>
    </row>
    <row r="293" spans="1:11" x14ac:dyDescent="0.3">
      <c r="A293" s="1" t="s">
        <v>9</v>
      </c>
      <c r="B293" s="1" t="s">
        <v>318</v>
      </c>
      <c r="C293" s="3">
        <v>1730</v>
      </c>
      <c r="D293" s="5">
        <v>4.4000000000000004</v>
      </c>
      <c r="E293" s="6">
        <v>0.28599999999999998</v>
      </c>
      <c r="F293" s="87">
        <v>0.59</v>
      </c>
      <c r="G293" s="4">
        <v>39.869999999999997</v>
      </c>
      <c r="H293" s="3">
        <v>82930</v>
      </c>
      <c r="I293" s="5">
        <v>2.6</v>
      </c>
      <c r="J293" s="4">
        <v>40.33</v>
      </c>
      <c r="K293" s="3">
        <v>83890</v>
      </c>
    </row>
    <row r="294" spans="1:11" x14ac:dyDescent="0.3">
      <c r="A294" s="1" t="s">
        <v>9</v>
      </c>
      <c r="B294" s="1" t="s">
        <v>319</v>
      </c>
      <c r="C294" s="3">
        <v>480</v>
      </c>
      <c r="D294" s="5">
        <v>7.4</v>
      </c>
      <c r="E294" s="6">
        <v>0.08</v>
      </c>
      <c r="F294" s="87">
        <v>0.6</v>
      </c>
      <c r="G294" s="4">
        <v>49.74</v>
      </c>
      <c r="H294" s="3">
        <v>103460</v>
      </c>
      <c r="I294" s="5">
        <v>1.5</v>
      </c>
      <c r="J294" s="4">
        <v>50.77</v>
      </c>
      <c r="K294" s="3">
        <v>105600</v>
      </c>
    </row>
    <row r="295" spans="1:11" x14ac:dyDescent="0.3">
      <c r="A295" s="1" t="s">
        <v>9</v>
      </c>
      <c r="B295" s="1" t="s">
        <v>320</v>
      </c>
      <c r="C295" s="3">
        <v>6280</v>
      </c>
      <c r="D295" s="5">
        <v>7.3</v>
      </c>
      <c r="E295" s="6">
        <v>1.038</v>
      </c>
      <c r="F295" s="87">
        <v>0.74</v>
      </c>
      <c r="G295" s="4">
        <v>34.46</v>
      </c>
      <c r="H295" s="3">
        <v>71680</v>
      </c>
      <c r="I295" s="5">
        <v>2.6</v>
      </c>
      <c r="J295" s="4">
        <v>34.770000000000003</v>
      </c>
      <c r="K295" s="3">
        <v>72320</v>
      </c>
    </row>
    <row r="296" spans="1:11" x14ac:dyDescent="0.3">
      <c r="A296" s="1" t="s">
        <v>9</v>
      </c>
      <c r="B296" s="1" t="s">
        <v>321</v>
      </c>
      <c r="C296" s="3">
        <v>1010</v>
      </c>
      <c r="D296" s="5">
        <v>12.2</v>
      </c>
      <c r="E296" s="6">
        <v>0.16800000000000001</v>
      </c>
      <c r="F296" s="87">
        <v>0.64</v>
      </c>
      <c r="G296" s="4">
        <v>40.409999999999997</v>
      </c>
      <c r="H296" s="3">
        <v>84050</v>
      </c>
      <c r="I296" s="5">
        <v>2.8</v>
      </c>
      <c r="J296" s="4">
        <v>40.86</v>
      </c>
      <c r="K296" s="3">
        <v>84980</v>
      </c>
    </row>
    <row r="297" spans="1:11" x14ac:dyDescent="0.3">
      <c r="A297" s="1" t="s">
        <v>9</v>
      </c>
      <c r="B297" s="1" t="s">
        <v>322</v>
      </c>
      <c r="C297" s="3">
        <v>6240</v>
      </c>
      <c r="D297" s="5">
        <v>8.1999999999999993</v>
      </c>
      <c r="E297" s="6">
        <v>1.0309999999999999</v>
      </c>
      <c r="F297" s="87">
        <v>0.57999999999999996</v>
      </c>
      <c r="G297" s="4">
        <v>15.75</v>
      </c>
      <c r="H297" s="3">
        <v>32760</v>
      </c>
      <c r="I297" s="5">
        <v>3.9</v>
      </c>
      <c r="J297" s="4">
        <v>13.65</v>
      </c>
      <c r="K297" s="3">
        <v>28390</v>
      </c>
    </row>
    <row r="298" spans="1:11" x14ac:dyDescent="0.3">
      <c r="A298" s="1" t="s">
        <v>9</v>
      </c>
      <c r="B298" s="1" t="s">
        <v>323</v>
      </c>
      <c r="C298" s="3">
        <v>1690</v>
      </c>
      <c r="D298" s="5">
        <v>12.6</v>
      </c>
      <c r="E298" s="6">
        <v>0.27900000000000003</v>
      </c>
      <c r="F298" s="87">
        <v>1.19</v>
      </c>
      <c r="G298" s="4">
        <v>15.54</v>
      </c>
      <c r="H298" s="3">
        <v>32320</v>
      </c>
      <c r="I298" s="5">
        <v>3.6</v>
      </c>
      <c r="J298" s="4">
        <v>13.62</v>
      </c>
      <c r="K298" s="3">
        <v>28340</v>
      </c>
    </row>
    <row r="299" spans="1:11" x14ac:dyDescent="0.3">
      <c r="A299" s="1" t="s">
        <v>9</v>
      </c>
      <c r="B299" s="1" t="s">
        <v>324</v>
      </c>
      <c r="C299" s="3">
        <v>13680</v>
      </c>
      <c r="D299" s="5">
        <v>5.9</v>
      </c>
      <c r="E299" s="6">
        <v>2.2629999999999999</v>
      </c>
      <c r="F299" s="87">
        <v>0.77</v>
      </c>
      <c r="G299" s="4">
        <v>19.03</v>
      </c>
      <c r="H299" s="3">
        <v>39570</v>
      </c>
      <c r="I299" s="5">
        <v>2</v>
      </c>
      <c r="J299" s="4">
        <v>18.29</v>
      </c>
      <c r="K299" s="3">
        <v>38030</v>
      </c>
    </row>
    <row r="300" spans="1:11" x14ac:dyDescent="0.3">
      <c r="A300" s="1" t="s">
        <v>9</v>
      </c>
      <c r="B300" s="1" t="s">
        <v>325</v>
      </c>
      <c r="C300" s="3">
        <v>1600</v>
      </c>
      <c r="D300" s="5">
        <v>12.9</v>
      </c>
      <c r="E300" s="6">
        <v>0.26500000000000001</v>
      </c>
      <c r="F300" s="87">
        <v>0.56000000000000005</v>
      </c>
      <c r="G300" s="4">
        <v>25.94</v>
      </c>
      <c r="H300" s="3">
        <v>53960</v>
      </c>
      <c r="I300" s="5">
        <v>4.2</v>
      </c>
      <c r="J300" s="4">
        <v>27.12</v>
      </c>
      <c r="K300" s="3">
        <v>56400</v>
      </c>
    </row>
    <row r="301" spans="1:11" x14ac:dyDescent="0.3">
      <c r="A301" s="1" t="s">
        <v>9</v>
      </c>
      <c r="B301" s="1" t="s">
        <v>326</v>
      </c>
      <c r="C301" s="3">
        <v>330</v>
      </c>
      <c r="D301" s="5">
        <v>44.6</v>
      </c>
      <c r="E301" s="6">
        <v>5.5E-2</v>
      </c>
      <c r="F301" s="87">
        <v>0.81</v>
      </c>
      <c r="G301" s="4">
        <v>22.29</v>
      </c>
      <c r="H301" s="3">
        <v>46360</v>
      </c>
      <c r="I301" s="5">
        <v>15.3</v>
      </c>
      <c r="J301" s="4">
        <v>14.91</v>
      </c>
      <c r="K301" s="3">
        <v>31010</v>
      </c>
    </row>
    <row r="302" spans="1:11" x14ac:dyDescent="0.3">
      <c r="A302" s="1" t="s">
        <v>9</v>
      </c>
      <c r="B302" s="1" t="s">
        <v>327</v>
      </c>
      <c r="C302" s="3">
        <v>3120</v>
      </c>
      <c r="D302" s="5">
        <v>7.1</v>
      </c>
      <c r="E302" s="6">
        <v>0.51600000000000001</v>
      </c>
      <c r="F302" s="87">
        <v>0.69</v>
      </c>
      <c r="G302" s="4">
        <v>28.23</v>
      </c>
      <c r="H302" s="3">
        <v>58720</v>
      </c>
      <c r="I302" s="5">
        <v>1.5</v>
      </c>
      <c r="J302" s="4">
        <v>28.32</v>
      </c>
      <c r="K302" s="3">
        <v>58910</v>
      </c>
    </row>
    <row r="303" spans="1:11" x14ac:dyDescent="0.3">
      <c r="A303" s="1" t="s">
        <v>9</v>
      </c>
      <c r="B303" s="1" t="s">
        <v>328</v>
      </c>
      <c r="C303" s="3">
        <v>2850</v>
      </c>
      <c r="D303" s="5">
        <v>16.7</v>
      </c>
      <c r="E303" s="6">
        <v>0.47099999999999997</v>
      </c>
      <c r="F303" s="87">
        <v>0.65</v>
      </c>
      <c r="G303" s="4">
        <v>19.54</v>
      </c>
      <c r="H303" s="3">
        <v>40630</v>
      </c>
      <c r="I303" s="5">
        <v>5.9</v>
      </c>
      <c r="J303" s="4">
        <v>18.260000000000002</v>
      </c>
      <c r="K303" s="3">
        <v>37970</v>
      </c>
    </row>
    <row r="304" spans="1:11" x14ac:dyDescent="0.3">
      <c r="A304" s="1" t="s">
        <v>9</v>
      </c>
      <c r="B304" s="1" t="s">
        <v>329</v>
      </c>
      <c r="C304" s="3">
        <v>920</v>
      </c>
      <c r="D304" s="5">
        <v>38.4</v>
      </c>
      <c r="E304" s="6">
        <v>0.152</v>
      </c>
      <c r="F304" s="87">
        <v>0.45</v>
      </c>
      <c r="G304" s="4">
        <v>18.63</v>
      </c>
      <c r="H304" s="3">
        <v>38750</v>
      </c>
      <c r="I304" s="5">
        <v>3.7</v>
      </c>
      <c r="J304" s="4">
        <v>17.8</v>
      </c>
      <c r="K304" s="3">
        <v>37030</v>
      </c>
    </row>
    <row r="305" spans="1:11" x14ac:dyDescent="0.3">
      <c r="A305" s="1" t="s">
        <v>9</v>
      </c>
      <c r="B305" s="1" t="s">
        <v>330</v>
      </c>
      <c r="C305" s="3">
        <v>25480</v>
      </c>
      <c r="D305" s="5">
        <v>5.4</v>
      </c>
      <c r="E305" s="6">
        <v>4.2140000000000004</v>
      </c>
      <c r="F305" s="87">
        <v>0.85</v>
      </c>
      <c r="G305" s="4">
        <v>25.06</v>
      </c>
      <c r="H305" s="3">
        <v>52130</v>
      </c>
      <c r="I305" s="5">
        <v>1.2</v>
      </c>
      <c r="J305" s="4">
        <v>24.59</v>
      </c>
      <c r="K305" s="3">
        <v>51150</v>
      </c>
    </row>
    <row r="306" spans="1:11" x14ac:dyDescent="0.3">
      <c r="A306" s="1" t="s">
        <v>9</v>
      </c>
      <c r="B306" s="1" t="s">
        <v>331</v>
      </c>
      <c r="C306" s="3">
        <v>8290</v>
      </c>
      <c r="D306" s="5">
        <v>9</v>
      </c>
      <c r="E306" s="6">
        <v>1.371</v>
      </c>
      <c r="F306" s="87">
        <v>0.96</v>
      </c>
      <c r="G306" s="4">
        <v>23.67</v>
      </c>
      <c r="H306" s="3">
        <v>49240</v>
      </c>
      <c r="I306" s="5">
        <v>2.2999999999999998</v>
      </c>
      <c r="J306" s="4">
        <v>20.28</v>
      </c>
      <c r="K306" s="3">
        <v>42190</v>
      </c>
    </row>
    <row r="307" spans="1:11" x14ac:dyDescent="0.3">
      <c r="A307" s="1" t="s">
        <v>9</v>
      </c>
      <c r="B307" s="1" t="s">
        <v>332</v>
      </c>
      <c r="C307" s="3">
        <v>2900</v>
      </c>
      <c r="D307" s="5">
        <v>13.8</v>
      </c>
      <c r="E307" s="6">
        <v>0.48</v>
      </c>
      <c r="F307" s="87">
        <v>0.91</v>
      </c>
      <c r="G307" s="4">
        <v>20.149999999999999</v>
      </c>
      <c r="H307" s="3">
        <v>41920</v>
      </c>
      <c r="I307" s="5">
        <v>2.7</v>
      </c>
      <c r="J307" s="4">
        <v>18.84</v>
      </c>
      <c r="K307" s="3">
        <v>39190</v>
      </c>
    </row>
    <row r="308" spans="1:11" x14ac:dyDescent="0.3">
      <c r="A308" s="1" t="s">
        <v>9</v>
      </c>
      <c r="B308" s="1" t="s">
        <v>333</v>
      </c>
      <c r="C308" s="3">
        <v>230</v>
      </c>
      <c r="D308" s="5">
        <v>36.700000000000003</v>
      </c>
      <c r="E308" s="6">
        <v>3.7999999999999999E-2</v>
      </c>
      <c r="F308" s="87">
        <v>0.69</v>
      </c>
      <c r="G308" s="4" t="s">
        <v>14</v>
      </c>
      <c r="H308" s="3" t="s">
        <v>14</v>
      </c>
      <c r="I308" s="5" t="s">
        <v>14</v>
      </c>
      <c r="J308" s="4" t="s">
        <v>14</v>
      </c>
      <c r="K308" s="3" t="s">
        <v>14</v>
      </c>
    </row>
    <row r="309" spans="1:11" x14ac:dyDescent="0.3">
      <c r="A309" s="1" t="s">
        <v>9</v>
      </c>
      <c r="B309" s="1" t="s">
        <v>334</v>
      </c>
      <c r="C309" s="3">
        <v>140</v>
      </c>
      <c r="D309" s="5">
        <v>28.7</v>
      </c>
      <c r="E309" s="6">
        <v>2.3E-2</v>
      </c>
      <c r="F309" s="87">
        <v>0.45</v>
      </c>
      <c r="G309" s="4">
        <v>32.75</v>
      </c>
      <c r="H309" s="3">
        <v>68120</v>
      </c>
      <c r="I309" s="5">
        <v>7.4</v>
      </c>
      <c r="J309" s="4">
        <v>33.159999999999997</v>
      </c>
      <c r="K309" s="3">
        <v>68970</v>
      </c>
    </row>
    <row r="310" spans="1:11" x14ac:dyDescent="0.3">
      <c r="A310" s="1" t="s">
        <v>9</v>
      </c>
      <c r="B310" s="1" t="s">
        <v>335</v>
      </c>
      <c r="C310" s="3">
        <v>9460</v>
      </c>
      <c r="D310" s="5">
        <v>9</v>
      </c>
      <c r="E310" s="6">
        <v>1.5649999999999999</v>
      </c>
      <c r="F310" s="87">
        <v>1.79</v>
      </c>
      <c r="G310" s="4">
        <v>23.34</v>
      </c>
      <c r="H310" s="3">
        <v>48540</v>
      </c>
      <c r="I310" s="5">
        <v>3.4</v>
      </c>
      <c r="J310" s="4">
        <v>20.21</v>
      </c>
      <c r="K310" s="3">
        <v>42040</v>
      </c>
    </row>
    <row r="311" spans="1:11" x14ac:dyDescent="0.3">
      <c r="A311" s="1" t="s">
        <v>9</v>
      </c>
      <c r="B311" s="1" t="s">
        <v>336</v>
      </c>
      <c r="C311" s="3">
        <v>2130</v>
      </c>
      <c r="D311" s="5">
        <v>7</v>
      </c>
      <c r="E311" s="6">
        <v>0.35199999999999998</v>
      </c>
      <c r="F311" s="87">
        <v>0.62</v>
      </c>
      <c r="G311" s="4">
        <v>41.07</v>
      </c>
      <c r="H311" s="3">
        <v>85430</v>
      </c>
      <c r="I311" s="5">
        <v>1.3</v>
      </c>
      <c r="J311" s="4">
        <v>41.19</v>
      </c>
      <c r="K311" s="3">
        <v>85660</v>
      </c>
    </row>
    <row r="312" spans="1:11" x14ac:dyDescent="0.3">
      <c r="A312" s="1" t="s">
        <v>9</v>
      </c>
      <c r="B312" s="1" t="s">
        <v>337</v>
      </c>
      <c r="C312" s="3">
        <v>430</v>
      </c>
      <c r="D312" s="5">
        <v>26.7</v>
      </c>
      <c r="E312" s="6">
        <v>7.0999999999999994E-2</v>
      </c>
      <c r="F312" s="87">
        <v>0.56999999999999995</v>
      </c>
      <c r="G312" s="4">
        <v>29.53</v>
      </c>
      <c r="H312" s="3">
        <v>61410</v>
      </c>
      <c r="I312" s="5">
        <v>3.7</v>
      </c>
      <c r="J312" s="4">
        <v>27.54</v>
      </c>
      <c r="K312" s="3">
        <v>57270</v>
      </c>
    </row>
    <row r="313" spans="1:11" x14ac:dyDescent="0.3">
      <c r="A313" s="1" t="s">
        <v>9</v>
      </c>
      <c r="B313" s="1" t="s">
        <v>338</v>
      </c>
      <c r="C313" s="3">
        <v>530</v>
      </c>
      <c r="D313" s="5">
        <v>16.5</v>
      </c>
      <c r="E313" s="6">
        <v>8.7999999999999995E-2</v>
      </c>
      <c r="F313" s="87">
        <v>0.5</v>
      </c>
      <c r="G313" s="4" t="s">
        <v>14</v>
      </c>
      <c r="H313" s="3">
        <v>55490</v>
      </c>
      <c r="I313" s="5">
        <v>3</v>
      </c>
      <c r="J313" s="4" t="s">
        <v>14</v>
      </c>
      <c r="K313" s="3">
        <v>51090</v>
      </c>
    </row>
    <row r="314" spans="1:11" x14ac:dyDescent="0.3">
      <c r="A314" s="1" t="s">
        <v>9</v>
      </c>
      <c r="B314" s="1" t="s">
        <v>340</v>
      </c>
      <c r="C314" s="3">
        <v>1670</v>
      </c>
      <c r="D314" s="5">
        <v>11.4</v>
      </c>
      <c r="E314" s="6">
        <v>0.27700000000000002</v>
      </c>
      <c r="F314" s="87">
        <v>1.1399999999999999</v>
      </c>
      <c r="G314" s="4">
        <v>39.82</v>
      </c>
      <c r="H314" s="3">
        <v>82820</v>
      </c>
      <c r="I314" s="5">
        <v>5</v>
      </c>
      <c r="J314" s="4">
        <v>36.270000000000003</v>
      </c>
      <c r="K314" s="3">
        <v>75450</v>
      </c>
    </row>
    <row r="315" spans="1:11" x14ac:dyDescent="0.3">
      <c r="A315" s="1" t="s">
        <v>9</v>
      </c>
      <c r="B315" s="1" t="s">
        <v>341</v>
      </c>
      <c r="C315" s="3">
        <v>9720</v>
      </c>
      <c r="D315" s="5">
        <v>16</v>
      </c>
      <c r="E315" s="6">
        <v>1.607</v>
      </c>
      <c r="F315" s="87">
        <v>0.28000000000000003</v>
      </c>
      <c r="G315" s="4">
        <v>15.19</v>
      </c>
      <c r="H315" s="3">
        <v>31590</v>
      </c>
      <c r="I315" s="5">
        <v>4.5</v>
      </c>
      <c r="J315" s="4">
        <v>12.23</v>
      </c>
      <c r="K315" s="3">
        <v>25430</v>
      </c>
    </row>
    <row r="316" spans="1:11" x14ac:dyDescent="0.3">
      <c r="A316" s="1" t="s">
        <v>9</v>
      </c>
      <c r="B316" s="1" t="s">
        <v>342</v>
      </c>
      <c r="C316" s="3">
        <v>970</v>
      </c>
      <c r="D316" s="5">
        <v>27.1</v>
      </c>
      <c r="E316" s="6">
        <v>0.161</v>
      </c>
      <c r="F316" s="87">
        <v>0.35</v>
      </c>
      <c r="G316" s="4">
        <v>16.23</v>
      </c>
      <c r="H316" s="3">
        <v>33760</v>
      </c>
      <c r="I316" s="5">
        <v>3.5</v>
      </c>
      <c r="J316" s="4">
        <v>14.83</v>
      </c>
      <c r="K316" s="3">
        <v>30850</v>
      </c>
    </row>
    <row r="317" spans="1:11" x14ac:dyDescent="0.3">
      <c r="A317" s="1" t="s">
        <v>9</v>
      </c>
      <c r="B317" s="1" t="s">
        <v>343</v>
      </c>
      <c r="C317" s="3">
        <v>38980</v>
      </c>
      <c r="D317" s="5">
        <v>4.0999999999999996</v>
      </c>
      <c r="E317" s="6">
        <v>6.4459999999999997</v>
      </c>
      <c r="F317" s="87">
        <v>0.63</v>
      </c>
      <c r="G317" s="4">
        <v>15.11</v>
      </c>
      <c r="H317" s="3">
        <v>31430</v>
      </c>
      <c r="I317" s="5">
        <v>1.8</v>
      </c>
      <c r="J317" s="4">
        <v>14.14</v>
      </c>
      <c r="K317" s="3">
        <v>29400</v>
      </c>
    </row>
    <row r="318" spans="1:11" x14ac:dyDescent="0.3">
      <c r="A318" s="1" t="s">
        <v>9</v>
      </c>
      <c r="B318" s="1" t="s">
        <v>344</v>
      </c>
      <c r="C318" s="3">
        <v>1780</v>
      </c>
      <c r="D318" s="5">
        <v>10.1</v>
      </c>
      <c r="E318" s="6">
        <v>0.29399999999999998</v>
      </c>
      <c r="F318" s="87">
        <v>0.8</v>
      </c>
      <c r="G318" s="4">
        <v>17.329999999999998</v>
      </c>
      <c r="H318" s="3">
        <v>36050</v>
      </c>
      <c r="I318" s="5">
        <v>2.2999999999999998</v>
      </c>
      <c r="J318" s="4">
        <v>16.79</v>
      </c>
      <c r="K318" s="3">
        <v>34920</v>
      </c>
    </row>
    <row r="319" spans="1:11" x14ac:dyDescent="0.3">
      <c r="A319" s="1" t="s">
        <v>9</v>
      </c>
      <c r="B319" s="1" t="s">
        <v>345</v>
      </c>
      <c r="C319" s="3">
        <v>860</v>
      </c>
      <c r="D319" s="5">
        <v>20.399999999999999</v>
      </c>
      <c r="E319" s="6">
        <v>0.14199999999999999</v>
      </c>
      <c r="F319" s="87">
        <v>0.48</v>
      </c>
      <c r="G319" s="4">
        <v>30.22</v>
      </c>
      <c r="H319" s="3">
        <v>62860</v>
      </c>
      <c r="I319" s="5">
        <v>4.4000000000000004</v>
      </c>
      <c r="J319" s="4">
        <v>33.44</v>
      </c>
      <c r="K319" s="3">
        <v>69550</v>
      </c>
    </row>
    <row r="320" spans="1:11" x14ac:dyDescent="0.3">
      <c r="A320" s="1" t="s">
        <v>9</v>
      </c>
      <c r="B320" s="1" t="s">
        <v>346</v>
      </c>
      <c r="C320" s="3">
        <v>210</v>
      </c>
      <c r="D320" s="5">
        <v>30.9</v>
      </c>
      <c r="E320" s="6">
        <v>3.5000000000000003E-2</v>
      </c>
      <c r="F320" s="87">
        <v>0.65</v>
      </c>
      <c r="G320" s="4">
        <v>18.88</v>
      </c>
      <c r="H320" s="3">
        <v>39270</v>
      </c>
      <c r="I320" s="5">
        <v>5.8</v>
      </c>
      <c r="J320" s="4">
        <v>17.54</v>
      </c>
      <c r="K320" s="3">
        <v>36480</v>
      </c>
    </row>
    <row r="321" spans="1:11" x14ac:dyDescent="0.3">
      <c r="A321" s="1" t="s">
        <v>9</v>
      </c>
      <c r="B321" s="1" t="s">
        <v>347</v>
      </c>
      <c r="C321" s="3">
        <v>2090</v>
      </c>
      <c r="D321" s="5">
        <v>12.9</v>
      </c>
      <c r="E321" s="6">
        <v>0.34599999999999997</v>
      </c>
      <c r="F321" s="87">
        <v>0.55000000000000004</v>
      </c>
      <c r="G321" s="4">
        <v>28.84</v>
      </c>
      <c r="H321" s="3">
        <v>59990</v>
      </c>
      <c r="I321" s="5">
        <v>4.0999999999999996</v>
      </c>
      <c r="J321" s="4">
        <v>31.01</v>
      </c>
      <c r="K321" s="3">
        <v>64500</v>
      </c>
    </row>
    <row r="322" spans="1:11" x14ac:dyDescent="0.3">
      <c r="A322" s="1" t="s">
        <v>9</v>
      </c>
      <c r="B322" s="1" t="s">
        <v>348</v>
      </c>
      <c r="C322" s="3">
        <v>2050</v>
      </c>
      <c r="D322" s="5">
        <v>14.6</v>
      </c>
      <c r="E322" s="6">
        <v>0.33900000000000002</v>
      </c>
      <c r="F322" s="87">
        <v>0.98</v>
      </c>
      <c r="G322" s="4">
        <v>14.93</v>
      </c>
      <c r="H322" s="3">
        <v>31050</v>
      </c>
      <c r="I322" s="5">
        <v>3.5</v>
      </c>
      <c r="J322" s="4">
        <v>13.91</v>
      </c>
      <c r="K322" s="3">
        <v>28940</v>
      </c>
    </row>
    <row r="323" spans="1:11" x14ac:dyDescent="0.3">
      <c r="A323" s="1" t="s">
        <v>9</v>
      </c>
      <c r="B323" s="1" t="s">
        <v>349</v>
      </c>
      <c r="C323" s="3">
        <v>7610</v>
      </c>
      <c r="D323" s="5">
        <v>19.600000000000001</v>
      </c>
      <c r="E323" s="6">
        <v>1.258</v>
      </c>
      <c r="F323" s="87">
        <v>1.74</v>
      </c>
      <c r="G323" s="4">
        <v>19.28</v>
      </c>
      <c r="H323" s="3">
        <v>40090</v>
      </c>
      <c r="I323" s="5">
        <v>4.2</v>
      </c>
      <c r="J323" s="4">
        <v>16.71</v>
      </c>
      <c r="K323" s="3">
        <v>34750</v>
      </c>
    </row>
    <row r="324" spans="1:11" x14ac:dyDescent="0.3">
      <c r="A324" s="1" t="s">
        <v>9</v>
      </c>
      <c r="B324" s="1" t="s">
        <v>350</v>
      </c>
      <c r="C324" s="3">
        <v>17010</v>
      </c>
      <c r="D324" s="5">
        <v>5.4</v>
      </c>
      <c r="E324" s="6">
        <v>2.8130000000000002</v>
      </c>
      <c r="F324" s="87">
        <v>1.19</v>
      </c>
      <c r="G324" s="4">
        <v>17.75</v>
      </c>
      <c r="H324" s="3">
        <v>36910</v>
      </c>
      <c r="I324" s="5">
        <v>2.5</v>
      </c>
      <c r="J324" s="4">
        <v>16.86</v>
      </c>
      <c r="K324" s="3">
        <v>35080</v>
      </c>
    </row>
    <row r="325" spans="1:11" x14ac:dyDescent="0.3">
      <c r="A325" s="1" t="s">
        <v>9</v>
      </c>
      <c r="B325" s="1" t="s">
        <v>351</v>
      </c>
      <c r="C325" s="3">
        <v>32760</v>
      </c>
      <c r="D325" s="5">
        <v>5.0999999999999996</v>
      </c>
      <c r="E325" s="6">
        <v>5.4169999999999998</v>
      </c>
      <c r="F325" s="87">
        <v>1.19</v>
      </c>
      <c r="G325" s="4">
        <v>17.36</v>
      </c>
      <c r="H325" s="3">
        <v>36120</v>
      </c>
      <c r="I325" s="5">
        <v>1.5</v>
      </c>
      <c r="J325" s="4">
        <v>16.43</v>
      </c>
      <c r="K325" s="3">
        <v>34170</v>
      </c>
    </row>
    <row r="326" spans="1:11" x14ac:dyDescent="0.3">
      <c r="A326" s="1" t="s">
        <v>9</v>
      </c>
      <c r="B326" s="1" t="s">
        <v>352</v>
      </c>
      <c r="C326" s="3">
        <v>2130</v>
      </c>
      <c r="D326" s="5">
        <v>7.8</v>
      </c>
      <c r="E326" s="6">
        <v>0.35299999999999998</v>
      </c>
      <c r="F326" s="87">
        <v>0.93</v>
      </c>
      <c r="G326" s="4">
        <v>20.85</v>
      </c>
      <c r="H326" s="3">
        <v>43370</v>
      </c>
      <c r="I326" s="5">
        <v>2</v>
      </c>
      <c r="J326" s="4">
        <v>20.239999999999998</v>
      </c>
      <c r="K326" s="3">
        <v>42100</v>
      </c>
    </row>
    <row r="327" spans="1:11" x14ac:dyDescent="0.3">
      <c r="A327" s="1" t="s">
        <v>9</v>
      </c>
      <c r="B327" s="1" t="s">
        <v>353</v>
      </c>
      <c r="C327" s="3">
        <v>2000</v>
      </c>
      <c r="D327" s="5">
        <v>9</v>
      </c>
      <c r="E327" s="6">
        <v>0.33100000000000002</v>
      </c>
      <c r="F327" s="87">
        <v>0.84</v>
      </c>
      <c r="G327" s="4">
        <v>18.32</v>
      </c>
      <c r="H327" s="3">
        <v>38100</v>
      </c>
      <c r="I327" s="5">
        <v>12.1</v>
      </c>
      <c r="J327" s="4">
        <v>15.34</v>
      </c>
      <c r="K327" s="3">
        <v>31910</v>
      </c>
    </row>
    <row r="328" spans="1:11" x14ac:dyDescent="0.3">
      <c r="A328" s="1" t="s">
        <v>9</v>
      </c>
      <c r="B328" s="1" t="s">
        <v>354</v>
      </c>
      <c r="C328" s="3">
        <v>3890</v>
      </c>
      <c r="D328" s="5">
        <v>20.7</v>
      </c>
      <c r="E328" s="6">
        <v>0.64300000000000002</v>
      </c>
      <c r="F328" s="87">
        <v>2.5499999999999998</v>
      </c>
      <c r="G328" s="4">
        <v>17.690000000000001</v>
      </c>
      <c r="H328" s="3">
        <v>36800</v>
      </c>
      <c r="I328" s="5">
        <v>5.6</v>
      </c>
      <c r="J328" s="4">
        <v>16.12</v>
      </c>
      <c r="K328" s="3">
        <v>33530</v>
      </c>
    </row>
    <row r="329" spans="1:11" x14ac:dyDescent="0.3">
      <c r="A329" s="1" t="s">
        <v>9</v>
      </c>
      <c r="B329" s="1" t="s">
        <v>355</v>
      </c>
      <c r="C329" s="3">
        <v>3560</v>
      </c>
      <c r="D329" s="5">
        <v>22.1</v>
      </c>
      <c r="E329" s="6">
        <v>0.58899999999999997</v>
      </c>
      <c r="F329" s="87">
        <v>1</v>
      </c>
      <c r="G329" s="4">
        <v>14.41</v>
      </c>
      <c r="H329" s="3">
        <v>29960</v>
      </c>
      <c r="I329" s="5">
        <v>4.3</v>
      </c>
      <c r="J329" s="4">
        <v>13.68</v>
      </c>
      <c r="K329" s="3">
        <v>28450</v>
      </c>
    </row>
    <row r="330" spans="1:11" x14ac:dyDescent="0.3">
      <c r="A330" s="1" t="s">
        <v>9</v>
      </c>
      <c r="B330" s="1" t="s">
        <v>356</v>
      </c>
      <c r="C330" s="3">
        <v>5040</v>
      </c>
      <c r="D330" s="5">
        <v>10.8</v>
      </c>
      <c r="E330" s="6">
        <v>0.83399999999999996</v>
      </c>
      <c r="F330" s="87">
        <v>0.97</v>
      </c>
      <c r="G330" s="4">
        <v>20.64</v>
      </c>
      <c r="H330" s="3">
        <v>42930</v>
      </c>
      <c r="I330" s="5">
        <v>2</v>
      </c>
      <c r="J330" s="4">
        <v>20.29</v>
      </c>
      <c r="K330" s="3">
        <v>42200</v>
      </c>
    </row>
    <row r="331" spans="1:11" x14ac:dyDescent="0.3">
      <c r="A331" s="1" t="s">
        <v>9</v>
      </c>
      <c r="B331" s="1" t="s">
        <v>357</v>
      </c>
      <c r="C331" s="3">
        <v>3720</v>
      </c>
      <c r="D331" s="5">
        <v>9.6</v>
      </c>
      <c r="E331" s="6">
        <v>0.61499999999999999</v>
      </c>
      <c r="F331" s="87">
        <v>0.95</v>
      </c>
      <c r="G331" s="4">
        <v>21.22</v>
      </c>
      <c r="H331" s="3">
        <v>44150</v>
      </c>
      <c r="I331" s="5">
        <v>1.9</v>
      </c>
      <c r="J331" s="4">
        <v>20.7</v>
      </c>
      <c r="K331" s="3">
        <v>43070</v>
      </c>
    </row>
    <row r="332" spans="1:11" x14ac:dyDescent="0.3">
      <c r="A332" s="1" t="s">
        <v>9</v>
      </c>
      <c r="B332" s="1" t="s">
        <v>358</v>
      </c>
      <c r="C332" s="3">
        <v>160</v>
      </c>
      <c r="D332" s="5">
        <v>1.2</v>
      </c>
      <c r="E332" s="6">
        <v>2.7E-2</v>
      </c>
      <c r="F332" s="87">
        <v>0.09</v>
      </c>
      <c r="G332" s="4">
        <v>45.58</v>
      </c>
      <c r="H332" s="3">
        <v>94810</v>
      </c>
      <c r="I332" s="5">
        <v>3.6</v>
      </c>
      <c r="J332" s="4">
        <v>45.85</v>
      </c>
      <c r="K332" s="3">
        <v>95380</v>
      </c>
    </row>
    <row r="333" spans="1:11" x14ac:dyDescent="0.3">
      <c r="A333" s="1" t="s">
        <v>9</v>
      </c>
      <c r="B333" s="1" t="s">
        <v>359</v>
      </c>
      <c r="C333" s="3">
        <v>800</v>
      </c>
      <c r="D333" s="5">
        <v>1.4</v>
      </c>
      <c r="E333" s="6">
        <v>0.13100000000000001</v>
      </c>
      <c r="F333" s="87">
        <v>0.18</v>
      </c>
      <c r="G333" s="4">
        <v>76.42</v>
      </c>
      <c r="H333" s="3">
        <v>158960</v>
      </c>
      <c r="I333" s="5">
        <v>4.7</v>
      </c>
      <c r="J333" s="4">
        <v>72.33</v>
      </c>
      <c r="K333" s="3">
        <v>150450</v>
      </c>
    </row>
    <row r="334" spans="1:11" x14ac:dyDescent="0.3">
      <c r="A334" s="1" t="s">
        <v>9</v>
      </c>
      <c r="B334" s="1" t="s">
        <v>360</v>
      </c>
      <c r="C334" s="3">
        <v>370</v>
      </c>
      <c r="D334" s="5">
        <v>4.9000000000000004</v>
      </c>
      <c r="E334" s="6">
        <v>6.0999999999999999E-2</v>
      </c>
      <c r="F334" s="87">
        <v>0.15</v>
      </c>
      <c r="G334" s="4">
        <v>79.83</v>
      </c>
      <c r="H334" s="3">
        <v>166040</v>
      </c>
      <c r="I334" s="5">
        <v>3.8</v>
      </c>
      <c r="J334" s="4">
        <v>75.16</v>
      </c>
      <c r="K334" s="3">
        <v>156330</v>
      </c>
    </row>
    <row r="335" spans="1:11" x14ac:dyDescent="0.3">
      <c r="A335" s="1" t="s">
        <v>9</v>
      </c>
      <c r="B335" s="1" t="s">
        <v>361</v>
      </c>
      <c r="C335" s="3">
        <v>3430</v>
      </c>
      <c r="D335" s="5">
        <v>9.5</v>
      </c>
      <c r="E335" s="6">
        <v>0.56799999999999995</v>
      </c>
      <c r="F335" s="87">
        <v>1.0900000000000001</v>
      </c>
      <c r="G335" s="4">
        <v>27.2</v>
      </c>
      <c r="H335" s="3">
        <v>56580</v>
      </c>
      <c r="I335" s="5">
        <v>2.7</v>
      </c>
      <c r="J335" s="4">
        <v>25.66</v>
      </c>
      <c r="K335" s="3">
        <v>53370</v>
      </c>
    </row>
    <row r="336" spans="1:11" x14ac:dyDescent="0.3">
      <c r="A336" s="1" t="s">
        <v>9</v>
      </c>
      <c r="B336" s="1" t="s">
        <v>362</v>
      </c>
      <c r="C336" s="3">
        <v>8700</v>
      </c>
      <c r="D336" s="5">
        <v>3</v>
      </c>
      <c r="E336" s="6">
        <v>1.44</v>
      </c>
      <c r="F336" s="87">
        <v>0.64</v>
      </c>
      <c r="G336" s="4">
        <v>40.909999999999997</v>
      </c>
      <c r="H336" s="3">
        <v>85090</v>
      </c>
      <c r="I336" s="5">
        <v>2.2000000000000002</v>
      </c>
      <c r="J336" s="4">
        <v>38.86</v>
      </c>
      <c r="K336" s="3">
        <v>80830</v>
      </c>
    </row>
    <row r="337" spans="1:11" x14ac:dyDescent="0.3">
      <c r="A337" s="1" t="s">
        <v>9</v>
      </c>
      <c r="B337" s="1" t="s">
        <v>363</v>
      </c>
      <c r="C337" s="3">
        <v>270</v>
      </c>
      <c r="D337" s="5">
        <v>4.2</v>
      </c>
      <c r="E337" s="6">
        <v>4.4999999999999998E-2</v>
      </c>
      <c r="F337" s="87">
        <v>0.54</v>
      </c>
      <c r="G337" s="4">
        <v>49.18</v>
      </c>
      <c r="H337" s="3">
        <v>102290</v>
      </c>
      <c r="I337" s="5">
        <v>4.8</v>
      </c>
      <c r="J337" s="4">
        <v>52.72</v>
      </c>
      <c r="K337" s="3">
        <v>109660</v>
      </c>
    </row>
    <row r="338" spans="1:11" x14ac:dyDescent="0.3">
      <c r="A338" s="1" t="s">
        <v>9</v>
      </c>
      <c r="B338" s="1" t="s">
        <v>364</v>
      </c>
      <c r="C338" s="3">
        <v>100</v>
      </c>
      <c r="D338" s="5">
        <v>4.5</v>
      </c>
      <c r="E338" s="6">
        <v>1.7000000000000001E-2</v>
      </c>
      <c r="F338" s="87">
        <v>1.25</v>
      </c>
      <c r="G338" s="4">
        <v>26.64</v>
      </c>
      <c r="H338" s="3">
        <v>55410</v>
      </c>
      <c r="I338" s="5">
        <v>9.6999999999999993</v>
      </c>
      <c r="J338" s="4">
        <v>22.63</v>
      </c>
      <c r="K338" s="3">
        <v>47070</v>
      </c>
    </row>
    <row r="339" spans="1:11" x14ac:dyDescent="0.3">
      <c r="A339" s="1" t="s">
        <v>9</v>
      </c>
      <c r="B339" s="1" t="s">
        <v>365</v>
      </c>
      <c r="C339" s="3">
        <v>4560</v>
      </c>
      <c r="D339" s="5">
        <v>3.1</v>
      </c>
      <c r="E339" s="6">
        <v>0.754</v>
      </c>
      <c r="F339" s="87">
        <v>0.25</v>
      </c>
      <c r="G339" s="4">
        <v>31.55</v>
      </c>
      <c r="H339" s="3">
        <v>65620</v>
      </c>
      <c r="I339" s="5">
        <v>2.6</v>
      </c>
      <c r="J339" s="4">
        <v>30.49</v>
      </c>
      <c r="K339" s="3">
        <v>63410</v>
      </c>
    </row>
    <row r="340" spans="1:11" x14ac:dyDescent="0.3">
      <c r="A340" s="1" t="s">
        <v>9</v>
      </c>
      <c r="B340" s="1" t="s">
        <v>366</v>
      </c>
      <c r="C340" s="3">
        <v>3990</v>
      </c>
      <c r="D340" s="5">
        <v>0.3</v>
      </c>
      <c r="E340" s="6">
        <v>0.65900000000000003</v>
      </c>
      <c r="F340" s="87">
        <v>0.89</v>
      </c>
      <c r="G340" s="4">
        <v>56.21</v>
      </c>
      <c r="H340" s="3">
        <v>116910</v>
      </c>
      <c r="I340" s="5">
        <v>2.2999999999999998</v>
      </c>
      <c r="J340" s="4">
        <v>58.12</v>
      </c>
      <c r="K340" s="3">
        <v>120880</v>
      </c>
    </row>
    <row r="341" spans="1:11" x14ac:dyDescent="0.3">
      <c r="A341" s="1" t="s">
        <v>9</v>
      </c>
      <c r="B341" s="1" t="s">
        <v>367</v>
      </c>
      <c r="C341" s="3">
        <v>40</v>
      </c>
      <c r="D341" s="5">
        <v>0</v>
      </c>
      <c r="E341" s="6">
        <v>7.0000000000000001E-3</v>
      </c>
      <c r="F341" s="87">
        <v>0.16</v>
      </c>
      <c r="G341" s="4">
        <v>38.51</v>
      </c>
      <c r="H341" s="3">
        <v>80100</v>
      </c>
      <c r="I341" s="5">
        <v>2.7</v>
      </c>
      <c r="J341" s="4">
        <v>37.450000000000003</v>
      </c>
      <c r="K341" s="3">
        <v>77900</v>
      </c>
    </row>
    <row r="342" spans="1:11" x14ac:dyDescent="0.3">
      <c r="A342" s="1" t="s">
        <v>9</v>
      </c>
      <c r="B342" s="1" t="s">
        <v>368</v>
      </c>
      <c r="C342" s="3">
        <v>470</v>
      </c>
      <c r="D342" s="5">
        <v>6.4</v>
      </c>
      <c r="E342" s="6">
        <v>7.6999999999999999E-2</v>
      </c>
      <c r="F342" s="87">
        <v>1.27</v>
      </c>
      <c r="G342" s="4">
        <v>24.44</v>
      </c>
      <c r="H342" s="3">
        <v>50830</v>
      </c>
      <c r="I342" s="5">
        <v>1.5</v>
      </c>
      <c r="J342" s="4">
        <v>24.08</v>
      </c>
      <c r="K342" s="3">
        <v>50090</v>
      </c>
    </row>
    <row r="343" spans="1:11" x14ac:dyDescent="0.3">
      <c r="A343" s="1" t="s">
        <v>9</v>
      </c>
      <c r="B343" s="1" t="s">
        <v>369</v>
      </c>
      <c r="C343" s="3">
        <v>30410</v>
      </c>
      <c r="D343" s="5">
        <v>1.1000000000000001</v>
      </c>
      <c r="E343" s="6">
        <v>5.03</v>
      </c>
      <c r="F343" s="87">
        <v>1.08</v>
      </c>
      <c r="G343" s="4">
        <v>49.87</v>
      </c>
      <c r="H343" s="3">
        <v>103730</v>
      </c>
      <c r="I343" s="5">
        <v>1.5</v>
      </c>
      <c r="J343" s="4">
        <v>49.95</v>
      </c>
      <c r="K343" s="3">
        <v>103900</v>
      </c>
    </row>
    <row r="344" spans="1:11" x14ac:dyDescent="0.3">
      <c r="A344" s="1" t="s">
        <v>9</v>
      </c>
      <c r="B344" s="1" t="s">
        <v>370</v>
      </c>
      <c r="C344" s="3">
        <v>460</v>
      </c>
      <c r="D344" s="5">
        <v>9.8000000000000007</v>
      </c>
      <c r="E344" s="6">
        <v>7.6999999999999999E-2</v>
      </c>
      <c r="F344" s="87">
        <v>0.86</v>
      </c>
      <c r="G344" s="4">
        <v>27.64</v>
      </c>
      <c r="H344" s="3">
        <v>57480</v>
      </c>
      <c r="I344" s="5">
        <v>3.5</v>
      </c>
      <c r="J344" s="4">
        <v>27.39</v>
      </c>
      <c r="K344" s="3">
        <v>56960</v>
      </c>
    </row>
    <row r="345" spans="1:11" x14ac:dyDescent="0.3">
      <c r="A345" s="1" t="s">
        <v>9</v>
      </c>
      <c r="B345" s="1" t="s">
        <v>371</v>
      </c>
      <c r="C345" s="3">
        <v>890</v>
      </c>
      <c r="D345" s="5">
        <v>8.6</v>
      </c>
      <c r="E345" s="6">
        <v>0.14799999999999999</v>
      </c>
      <c r="F345" s="87">
        <v>0.68</v>
      </c>
      <c r="G345" s="4">
        <v>34.92</v>
      </c>
      <c r="H345" s="3">
        <v>72640</v>
      </c>
      <c r="I345" s="5">
        <v>4.8</v>
      </c>
      <c r="J345" s="4">
        <v>33.119999999999997</v>
      </c>
      <c r="K345" s="3">
        <v>68880</v>
      </c>
    </row>
    <row r="346" spans="1:11" x14ac:dyDescent="0.3">
      <c r="A346" s="1" t="s">
        <v>9</v>
      </c>
      <c r="B346" s="1" t="s">
        <v>372</v>
      </c>
      <c r="C346" s="3">
        <v>450</v>
      </c>
      <c r="D346" s="5">
        <v>27</v>
      </c>
      <c r="E346" s="6">
        <v>7.4999999999999997E-2</v>
      </c>
      <c r="F346" s="87">
        <v>1.04</v>
      </c>
      <c r="G346" s="4">
        <v>16.63</v>
      </c>
      <c r="H346" s="3">
        <v>34600</v>
      </c>
      <c r="I346" s="5">
        <v>4.3</v>
      </c>
      <c r="J346" s="4">
        <v>15.84</v>
      </c>
      <c r="K346" s="3">
        <v>32950</v>
      </c>
    </row>
    <row r="347" spans="1:11" x14ac:dyDescent="0.3">
      <c r="A347" s="1" t="s">
        <v>9</v>
      </c>
      <c r="B347" s="1" t="s">
        <v>373</v>
      </c>
      <c r="C347" s="3">
        <v>66490</v>
      </c>
      <c r="D347" s="5">
        <v>3.4</v>
      </c>
      <c r="E347" s="6">
        <v>10.996</v>
      </c>
      <c r="F347" s="87">
        <v>1.42</v>
      </c>
      <c r="G347" s="4">
        <v>15.14</v>
      </c>
      <c r="H347" s="3">
        <v>31490</v>
      </c>
      <c r="I347" s="5">
        <v>7.2</v>
      </c>
      <c r="J347" s="4">
        <v>12.91</v>
      </c>
      <c r="K347" s="3">
        <v>26860</v>
      </c>
    </row>
    <row r="348" spans="1:11" x14ac:dyDescent="0.3">
      <c r="A348" s="1" t="s">
        <v>9</v>
      </c>
      <c r="B348" s="1" t="s">
        <v>374</v>
      </c>
      <c r="C348" s="3">
        <v>2250</v>
      </c>
      <c r="D348" s="5">
        <v>15.8</v>
      </c>
      <c r="E348" s="6">
        <v>0.372</v>
      </c>
      <c r="F348" s="87">
        <v>0.69</v>
      </c>
      <c r="G348" s="4">
        <v>15.28</v>
      </c>
      <c r="H348" s="3">
        <v>31790</v>
      </c>
      <c r="I348" s="5">
        <v>4.7</v>
      </c>
      <c r="J348" s="4">
        <v>15.36</v>
      </c>
      <c r="K348" s="3">
        <v>31950</v>
      </c>
    </row>
    <row r="349" spans="1:11" x14ac:dyDescent="0.3">
      <c r="A349" s="1" t="s">
        <v>9</v>
      </c>
      <c r="B349" s="1" t="s">
        <v>375</v>
      </c>
      <c r="C349" s="3">
        <v>6810</v>
      </c>
      <c r="D349" s="5">
        <v>5.0999999999999996</v>
      </c>
      <c r="E349" s="6">
        <v>1.127</v>
      </c>
      <c r="F349" s="87">
        <v>1.1000000000000001</v>
      </c>
      <c r="G349" s="4">
        <v>18.34</v>
      </c>
      <c r="H349" s="3">
        <v>38140</v>
      </c>
      <c r="I349" s="5">
        <v>7.6</v>
      </c>
      <c r="J349" s="4">
        <v>16.510000000000002</v>
      </c>
      <c r="K349" s="3">
        <v>34350</v>
      </c>
    </row>
    <row r="350" spans="1:11" x14ac:dyDescent="0.3">
      <c r="A350" s="1" t="s">
        <v>9</v>
      </c>
      <c r="B350" s="1" t="s">
        <v>376</v>
      </c>
      <c r="C350" s="3">
        <v>2690</v>
      </c>
      <c r="D350" s="5">
        <v>0.5</v>
      </c>
      <c r="E350" s="6">
        <v>0.44400000000000001</v>
      </c>
      <c r="F350" s="87">
        <v>1.49</v>
      </c>
      <c r="G350" s="4">
        <v>20.46</v>
      </c>
      <c r="H350" s="3">
        <v>42570</v>
      </c>
      <c r="I350" s="5">
        <v>3.4</v>
      </c>
      <c r="J350" s="4">
        <v>20.16</v>
      </c>
      <c r="K350" s="3">
        <v>41920</v>
      </c>
    </row>
    <row r="351" spans="1:11" x14ac:dyDescent="0.3">
      <c r="A351" s="1" t="s">
        <v>9</v>
      </c>
      <c r="B351" s="1" t="s">
        <v>377</v>
      </c>
      <c r="C351" s="3">
        <v>6620</v>
      </c>
      <c r="D351" s="5">
        <v>7.1</v>
      </c>
      <c r="E351" s="6">
        <v>1.095</v>
      </c>
      <c r="F351" s="87">
        <v>1.1499999999999999</v>
      </c>
      <c r="G351" s="4">
        <v>19.489999999999998</v>
      </c>
      <c r="H351" s="3">
        <v>40530</v>
      </c>
      <c r="I351" s="5">
        <v>3.1</v>
      </c>
      <c r="J351" s="4">
        <v>18.260000000000002</v>
      </c>
      <c r="K351" s="3">
        <v>37970</v>
      </c>
    </row>
    <row r="352" spans="1:11" x14ac:dyDescent="0.3">
      <c r="A352" s="1" t="s">
        <v>9</v>
      </c>
      <c r="B352" s="1" t="s">
        <v>378</v>
      </c>
      <c r="C352" s="3">
        <v>7150</v>
      </c>
      <c r="D352" s="5">
        <v>13.2</v>
      </c>
      <c r="E352" s="6">
        <v>1.1830000000000001</v>
      </c>
      <c r="F352" s="87">
        <v>1.28</v>
      </c>
      <c r="G352" s="4">
        <v>24.19</v>
      </c>
      <c r="H352" s="3">
        <v>50310</v>
      </c>
      <c r="I352" s="5">
        <v>4</v>
      </c>
      <c r="J352" s="4">
        <v>22.25</v>
      </c>
      <c r="K352" s="3">
        <v>46280</v>
      </c>
    </row>
    <row r="353" spans="1:11" x14ac:dyDescent="0.3">
      <c r="A353" s="1" t="s">
        <v>9</v>
      </c>
      <c r="B353" s="1" t="s">
        <v>379</v>
      </c>
      <c r="C353" s="3">
        <v>32880</v>
      </c>
      <c r="D353" s="5">
        <v>4.0999999999999996</v>
      </c>
      <c r="E353" s="6">
        <v>5.4379999999999997</v>
      </c>
      <c r="F353" s="87">
        <v>0.84</v>
      </c>
      <c r="G353" s="4">
        <v>17.04</v>
      </c>
      <c r="H353" s="3">
        <v>35440</v>
      </c>
      <c r="I353" s="5">
        <v>1.4</v>
      </c>
      <c r="J353" s="4">
        <v>14.91</v>
      </c>
      <c r="K353" s="3">
        <v>31000</v>
      </c>
    </row>
    <row r="354" spans="1:11" x14ac:dyDescent="0.3">
      <c r="A354" s="1" t="s">
        <v>9</v>
      </c>
      <c r="B354" s="1" t="s">
        <v>380</v>
      </c>
      <c r="C354" s="3">
        <v>39920</v>
      </c>
      <c r="D354" s="5">
        <v>7.7</v>
      </c>
      <c r="E354" s="6">
        <v>6.6020000000000003</v>
      </c>
      <c r="F354" s="87">
        <v>1.87</v>
      </c>
      <c r="G354" s="4">
        <v>11.5</v>
      </c>
      <c r="H354" s="3">
        <v>23920</v>
      </c>
      <c r="I354" s="5">
        <v>0.7</v>
      </c>
      <c r="J354" s="4">
        <v>11.16</v>
      </c>
      <c r="K354" s="3">
        <v>23220</v>
      </c>
    </row>
    <row r="355" spans="1:11" x14ac:dyDescent="0.3">
      <c r="A355" s="1" t="s">
        <v>9</v>
      </c>
      <c r="B355" s="1" t="s">
        <v>381</v>
      </c>
      <c r="C355" s="3">
        <v>8990</v>
      </c>
      <c r="D355" s="5">
        <v>7</v>
      </c>
      <c r="E355" s="6">
        <v>1.4870000000000001</v>
      </c>
      <c r="F355" s="87">
        <v>0.52</v>
      </c>
      <c r="G355" s="4">
        <v>15.7</v>
      </c>
      <c r="H355" s="3">
        <v>32660</v>
      </c>
      <c r="I355" s="5">
        <v>1.4</v>
      </c>
      <c r="J355" s="4">
        <v>15.15</v>
      </c>
      <c r="K355" s="3">
        <v>31510</v>
      </c>
    </row>
    <row r="356" spans="1:11" x14ac:dyDescent="0.3">
      <c r="A356" s="1" t="s">
        <v>9</v>
      </c>
      <c r="B356" s="1" t="s">
        <v>382</v>
      </c>
      <c r="C356" s="3">
        <v>52560</v>
      </c>
      <c r="D356" s="5">
        <v>3.3</v>
      </c>
      <c r="E356" s="6">
        <v>8.6920000000000002</v>
      </c>
      <c r="F356" s="87">
        <v>0.97</v>
      </c>
      <c r="G356" s="4">
        <v>13.86</v>
      </c>
      <c r="H356" s="3">
        <v>28830</v>
      </c>
      <c r="I356" s="5">
        <v>1</v>
      </c>
      <c r="J356" s="4">
        <v>13.34</v>
      </c>
      <c r="K356" s="3">
        <v>27740</v>
      </c>
    </row>
    <row r="357" spans="1:11" x14ac:dyDescent="0.3">
      <c r="A357" s="1" t="s">
        <v>9</v>
      </c>
      <c r="B357" s="1" t="s">
        <v>383</v>
      </c>
      <c r="C357" s="3">
        <v>7290</v>
      </c>
      <c r="D357" s="5">
        <v>18.600000000000001</v>
      </c>
      <c r="E357" s="6">
        <v>1.206</v>
      </c>
      <c r="F357" s="87">
        <v>0.99</v>
      </c>
      <c r="G357" s="4">
        <v>12.61</v>
      </c>
      <c r="H357" s="3">
        <v>26230</v>
      </c>
      <c r="I357" s="5">
        <v>1.4</v>
      </c>
      <c r="J357" s="4">
        <v>12.01</v>
      </c>
      <c r="K357" s="3">
        <v>24980</v>
      </c>
    </row>
    <row r="358" spans="1:11" x14ac:dyDescent="0.3">
      <c r="A358" s="1" t="s">
        <v>9</v>
      </c>
      <c r="B358" s="1" t="s">
        <v>384</v>
      </c>
      <c r="C358" s="3">
        <v>1520</v>
      </c>
      <c r="D358" s="5">
        <v>19.100000000000001</v>
      </c>
      <c r="E358" s="6">
        <v>0.251</v>
      </c>
      <c r="F358" s="87">
        <v>2.25</v>
      </c>
      <c r="G358" s="4">
        <v>15.3</v>
      </c>
      <c r="H358" s="3">
        <v>31830</v>
      </c>
      <c r="I358" s="5">
        <v>2.9</v>
      </c>
      <c r="J358" s="4">
        <v>14.41</v>
      </c>
      <c r="K358" s="3">
        <v>29980</v>
      </c>
    </row>
    <row r="359" spans="1:11" x14ac:dyDescent="0.3">
      <c r="A359" s="1" t="s">
        <v>9</v>
      </c>
      <c r="B359" s="1" t="s">
        <v>385</v>
      </c>
      <c r="C359" s="3">
        <v>38070</v>
      </c>
      <c r="D359" s="5">
        <v>6.9</v>
      </c>
      <c r="E359" s="6">
        <v>6.2960000000000003</v>
      </c>
      <c r="F359" s="87">
        <v>1.08</v>
      </c>
      <c r="G359" s="4">
        <v>12.49</v>
      </c>
      <c r="H359" s="3">
        <v>25970</v>
      </c>
      <c r="I359" s="5">
        <v>1</v>
      </c>
      <c r="J359" s="4">
        <v>11.71</v>
      </c>
      <c r="K359" s="3">
        <v>24360</v>
      </c>
    </row>
    <row r="360" spans="1:11" x14ac:dyDescent="0.3">
      <c r="A360" s="1" t="s">
        <v>9</v>
      </c>
      <c r="B360" s="1" t="s">
        <v>386</v>
      </c>
      <c r="C360" s="3">
        <v>21010</v>
      </c>
      <c r="D360" s="5">
        <v>8.5</v>
      </c>
      <c r="E360" s="6">
        <v>3.4750000000000001</v>
      </c>
      <c r="F360" s="87">
        <v>0.81</v>
      </c>
      <c r="G360" s="4">
        <v>15.56</v>
      </c>
      <c r="H360" s="3">
        <v>32360</v>
      </c>
      <c r="I360" s="5">
        <v>2.9</v>
      </c>
      <c r="J360" s="4">
        <v>13.19</v>
      </c>
      <c r="K360" s="3">
        <v>27440</v>
      </c>
    </row>
    <row r="361" spans="1:11" x14ac:dyDescent="0.3">
      <c r="A361" s="1" t="s">
        <v>9</v>
      </c>
      <c r="B361" s="1" t="s">
        <v>387</v>
      </c>
      <c r="C361" s="3">
        <v>137480</v>
      </c>
      <c r="D361" s="5">
        <v>4</v>
      </c>
      <c r="E361" s="6">
        <v>22.736000000000001</v>
      </c>
      <c r="F361" s="87">
        <v>0.91</v>
      </c>
      <c r="G361" s="4">
        <v>11.66</v>
      </c>
      <c r="H361" s="3">
        <v>24260</v>
      </c>
      <c r="I361" s="5">
        <v>0.5</v>
      </c>
      <c r="J361" s="4">
        <v>11.19</v>
      </c>
      <c r="K361" s="3">
        <v>23280</v>
      </c>
    </row>
    <row r="362" spans="1:11" x14ac:dyDescent="0.3">
      <c r="A362" s="1" t="s">
        <v>9</v>
      </c>
      <c r="B362" s="1" t="s">
        <v>388</v>
      </c>
      <c r="C362" s="3">
        <v>17490</v>
      </c>
      <c r="D362" s="5">
        <v>14.7</v>
      </c>
      <c r="E362" s="6">
        <v>2.8929999999999998</v>
      </c>
      <c r="F362" s="87">
        <v>0.86</v>
      </c>
      <c r="G362" s="4">
        <v>12.99</v>
      </c>
      <c r="H362" s="3">
        <v>27020</v>
      </c>
      <c r="I362" s="5">
        <v>2.4</v>
      </c>
      <c r="J362" s="4">
        <v>11.65</v>
      </c>
      <c r="K362" s="3">
        <v>24230</v>
      </c>
    </row>
    <row r="363" spans="1:11" x14ac:dyDescent="0.3">
      <c r="A363" s="1" t="s">
        <v>9</v>
      </c>
      <c r="B363" s="1" t="s">
        <v>389</v>
      </c>
      <c r="C363" s="3">
        <v>108740</v>
      </c>
      <c r="D363" s="5">
        <v>3</v>
      </c>
      <c r="E363" s="6">
        <v>17.981999999999999</v>
      </c>
      <c r="F363" s="87">
        <v>0.99</v>
      </c>
      <c r="G363" s="4">
        <v>14.29</v>
      </c>
      <c r="H363" s="3">
        <v>29730</v>
      </c>
      <c r="I363" s="5">
        <v>1.8</v>
      </c>
      <c r="J363" s="4">
        <v>11.72</v>
      </c>
      <c r="K363" s="3">
        <v>24390</v>
      </c>
    </row>
    <row r="364" spans="1:11" x14ac:dyDescent="0.3">
      <c r="A364" s="1" t="s">
        <v>9</v>
      </c>
      <c r="B364" s="1" t="s">
        <v>390</v>
      </c>
      <c r="C364" s="3">
        <v>9000</v>
      </c>
      <c r="D364" s="5">
        <v>9.1</v>
      </c>
      <c r="E364" s="6">
        <v>1.4890000000000001</v>
      </c>
      <c r="F364" s="87">
        <v>0.8</v>
      </c>
      <c r="G364" s="4">
        <v>14.18</v>
      </c>
      <c r="H364" s="3">
        <v>29490</v>
      </c>
      <c r="I364" s="5">
        <v>2.2000000000000002</v>
      </c>
      <c r="J364" s="4">
        <v>12.1</v>
      </c>
      <c r="K364" s="3">
        <v>25170</v>
      </c>
    </row>
    <row r="365" spans="1:11" x14ac:dyDescent="0.3">
      <c r="A365" s="1" t="s">
        <v>9</v>
      </c>
      <c r="B365" s="1" t="s">
        <v>391</v>
      </c>
      <c r="C365" s="3">
        <v>30830</v>
      </c>
      <c r="D365" s="5">
        <v>6.6</v>
      </c>
      <c r="E365" s="6">
        <v>5.0990000000000002</v>
      </c>
      <c r="F365" s="87">
        <v>1.66</v>
      </c>
      <c r="G365" s="4">
        <v>12.14</v>
      </c>
      <c r="H365" s="3">
        <v>25260</v>
      </c>
      <c r="I365" s="5">
        <v>1.3</v>
      </c>
      <c r="J365" s="4">
        <v>11.26</v>
      </c>
      <c r="K365" s="3">
        <v>23420</v>
      </c>
    </row>
    <row r="366" spans="1:11" x14ac:dyDescent="0.3">
      <c r="A366" s="1" t="s">
        <v>9</v>
      </c>
      <c r="B366" s="1" t="s">
        <v>392</v>
      </c>
      <c r="C366" s="3">
        <v>31780</v>
      </c>
      <c r="D366" s="5">
        <v>5.8</v>
      </c>
      <c r="E366" s="6">
        <v>5.2549999999999999</v>
      </c>
      <c r="F366" s="87">
        <v>1.49</v>
      </c>
      <c r="G366" s="4">
        <v>11.26</v>
      </c>
      <c r="H366" s="3">
        <v>23430</v>
      </c>
      <c r="I366" s="5">
        <v>0.6</v>
      </c>
      <c r="J366" s="4">
        <v>11.02</v>
      </c>
      <c r="K366" s="3">
        <v>22910</v>
      </c>
    </row>
    <row r="367" spans="1:11" x14ac:dyDescent="0.3">
      <c r="A367" s="1" t="s">
        <v>9</v>
      </c>
      <c r="B367" s="1" t="s">
        <v>393</v>
      </c>
      <c r="C367" s="3">
        <v>20160</v>
      </c>
      <c r="D367" s="5">
        <v>4.4000000000000004</v>
      </c>
      <c r="E367" s="6">
        <v>3.3340000000000001</v>
      </c>
      <c r="F367" s="87">
        <v>1.1499999999999999</v>
      </c>
      <c r="G367" s="4">
        <v>11.98</v>
      </c>
      <c r="H367" s="3">
        <v>24930</v>
      </c>
      <c r="I367" s="5">
        <v>0.9</v>
      </c>
      <c r="J367" s="4">
        <v>11.36</v>
      </c>
      <c r="K367" s="3">
        <v>23620</v>
      </c>
    </row>
    <row r="368" spans="1:11" x14ac:dyDescent="0.3">
      <c r="A368" s="1" t="s">
        <v>9</v>
      </c>
      <c r="B368" s="1" t="s">
        <v>394</v>
      </c>
      <c r="C368" s="3">
        <v>2730</v>
      </c>
      <c r="D368" s="5">
        <v>18.5</v>
      </c>
      <c r="E368" s="6">
        <v>0.45100000000000001</v>
      </c>
      <c r="F368" s="87">
        <v>1.1399999999999999</v>
      </c>
      <c r="G368" s="4">
        <v>12.83</v>
      </c>
      <c r="H368" s="3">
        <v>26690</v>
      </c>
      <c r="I368" s="5">
        <v>3.8</v>
      </c>
      <c r="J368" s="4">
        <v>11.28</v>
      </c>
      <c r="K368" s="3">
        <v>23470</v>
      </c>
    </row>
    <row r="369" spans="1:11" x14ac:dyDescent="0.3">
      <c r="A369" s="1" t="s">
        <v>9</v>
      </c>
      <c r="B369" s="1" t="s">
        <v>395</v>
      </c>
      <c r="C369" s="3">
        <v>5090</v>
      </c>
      <c r="D369" s="5">
        <v>7.7</v>
      </c>
      <c r="E369" s="6">
        <v>0.84099999999999997</v>
      </c>
      <c r="F369" s="87">
        <v>0.77</v>
      </c>
      <c r="G369" s="4">
        <v>22.88</v>
      </c>
      <c r="H369" s="3">
        <v>47590</v>
      </c>
      <c r="I369" s="5">
        <v>2.1</v>
      </c>
      <c r="J369" s="4">
        <v>22.18</v>
      </c>
      <c r="K369" s="3">
        <v>46140</v>
      </c>
    </row>
    <row r="370" spans="1:11" x14ac:dyDescent="0.3">
      <c r="A370" s="1" t="s">
        <v>9</v>
      </c>
      <c r="B370" s="1" t="s">
        <v>396</v>
      </c>
      <c r="C370" s="3">
        <v>3080</v>
      </c>
      <c r="D370" s="5">
        <v>8.5</v>
      </c>
      <c r="E370" s="6">
        <v>0.50900000000000001</v>
      </c>
      <c r="F370" s="87">
        <v>0.72</v>
      </c>
      <c r="G370" s="4">
        <v>28.27</v>
      </c>
      <c r="H370" s="3">
        <v>58810</v>
      </c>
      <c r="I370" s="5">
        <v>3.5</v>
      </c>
      <c r="J370" s="4">
        <v>26.34</v>
      </c>
      <c r="K370" s="3">
        <v>54790</v>
      </c>
    </row>
    <row r="371" spans="1:11" x14ac:dyDescent="0.3">
      <c r="A371" s="1" t="s">
        <v>9</v>
      </c>
      <c r="B371" s="1" t="s">
        <v>397</v>
      </c>
      <c r="C371" s="3">
        <v>79550</v>
      </c>
      <c r="D371" s="5">
        <v>3.1</v>
      </c>
      <c r="E371" s="6">
        <v>13.156000000000001</v>
      </c>
      <c r="F371" s="87">
        <v>0.87</v>
      </c>
      <c r="G371" s="4">
        <v>15.08</v>
      </c>
      <c r="H371" s="3">
        <v>31360</v>
      </c>
      <c r="I371" s="5">
        <v>1.3</v>
      </c>
      <c r="J371" s="4">
        <v>13.52</v>
      </c>
      <c r="K371" s="3">
        <v>28120</v>
      </c>
    </row>
    <row r="372" spans="1:11" x14ac:dyDescent="0.3">
      <c r="A372" s="1" t="s">
        <v>9</v>
      </c>
      <c r="B372" s="1" t="s">
        <v>398</v>
      </c>
      <c r="C372" s="3">
        <v>31970</v>
      </c>
      <c r="D372" s="5">
        <v>4.8</v>
      </c>
      <c r="E372" s="6">
        <v>5.2859999999999996</v>
      </c>
      <c r="F372" s="87">
        <v>0.82</v>
      </c>
      <c r="G372" s="4">
        <v>13.12</v>
      </c>
      <c r="H372" s="3">
        <v>27280</v>
      </c>
      <c r="I372" s="5">
        <v>1.2</v>
      </c>
      <c r="J372" s="4">
        <v>11.93</v>
      </c>
      <c r="K372" s="3">
        <v>24810</v>
      </c>
    </row>
    <row r="373" spans="1:11" x14ac:dyDescent="0.3">
      <c r="A373" s="1" t="s">
        <v>9</v>
      </c>
      <c r="B373" s="1" t="s">
        <v>400</v>
      </c>
      <c r="C373" s="3">
        <v>2970</v>
      </c>
      <c r="D373" s="5">
        <v>7.9</v>
      </c>
      <c r="E373" s="6">
        <v>0.49099999999999999</v>
      </c>
      <c r="F373" s="87">
        <v>0.93</v>
      </c>
      <c r="G373" s="4">
        <v>20.010000000000002</v>
      </c>
      <c r="H373" s="3">
        <v>41610</v>
      </c>
      <c r="I373" s="5">
        <v>7.6</v>
      </c>
      <c r="J373" s="4">
        <v>19.899999999999999</v>
      </c>
      <c r="K373" s="3">
        <v>41390</v>
      </c>
    </row>
    <row r="374" spans="1:11" x14ac:dyDescent="0.3">
      <c r="A374" s="1" t="s">
        <v>9</v>
      </c>
      <c r="B374" s="1" t="s">
        <v>401</v>
      </c>
      <c r="C374" s="3">
        <v>31940</v>
      </c>
      <c r="D374" s="5">
        <v>3.1</v>
      </c>
      <c r="E374" s="6">
        <v>5.282</v>
      </c>
      <c r="F374" s="87">
        <v>0.83</v>
      </c>
      <c r="G374" s="4">
        <v>15.59</v>
      </c>
      <c r="H374" s="3">
        <v>32420</v>
      </c>
      <c r="I374" s="5">
        <v>1.9</v>
      </c>
      <c r="J374" s="4">
        <v>13.93</v>
      </c>
      <c r="K374" s="3">
        <v>28970</v>
      </c>
    </row>
    <row r="375" spans="1:11" x14ac:dyDescent="0.3">
      <c r="A375" s="1" t="s">
        <v>9</v>
      </c>
      <c r="B375" s="1" t="s">
        <v>402</v>
      </c>
      <c r="C375" s="3">
        <v>420</v>
      </c>
      <c r="D375" s="5">
        <v>27.2</v>
      </c>
      <c r="E375" s="6">
        <v>7.0000000000000007E-2</v>
      </c>
      <c r="F375" s="87">
        <v>0.39</v>
      </c>
      <c r="G375" s="4" t="s">
        <v>14</v>
      </c>
      <c r="H375" s="3" t="s">
        <v>14</v>
      </c>
      <c r="I375" s="5" t="s">
        <v>14</v>
      </c>
      <c r="J375" s="4" t="s">
        <v>14</v>
      </c>
      <c r="K375" s="3" t="s">
        <v>14</v>
      </c>
    </row>
    <row r="376" spans="1:11" x14ac:dyDescent="0.3">
      <c r="A376" s="1" t="s">
        <v>9</v>
      </c>
      <c r="B376" s="1" t="s">
        <v>403</v>
      </c>
      <c r="C376" s="3">
        <v>940</v>
      </c>
      <c r="D376" s="5">
        <v>27.6</v>
      </c>
      <c r="E376" s="6">
        <v>0.155</v>
      </c>
      <c r="F376" s="87">
        <v>0.54</v>
      </c>
      <c r="G376" s="4">
        <v>25.37</v>
      </c>
      <c r="H376" s="3">
        <v>52770</v>
      </c>
      <c r="I376" s="5">
        <v>8.8000000000000007</v>
      </c>
      <c r="J376" s="4">
        <v>25.95</v>
      </c>
      <c r="K376" s="3">
        <v>53970</v>
      </c>
    </row>
    <row r="377" spans="1:11" x14ac:dyDescent="0.3">
      <c r="A377" s="1" t="s">
        <v>9</v>
      </c>
      <c r="B377" s="1" t="s">
        <v>406</v>
      </c>
      <c r="C377" s="3">
        <v>14270</v>
      </c>
      <c r="D377" s="5">
        <v>14.2</v>
      </c>
      <c r="E377" s="6">
        <v>2.36</v>
      </c>
      <c r="F377" s="87">
        <v>1.57</v>
      </c>
      <c r="G377" s="4">
        <v>20.54</v>
      </c>
      <c r="H377" s="3">
        <v>42720</v>
      </c>
      <c r="I377" s="5">
        <v>4.3</v>
      </c>
      <c r="J377" s="4">
        <v>20.16</v>
      </c>
      <c r="K377" s="3">
        <v>41940</v>
      </c>
    </row>
    <row r="378" spans="1:11" x14ac:dyDescent="0.3">
      <c r="A378" s="1" t="s">
        <v>9</v>
      </c>
      <c r="B378" s="1" t="s">
        <v>407</v>
      </c>
      <c r="C378" s="3">
        <v>900</v>
      </c>
      <c r="D378" s="5">
        <v>19.5</v>
      </c>
      <c r="E378" s="6">
        <v>0.14799999999999999</v>
      </c>
      <c r="F378" s="87">
        <v>1.48</v>
      </c>
      <c r="G378" s="4">
        <v>19.02</v>
      </c>
      <c r="H378" s="3">
        <v>39560</v>
      </c>
      <c r="I378" s="5">
        <v>9.4</v>
      </c>
      <c r="J378" s="4">
        <v>12.44</v>
      </c>
      <c r="K378" s="3">
        <v>25870</v>
      </c>
    </row>
    <row r="379" spans="1:11" x14ac:dyDescent="0.3">
      <c r="A379" s="1" t="s">
        <v>9</v>
      </c>
      <c r="B379" s="1" t="s">
        <v>408</v>
      </c>
      <c r="C379" s="3">
        <v>7480</v>
      </c>
      <c r="D379" s="5">
        <v>11.4</v>
      </c>
      <c r="E379" s="6">
        <v>1.236</v>
      </c>
      <c r="F379" s="87">
        <v>0.93</v>
      </c>
      <c r="G379" s="4">
        <v>14.56</v>
      </c>
      <c r="H379" s="3">
        <v>30280</v>
      </c>
      <c r="I379" s="5">
        <v>4.8</v>
      </c>
      <c r="J379" s="4">
        <v>11.97</v>
      </c>
      <c r="K379" s="3">
        <v>24900</v>
      </c>
    </row>
    <row r="380" spans="1:11" x14ac:dyDescent="0.3">
      <c r="A380" s="1" t="s">
        <v>9</v>
      </c>
      <c r="B380" s="1" t="s">
        <v>409</v>
      </c>
      <c r="C380" s="3">
        <v>4720</v>
      </c>
      <c r="D380" s="5">
        <v>8.1</v>
      </c>
      <c r="E380" s="6">
        <v>0.78100000000000003</v>
      </c>
      <c r="F380" s="87">
        <v>1.18</v>
      </c>
      <c r="G380" s="4">
        <v>13.81</v>
      </c>
      <c r="H380" s="3">
        <v>28720</v>
      </c>
      <c r="I380" s="5">
        <v>6</v>
      </c>
      <c r="J380" s="4">
        <v>12.44</v>
      </c>
      <c r="K380" s="3">
        <v>25860</v>
      </c>
    </row>
    <row r="381" spans="1:11" x14ac:dyDescent="0.3">
      <c r="A381" s="1" t="s">
        <v>9</v>
      </c>
      <c r="B381" s="1" t="s">
        <v>410</v>
      </c>
      <c r="C381" s="3">
        <v>750</v>
      </c>
      <c r="D381" s="5">
        <v>17.5</v>
      </c>
      <c r="E381" s="6">
        <v>0.123</v>
      </c>
      <c r="F381" s="87">
        <v>1.57</v>
      </c>
      <c r="G381" s="4">
        <v>19.11</v>
      </c>
      <c r="H381" s="3">
        <v>39740</v>
      </c>
      <c r="I381" s="5">
        <v>7.3</v>
      </c>
      <c r="J381" s="4">
        <v>20.61</v>
      </c>
      <c r="K381" s="3">
        <v>42870</v>
      </c>
    </row>
    <row r="382" spans="1:11" x14ac:dyDescent="0.3">
      <c r="A382" s="1" t="s">
        <v>9</v>
      </c>
      <c r="B382" s="1" t="s">
        <v>411</v>
      </c>
      <c r="C382" s="3">
        <v>460</v>
      </c>
      <c r="D382" s="5">
        <v>27.4</v>
      </c>
      <c r="E382" s="6">
        <v>7.4999999999999997E-2</v>
      </c>
      <c r="F382" s="87">
        <v>1.1100000000000001</v>
      </c>
      <c r="G382" s="4">
        <v>17.239999999999998</v>
      </c>
      <c r="H382" s="3">
        <v>35860</v>
      </c>
      <c r="I382" s="5">
        <v>5.2</v>
      </c>
      <c r="J382" s="4">
        <v>17.010000000000002</v>
      </c>
      <c r="K382" s="3">
        <v>35380</v>
      </c>
    </row>
    <row r="383" spans="1:11" x14ac:dyDescent="0.3">
      <c r="A383" s="1" t="s">
        <v>9</v>
      </c>
      <c r="B383" s="1" t="s">
        <v>413</v>
      </c>
      <c r="C383" s="3">
        <v>6700</v>
      </c>
      <c r="D383" s="5">
        <v>7.2</v>
      </c>
      <c r="E383" s="6">
        <v>1.109</v>
      </c>
      <c r="F383" s="87">
        <v>1.27</v>
      </c>
      <c r="G383" s="4">
        <v>12.36</v>
      </c>
      <c r="H383" s="3">
        <v>25700</v>
      </c>
      <c r="I383" s="5">
        <v>1.5</v>
      </c>
      <c r="J383" s="4">
        <v>11.42</v>
      </c>
      <c r="K383" s="3">
        <v>23760</v>
      </c>
    </row>
    <row r="384" spans="1:11" x14ac:dyDescent="0.3">
      <c r="A384" s="1" t="s">
        <v>9</v>
      </c>
      <c r="B384" s="1" t="s">
        <v>414</v>
      </c>
      <c r="C384" s="3">
        <v>19110</v>
      </c>
      <c r="D384" s="5">
        <v>4.7</v>
      </c>
      <c r="E384" s="6">
        <v>3.16</v>
      </c>
      <c r="F384" s="87">
        <v>1.45</v>
      </c>
      <c r="G384" s="4">
        <v>12.45</v>
      </c>
      <c r="H384" s="3">
        <v>25900</v>
      </c>
      <c r="I384" s="5">
        <v>3.1</v>
      </c>
      <c r="J384" s="4">
        <v>11.39</v>
      </c>
      <c r="K384" s="3">
        <v>23690</v>
      </c>
    </row>
    <row r="385" spans="1:11" x14ac:dyDescent="0.3">
      <c r="A385" s="1" t="s">
        <v>9</v>
      </c>
      <c r="B385" s="1" t="s">
        <v>416</v>
      </c>
      <c r="C385" s="3">
        <v>1280</v>
      </c>
      <c r="D385" s="5">
        <v>7.3</v>
      </c>
      <c r="E385" s="6">
        <v>0.21199999999999999</v>
      </c>
      <c r="F385" s="87">
        <v>1.68</v>
      </c>
      <c r="G385" s="4">
        <v>16.190000000000001</v>
      </c>
      <c r="H385" s="3">
        <v>33670</v>
      </c>
      <c r="I385" s="5">
        <v>5.5</v>
      </c>
      <c r="J385" s="4">
        <v>16.72</v>
      </c>
      <c r="K385" s="3">
        <v>34770</v>
      </c>
    </row>
    <row r="386" spans="1:11" x14ac:dyDescent="0.3">
      <c r="A386" s="1" t="s">
        <v>9</v>
      </c>
      <c r="B386" s="1" t="s">
        <v>417</v>
      </c>
      <c r="C386" s="3">
        <v>190</v>
      </c>
      <c r="D386" s="5">
        <v>19.100000000000001</v>
      </c>
      <c r="E386" s="6">
        <v>3.2000000000000001E-2</v>
      </c>
      <c r="F386" s="87">
        <v>0.85</v>
      </c>
      <c r="G386" s="4">
        <v>14.61</v>
      </c>
      <c r="H386" s="3">
        <v>30380</v>
      </c>
      <c r="I386" s="5">
        <v>6.3</v>
      </c>
      <c r="J386" s="4">
        <v>12.3</v>
      </c>
      <c r="K386" s="3">
        <v>25590</v>
      </c>
    </row>
    <row r="387" spans="1:11" x14ac:dyDescent="0.3">
      <c r="A387" s="1" t="s">
        <v>9</v>
      </c>
      <c r="B387" s="1" t="s">
        <v>418</v>
      </c>
      <c r="C387" s="3">
        <v>150</v>
      </c>
      <c r="D387" s="5">
        <v>21.5</v>
      </c>
      <c r="E387" s="6">
        <v>2.4E-2</v>
      </c>
      <c r="F387" s="87">
        <v>0.82</v>
      </c>
      <c r="G387" s="4">
        <v>21.99</v>
      </c>
      <c r="H387" s="3">
        <v>45730</v>
      </c>
      <c r="I387" s="5">
        <v>5.7</v>
      </c>
      <c r="J387" s="4">
        <v>22.8</v>
      </c>
      <c r="K387" s="3">
        <v>47430</v>
      </c>
    </row>
    <row r="388" spans="1:11" x14ac:dyDescent="0.3">
      <c r="A388" s="1" t="s">
        <v>9</v>
      </c>
      <c r="B388" s="1" t="s">
        <v>419</v>
      </c>
      <c r="C388" s="3">
        <v>790</v>
      </c>
      <c r="D388" s="5">
        <v>18</v>
      </c>
      <c r="E388" s="6">
        <v>0.13</v>
      </c>
      <c r="F388" s="87">
        <v>0.53</v>
      </c>
      <c r="G388" s="4">
        <v>17.16</v>
      </c>
      <c r="H388" s="3">
        <v>35700</v>
      </c>
      <c r="I388" s="5">
        <v>4.8</v>
      </c>
      <c r="J388" s="4">
        <v>15.39</v>
      </c>
      <c r="K388" s="3">
        <v>32020</v>
      </c>
    </row>
    <row r="389" spans="1:11" x14ac:dyDescent="0.3">
      <c r="A389" s="1" t="s">
        <v>9</v>
      </c>
      <c r="B389" s="1" t="s">
        <v>420</v>
      </c>
      <c r="C389" s="3">
        <v>360</v>
      </c>
      <c r="D389" s="5">
        <v>18.5</v>
      </c>
      <c r="E389" s="6">
        <v>0.06</v>
      </c>
      <c r="F389" s="87">
        <v>0.34</v>
      </c>
      <c r="G389" s="4">
        <v>23.01</v>
      </c>
      <c r="H389" s="3">
        <v>47860</v>
      </c>
      <c r="I389" s="5">
        <v>4.8</v>
      </c>
      <c r="J389" s="4">
        <v>20.12</v>
      </c>
      <c r="K389" s="3">
        <v>41860</v>
      </c>
    </row>
    <row r="390" spans="1:11" x14ac:dyDescent="0.3">
      <c r="A390" s="1" t="s">
        <v>9</v>
      </c>
      <c r="B390" s="1" t="s">
        <v>422</v>
      </c>
      <c r="C390" s="3">
        <v>10000</v>
      </c>
      <c r="D390" s="5">
        <v>10.8</v>
      </c>
      <c r="E390" s="6">
        <v>1.6539999999999999</v>
      </c>
      <c r="F390" s="87">
        <v>0.67</v>
      </c>
      <c r="G390" s="4">
        <v>14.58</v>
      </c>
      <c r="H390" s="3">
        <v>30330</v>
      </c>
      <c r="I390" s="5">
        <v>3.8</v>
      </c>
      <c r="J390" s="4">
        <v>12.02</v>
      </c>
      <c r="K390" s="3">
        <v>25000</v>
      </c>
    </row>
    <row r="391" spans="1:11" x14ac:dyDescent="0.3">
      <c r="A391" s="1" t="s">
        <v>9</v>
      </c>
      <c r="B391" s="1" t="s">
        <v>423</v>
      </c>
      <c r="C391" s="3">
        <v>1750</v>
      </c>
      <c r="D391" s="5">
        <v>11.4</v>
      </c>
      <c r="E391" s="6">
        <v>0.28999999999999998</v>
      </c>
      <c r="F391" s="87">
        <v>11.69</v>
      </c>
      <c r="G391" s="4">
        <v>36.19</v>
      </c>
      <c r="H391" s="3">
        <v>75260</v>
      </c>
      <c r="I391" s="5">
        <v>9.3000000000000007</v>
      </c>
      <c r="J391" s="4">
        <v>32.33</v>
      </c>
      <c r="K391" s="3">
        <v>67250</v>
      </c>
    </row>
    <row r="392" spans="1:11" x14ac:dyDescent="0.3">
      <c r="A392" s="1" t="s">
        <v>9</v>
      </c>
      <c r="B392" s="1" t="s">
        <v>424</v>
      </c>
      <c r="C392" s="3">
        <v>7450</v>
      </c>
      <c r="D392" s="5">
        <v>15.4</v>
      </c>
      <c r="E392" s="6">
        <v>1.232</v>
      </c>
      <c r="F392" s="87">
        <v>1.69</v>
      </c>
      <c r="G392" s="4">
        <v>12.02</v>
      </c>
      <c r="H392" s="3">
        <v>25000</v>
      </c>
      <c r="I392" s="5">
        <v>2.9</v>
      </c>
      <c r="J392" s="4">
        <v>11.23</v>
      </c>
      <c r="K392" s="3">
        <v>23360</v>
      </c>
    </row>
    <row r="393" spans="1:11" x14ac:dyDescent="0.3">
      <c r="A393" s="1" t="s">
        <v>9</v>
      </c>
      <c r="B393" s="1" t="s">
        <v>426</v>
      </c>
      <c r="C393" s="3">
        <v>2140</v>
      </c>
      <c r="D393" s="5">
        <v>20.9</v>
      </c>
      <c r="E393" s="6">
        <v>0.35399999999999998</v>
      </c>
      <c r="F393" s="87">
        <v>1.1200000000000001</v>
      </c>
      <c r="G393" s="4">
        <v>15.72</v>
      </c>
      <c r="H393" s="3">
        <v>32700</v>
      </c>
      <c r="I393" s="5">
        <v>5.6</v>
      </c>
      <c r="J393" s="4">
        <v>13.27</v>
      </c>
      <c r="K393" s="3">
        <v>27610</v>
      </c>
    </row>
    <row r="394" spans="1:11" x14ac:dyDescent="0.3">
      <c r="A394" s="1" t="s">
        <v>9</v>
      </c>
      <c r="B394" s="1" t="s">
        <v>427</v>
      </c>
      <c r="C394" s="3">
        <v>2720</v>
      </c>
      <c r="D394" s="5">
        <v>9.9</v>
      </c>
      <c r="E394" s="6">
        <v>0.45</v>
      </c>
      <c r="F394" s="87">
        <v>1.51</v>
      </c>
      <c r="G394" s="4">
        <v>13.91</v>
      </c>
      <c r="H394" s="3">
        <v>28930</v>
      </c>
      <c r="I394" s="5">
        <v>3.4</v>
      </c>
      <c r="J394" s="4">
        <v>12.22</v>
      </c>
      <c r="K394" s="3">
        <v>25420</v>
      </c>
    </row>
    <row r="395" spans="1:11" x14ac:dyDescent="0.3">
      <c r="A395" s="1" t="s">
        <v>9</v>
      </c>
      <c r="B395" s="1" t="s">
        <v>428</v>
      </c>
      <c r="C395" s="3">
        <v>1260</v>
      </c>
      <c r="D395" s="5">
        <v>17.5</v>
      </c>
      <c r="E395" s="6">
        <v>0.20799999999999999</v>
      </c>
      <c r="F395" s="87">
        <v>0.83</v>
      </c>
      <c r="G395" s="4">
        <v>16.190000000000001</v>
      </c>
      <c r="H395" s="3">
        <v>33670</v>
      </c>
      <c r="I395" s="5">
        <v>2.1</v>
      </c>
      <c r="J395" s="4">
        <v>16.18</v>
      </c>
      <c r="K395" s="3">
        <v>33650</v>
      </c>
    </row>
    <row r="396" spans="1:11" x14ac:dyDescent="0.3">
      <c r="A396" s="1" t="s">
        <v>9</v>
      </c>
      <c r="B396" s="1" t="s">
        <v>429</v>
      </c>
      <c r="C396" s="3">
        <v>1730</v>
      </c>
      <c r="D396" s="5">
        <v>18.3</v>
      </c>
      <c r="E396" s="6">
        <v>0.28599999999999998</v>
      </c>
      <c r="F396" s="87">
        <v>0.88</v>
      </c>
      <c r="G396" s="4">
        <v>15.31</v>
      </c>
      <c r="H396" s="3">
        <v>31850</v>
      </c>
      <c r="I396" s="5">
        <v>3.4</v>
      </c>
      <c r="J396" s="4">
        <v>14.45</v>
      </c>
      <c r="K396" s="3">
        <v>30050</v>
      </c>
    </row>
    <row r="397" spans="1:11" x14ac:dyDescent="0.3">
      <c r="A397" s="1" t="s">
        <v>9</v>
      </c>
      <c r="B397" s="1" t="s">
        <v>430</v>
      </c>
      <c r="C397" s="3">
        <v>19960</v>
      </c>
      <c r="D397" s="5">
        <v>6.1</v>
      </c>
      <c r="E397" s="6">
        <v>3.3</v>
      </c>
      <c r="F397" s="87">
        <v>0.84</v>
      </c>
      <c r="G397" s="4">
        <v>13.26</v>
      </c>
      <c r="H397" s="3">
        <v>27590</v>
      </c>
      <c r="I397" s="5">
        <v>1.3</v>
      </c>
      <c r="J397" s="4">
        <v>12.34</v>
      </c>
      <c r="K397" s="3">
        <v>25660</v>
      </c>
    </row>
    <row r="398" spans="1:11" x14ac:dyDescent="0.3">
      <c r="A398" s="1" t="s">
        <v>9</v>
      </c>
      <c r="B398" s="1" t="s">
        <v>431</v>
      </c>
      <c r="C398" s="3">
        <v>220160</v>
      </c>
      <c r="D398" s="5">
        <v>2.6</v>
      </c>
      <c r="E398" s="6">
        <v>36.408000000000001</v>
      </c>
      <c r="F398" s="87">
        <v>2.5499999999999998</v>
      </c>
      <c r="G398" s="4">
        <v>13.14</v>
      </c>
      <c r="H398" s="3">
        <v>27320</v>
      </c>
      <c r="I398" s="5">
        <v>3</v>
      </c>
      <c r="J398" s="4">
        <v>11.42</v>
      </c>
      <c r="K398" s="3">
        <v>23750</v>
      </c>
    </row>
    <row r="399" spans="1:11" x14ac:dyDescent="0.3">
      <c r="A399" s="1" t="s">
        <v>9</v>
      </c>
      <c r="B399" s="1" t="s">
        <v>432</v>
      </c>
      <c r="C399" s="3">
        <v>9660</v>
      </c>
      <c r="D399" s="5">
        <v>9.1999999999999993</v>
      </c>
      <c r="E399" s="6">
        <v>1.597</v>
      </c>
      <c r="F399" s="87">
        <v>0.81</v>
      </c>
      <c r="G399" s="4">
        <v>23.36</v>
      </c>
      <c r="H399" s="3">
        <v>48590</v>
      </c>
      <c r="I399" s="5">
        <v>3.7</v>
      </c>
      <c r="J399" s="4">
        <v>21.34</v>
      </c>
      <c r="K399" s="3">
        <v>44390</v>
      </c>
    </row>
    <row r="400" spans="1:11" x14ac:dyDescent="0.3">
      <c r="A400" s="1" t="s">
        <v>9</v>
      </c>
      <c r="B400" s="1" t="s">
        <v>433</v>
      </c>
      <c r="C400" s="3">
        <v>18060</v>
      </c>
      <c r="D400" s="5">
        <v>4.3</v>
      </c>
      <c r="E400" s="6">
        <v>2.9870000000000001</v>
      </c>
      <c r="F400" s="87">
        <v>1.21</v>
      </c>
      <c r="G400" s="4">
        <v>14.05</v>
      </c>
      <c r="H400" s="3">
        <v>29220</v>
      </c>
      <c r="I400" s="5">
        <v>2</v>
      </c>
      <c r="J400" s="4">
        <v>13.07</v>
      </c>
      <c r="K400" s="3">
        <v>27190</v>
      </c>
    </row>
    <row r="401" spans="1:11" x14ac:dyDescent="0.3">
      <c r="A401" s="1" t="s">
        <v>9</v>
      </c>
      <c r="B401" s="1" t="s">
        <v>434</v>
      </c>
      <c r="C401" s="3">
        <v>3150</v>
      </c>
      <c r="D401" s="5">
        <v>14.4</v>
      </c>
      <c r="E401" s="6">
        <v>0.52100000000000002</v>
      </c>
      <c r="F401" s="87">
        <v>0.67</v>
      </c>
      <c r="G401" s="4">
        <v>16.03</v>
      </c>
      <c r="H401" s="3">
        <v>33340</v>
      </c>
      <c r="I401" s="5">
        <v>2.2000000000000002</v>
      </c>
      <c r="J401" s="4">
        <v>15.31</v>
      </c>
      <c r="K401" s="3">
        <v>31850</v>
      </c>
    </row>
    <row r="402" spans="1:11" x14ac:dyDescent="0.3">
      <c r="A402" s="1" t="s">
        <v>9</v>
      </c>
      <c r="B402" s="1" t="s">
        <v>435</v>
      </c>
      <c r="C402" s="3">
        <v>990</v>
      </c>
      <c r="D402" s="5">
        <v>20.8</v>
      </c>
      <c r="E402" s="6">
        <v>0.16300000000000001</v>
      </c>
      <c r="F402" s="87">
        <v>0.41</v>
      </c>
      <c r="G402" s="4">
        <v>12.92</v>
      </c>
      <c r="H402" s="3">
        <v>26880</v>
      </c>
      <c r="I402" s="5">
        <v>3.1</v>
      </c>
      <c r="J402" s="4">
        <v>11.31</v>
      </c>
      <c r="K402" s="3">
        <v>23520</v>
      </c>
    </row>
    <row r="403" spans="1:11" x14ac:dyDescent="0.3">
      <c r="A403" s="1" t="s">
        <v>9</v>
      </c>
      <c r="B403" s="1" t="s">
        <v>436</v>
      </c>
      <c r="C403" s="3">
        <v>41060</v>
      </c>
      <c r="D403" s="5">
        <v>3.2</v>
      </c>
      <c r="E403" s="6">
        <v>6.7910000000000004</v>
      </c>
      <c r="F403" s="87">
        <v>0.81</v>
      </c>
      <c r="G403" s="4">
        <v>20.63</v>
      </c>
      <c r="H403" s="3">
        <v>42900</v>
      </c>
      <c r="I403" s="5">
        <v>1.3</v>
      </c>
      <c r="J403" s="4">
        <v>18.22</v>
      </c>
      <c r="K403" s="3">
        <v>37900</v>
      </c>
    </row>
    <row r="404" spans="1:11" x14ac:dyDescent="0.3">
      <c r="A404" s="1" t="s">
        <v>9</v>
      </c>
      <c r="B404" s="1" t="s">
        <v>437</v>
      </c>
      <c r="C404" s="3">
        <v>11580</v>
      </c>
      <c r="D404" s="5">
        <v>4.7</v>
      </c>
      <c r="E404" s="6">
        <v>1.9139999999999999</v>
      </c>
      <c r="F404" s="87">
        <v>1.08</v>
      </c>
      <c r="G404" s="4">
        <v>36.880000000000003</v>
      </c>
      <c r="H404" s="3">
        <v>76710</v>
      </c>
      <c r="I404" s="5">
        <v>1.7</v>
      </c>
      <c r="J404" s="4">
        <v>32.81</v>
      </c>
      <c r="K404" s="3">
        <v>68240</v>
      </c>
    </row>
    <row r="405" spans="1:11" x14ac:dyDescent="0.3">
      <c r="A405" s="1" t="s">
        <v>9</v>
      </c>
      <c r="B405" s="1" t="s">
        <v>438</v>
      </c>
      <c r="C405" s="3">
        <v>141710</v>
      </c>
      <c r="D405" s="5">
        <v>3.1</v>
      </c>
      <c r="E405" s="6">
        <v>23.434000000000001</v>
      </c>
      <c r="F405" s="87">
        <v>0.94</v>
      </c>
      <c r="G405" s="4">
        <v>12.22</v>
      </c>
      <c r="H405" s="3">
        <v>25420</v>
      </c>
      <c r="I405" s="5">
        <v>0.7</v>
      </c>
      <c r="J405" s="4">
        <v>11.21</v>
      </c>
      <c r="K405" s="3">
        <v>23310</v>
      </c>
    </row>
    <row r="406" spans="1:11" x14ac:dyDescent="0.3">
      <c r="A406" s="1" t="s">
        <v>9</v>
      </c>
      <c r="B406" s="1" t="s">
        <v>439</v>
      </c>
      <c r="C406" s="3">
        <v>35690</v>
      </c>
      <c r="D406" s="5">
        <v>4.4000000000000004</v>
      </c>
      <c r="E406" s="6">
        <v>5.9020000000000001</v>
      </c>
      <c r="F406" s="87">
        <v>1.89</v>
      </c>
      <c r="G406" s="4">
        <v>15.37</v>
      </c>
      <c r="H406" s="3">
        <v>31960</v>
      </c>
      <c r="I406" s="5">
        <v>1.6</v>
      </c>
      <c r="J406" s="4">
        <v>13.16</v>
      </c>
      <c r="K406" s="3">
        <v>27380</v>
      </c>
    </row>
    <row r="407" spans="1:11" x14ac:dyDescent="0.3">
      <c r="A407" s="1" t="s">
        <v>9</v>
      </c>
      <c r="B407" s="1" t="s">
        <v>440</v>
      </c>
      <c r="C407" s="3">
        <v>7650</v>
      </c>
      <c r="D407" s="5">
        <v>9.4</v>
      </c>
      <c r="E407" s="6">
        <v>1.2649999999999999</v>
      </c>
      <c r="F407" s="87">
        <v>0.71</v>
      </c>
      <c r="G407" s="4">
        <v>17.07</v>
      </c>
      <c r="H407" s="3">
        <v>35510</v>
      </c>
      <c r="I407" s="5">
        <v>4.0999999999999996</v>
      </c>
      <c r="J407" s="4">
        <v>13.61</v>
      </c>
      <c r="K407" s="3">
        <v>28310</v>
      </c>
    </row>
    <row r="408" spans="1:11" x14ac:dyDescent="0.3">
      <c r="A408" s="1" t="s">
        <v>9</v>
      </c>
      <c r="B408" s="1" t="s">
        <v>441</v>
      </c>
      <c r="C408" s="3">
        <v>157640</v>
      </c>
      <c r="D408" s="5">
        <v>2.7</v>
      </c>
      <c r="E408" s="6">
        <v>26.068000000000001</v>
      </c>
      <c r="F408" s="87">
        <v>0.84</v>
      </c>
      <c r="G408" s="4">
        <v>14.53</v>
      </c>
      <c r="H408" s="3">
        <v>30220</v>
      </c>
      <c r="I408" s="5">
        <v>1.6</v>
      </c>
      <c r="J408" s="4">
        <v>11.74</v>
      </c>
      <c r="K408" s="3">
        <v>24410</v>
      </c>
    </row>
    <row r="409" spans="1:11" x14ac:dyDescent="0.3">
      <c r="A409" s="1" t="s">
        <v>9</v>
      </c>
      <c r="B409" s="1" t="s">
        <v>442</v>
      </c>
      <c r="C409" s="3">
        <v>7410</v>
      </c>
      <c r="D409" s="5">
        <v>9.1</v>
      </c>
      <c r="E409" s="6">
        <v>1.226</v>
      </c>
      <c r="F409" s="87">
        <v>1.28</v>
      </c>
      <c r="G409" s="4">
        <v>31.96</v>
      </c>
      <c r="H409" s="3">
        <v>66480</v>
      </c>
      <c r="I409" s="5">
        <v>3.2</v>
      </c>
      <c r="J409" s="4">
        <v>27.8</v>
      </c>
      <c r="K409" s="3">
        <v>57830</v>
      </c>
    </row>
    <row r="410" spans="1:11" x14ac:dyDescent="0.3">
      <c r="A410" s="1" t="s">
        <v>9</v>
      </c>
      <c r="B410" s="1" t="s">
        <v>443</v>
      </c>
      <c r="C410" s="3">
        <v>15950</v>
      </c>
      <c r="D410" s="5">
        <v>6.1</v>
      </c>
      <c r="E410" s="6">
        <v>2.637</v>
      </c>
      <c r="F410" s="87">
        <v>0.97</v>
      </c>
      <c r="G410" s="4">
        <v>34.28</v>
      </c>
      <c r="H410" s="3">
        <v>71310</v>
      </c>
      <c r="I410" s="5">
        <v>4.4000000000000004</v>
      </c>
      <c r="J410" s="4">
        <v>27.42</v>
      </c>
      <c r="K410" s="3">
        <v>57030</v>
      </c>
    </row>
    <row r="411" spans="1:11" x14ac:dyDescent="0.3">
      <c r="A411" s="1" t="s">
        <v>9</v>
      </c>
      <c r="B411" s="1" t="s">
        <v>444</v>
      </c>
      <c r="C411" s="3">
        <v>20530</v>
      </c>
      <c r="D411" s="5">
        <v>5.6</v>
      </c>
      <c r="E411" s="6">
        <v>3.3940000000000001</v>
      </c>
      <c r="F411" s="87">
        <v>1.24</v>
      </c>
      <c r="G411" s="4">
        <v>39.69</v>
      </c>
      <c r="H411" s="3">
        <v>82550</v>
      </c>
      <c r="I411" s="5">
        <v>3.1</v>
      </c>
      <c r="J411" s="4">
        <v>27.72</v>
      </c>
      <c r="K411" s="3">
        <v>57660</v>
      </c>
    </row>
    <row r="412" spans="1:11" x14ac:dyDescent="0.3">
      <c r="A412" s="1" t="s">
        <v>9</v>
      </c>
      <c r="B412" s="1" t="s">
        <v>445</v>
      </c>
      <c r="C412" s="3">
        <v>4810</v>
      </c>
      <c r="D412" s="5">
        <v>15.2</v>
      </c>
      <c r="E412" s="6">
        <v>0.79500000000000004</v>
      </c>
      <c r="F412" s="87">
        <v>1.68</v>
      </c>
      <c r="G412" s="4">
        <v>19.62</v>
      </c>
      <c r="H412" s="3">
        <v>40810</v>
      </c>
      <c r="I412" s="5">
        <v>2.8</v>
      </c>
      <c r="J412" s="4">
        <v>19.46</v>
      </c>
      <c r="K412" s="3">
        <v>40480</v>
      </c>
    </row>
    <row r="413" spans="1:11" x14ac:dyDescent="0.3">
      <c r="A413" s="1" t="s">
        <v>9</v>
      </c>
      <c r="B413" s="1" t="s">
        <v>446</v>
      </c>
      <c r="C413" s="3">
        <v>45970</v>
      </c>
      <c r="D413" s="5">
        <v>3.5</v>
      </c>
      <c r="E413" s="6">
        <v>7.6020000000000003</v>
      </c>
      <c r="F413" s="87">
        <v>1.08</v>
      </c>
      <c r="G413" s="4">
        <v>30.67</v>
      </c>
      <c r="H413" s="3">
        <v>63790</v>
      </c>
      <c r="I413" s="5">
        <v>1.8</v>
      </c>
      <c r="J413" s="4">
        <v>26.19</v>
      </c>
      <c r="K413" s="3">
        <v>54470</v>
      </c>
    </row>
    <row r="414" spans="1:11" x14ac:dyDescent="0.3">
      <c r="A414" s="1" t="s">
        <v>9</v>
      </c>
      <c r="B414" s="1" t="s">
        <v>447</v>
      </c>
      <c r="C414" s="3">
        <v>17930</v>
      </c>
      <c r="D414" s="5">
        <v>6.8</v>
      </c>
      <c r="E414" s="6">
        <v>2.9649999999999999</v>
      </c>
      <c r="F414" s="87">
        <v>1.29</v>
      </c>
      <c r="G414" s="4">
        <v>42.48</v>
      </c>
      <c r="H414" s="3">
        <v>88370</v>
      </c>
      <c r="I414" s="5">
        <v>2.2999999999999998</v>
      </c>
      <c r="J414" s="4">
        <v>36.119999999999997</v>
      </c>
      <c r="K414" s="3">
        <v>75140</v>
      </c>
    </row>
    <row r="415" spans="1:11" x14ac:dyDescent="0.3">
      <c r="A415" s="1" t="s">
        <v>9</v>
      </c>
      <c r="B415" s="1" t="s">
        <v>448</v>
      </c>
      <c r="C415" s="3">
        <v>63290</v>
      </c>
      <c r="D415" s="5">
        <v>3</v>
      </c>
      <c r="E415" s="6">
        <v>10.465999999999999</v>
      </c>
      <c r="F415" s="87">
        <v>1.07</v>
      </c>
      <c r="G415" s="4">
        <v>31.98</v>
      </c>
      <c r="H415" s="3">
        <v>66530</v>
      </c>
      <c r="I415" s="5">
        <v>2.2000000000000002</v>
      </c>
      <c r="J415" s="4">
        <v>25.62</v>
      </c>
      <c r="K415" s="3">
        <v>53290</v>
      </c>
    </row>
    <row r="416" spans="1:11" x14ac:dyDescent="0.3">
      <c r="A416" s="1" t="s">
        <v>9</v>
      </c>
      <c r="B416" s="1" t="s">
        <v>449</v>
      </c>
      <c r="C416" s="3">
        <v>3640</v>
      </c>
      <c r="D416" s="5">
        <v>26.2</v>
      </c>
      <c r="E416" s="6">
        <v>0.60199999999999998</v>
      </c>
      <c r="F416" s="87">
        <v>1.01</v>
      </c>
      <c r="G416" s="4">
        <v>15.93</v>
      </c>
      <c r="H416" s="3">
        <v>33140</v>
      </c>
      <c r="I416" s="5">
        <v>4.2</v>
      </c>
      <c r="J416" s="4">
        <v>13.58</v>
      </c>
      <c r="K416" s="3">
        <v>28240</v>
      </c>
    </row>
    <row r="417" spans="1:11" x14ac:dyDescent="0.3">
      <c r="A417" s="1" t="s">
        <v>9</v>
      </c>
      <c r="B417" s="1" t="s">
        <v>450</v>
      </c>
      <c r="C417" s="3">
        <v>310</v>
      </c>
      <c r="D417" s="5">
        <v>27.5</v>
      </c>
      <c r="E417" s="6">
        <v>5.0999999999999997E-2</v>
      </c>
      <c r="F417" s="87">
        <v>1.96</v>
      </c>
      <c r="G417" s="4">
        <v>24.87</v>
      </c>
      <c r="H417" s="3">
        <v>51740</v>
      </c>
      <c r="I417" s="5">
        <v>20.2</v>
      </c>
      <c r="J417" s="4">
        <v>18.13</v>
      </c>
      <c r="K417" s="3">
        <v>37710</v>
      </c>
    </row>
    <row r="418" spans="1:11" x14ac:dyDescent="0.3">
      <c r="A418" s="1" t="s">
        <v>9</v>
      </c>
      <c r="B418" s="1" t="s">
        <v>451</v>
      </c>
      <c r="C418" s="3">
        <v>2380</v>
      </c>
      <c r="D418" s="5">
        <v>12.1</v>
      </c>
      <c r="E418" s="6">
        <v>0.39300000000000002</v>
      </c>
      <c r="F418" s="87">
        <v>1.38</v>
      </c>
      <c r="G418" s="4">
        <v>28.09</v>
      </c>
      <c r="H418" s="3">
        <v>58430</v>
      </c>
      <c r="I418" s="5">
        <v>11.5</v>
      </c>
      <c r="J418" s="4">
        <v>20.81</v>
      </c>
      <c r="K418" s="3">
        <v>43290</v>
      </c>
    </row>
    <row r="419" spans="1:11" x14ac:dyDescent="0.3">
      <c r="A419" s="1" t="s">
        <v>9</v>
      </c>
      <c r="B419" s="1" t="s">
        <v>452</v>
      </c>
      <c r="C419" s="3">
        <v>3850</v>
      </c>
      <c r="D419" s="5">
        <v>15</v>
      </c>
      <c r="E419" s="6">
        <v>0.63700000000000001</v>
      </c>
      <c r="F419" s="87">
        <v>0.61</v>
      </c>
      <c r="G419" s="4">
        <v>31.87</v>
      </c>
      <c r="H419" s="3">
        <v>66290</v>
      </c>
      <c r="I419" s="5">
        <v>8.5</v>
      </c>
      <c r="J419" s="4">
        <v>24.08</v>
      </c>
      <c r="K419" s="3">
        <v>50090</v>
      </c>
    </row>
    <row r="420" spans="1:11" x14ac:dyDescent="0.3">
      <c r="A420" s="1" t="s">
        <v>9</v>
      </c>
      <c r="B420" s="1" t="s">
        <v>453</v>
      </c>
      <c r="C420" s="3">
        <v>3780</v>
      </c>
      <c r="D420" s="5">
        <v>8.3000000000000007</v>
      </c>
      <c r="E420" s="6">
        <v>0.625</v>
      </c>
      <c r="F420" s="87">
        <v>1.26</v>
      </c>
      <c r="G420" s="4">
        <v>57.17</v>
      </c>
      <c r="H420" s="3">
        <v>118920</v>
      </c>
      <c r="I420" s="5">
        <v>4.0999999999999996</v>
      </c>
      <c r="J420" s="4">
        <v>51.75</v>
      </c>
      <c r="K420" s="3">
        <v>107650</v>
      </c>
    </row>
    <row r="421" spans="1:11" x14ac:dyDescent="0.3">
      <c r="A421" s="1" t="s">
        <v>9</v>
      </c>
      <c r="B421" s="1" t="s">
        <v>454</v>
      </c>
      <c r="C421" s="3">
        <v>5610</v>
      </c>
      <c r="D421" s="5">
        <v>11.9</v>
      </c>
      <c r="E421" s="6">
        <v>0.92700000000000005</v>
      </c>
      <c r="F421" s="87">
        <v>0.7</v>
      </c>
      <c r="G421" s="4">
        <v>14.66</v>
      </c>
      <c r="H421" s="3">
        <v>30500</v>
      </c>
      <c r="I421" s="5">
        <v>3.8</v>
      </c>
      <c r="J421" s="4">
        <v>12.69</v>
      </c>
      <c r="K421" s="3">
        <v>26390</v>
      </c>
    </row>
    <row r="422" spans="1:11" x14ac:dyDescent="0.3">
      <c r="A422" s="1" t="s">
        <v>9</v>
      </c>
      <c r="B422" s="1" t="s">
        <v>455</v>
      </c>
      <c r="C422" s="3">
        <v>440</v>
      </c>
      <c r="D422" s="5">
        <v>33.299999999999997</v>
      </c>
      <c r="E422" s="6">
        <v>7.2999999999999995E-2</v>
      </c>
      <c r="F422" s="87">
        <v>1.38</v>
      </c>
      <c r="G422" s="4">
        <v>12.95</v>
      </c>
      <c r="H422" s="3">
        <v>26940</v>
      </c>
      <c r="I422" s="5">
        <v>3.8</v>
      </c>
      <c r="J422" s="4">
        <v>11.39</v>
      </c>
      <c r="K422" s="3">
        <v>23690</v>
      </c>
    </row>
    <row r="423" spans="1:11" x14ac:dyDescent="0.3">
      <c r="A423" s="1" t="s">
        <v>9</v>
      </c>
      <c r="B423" s="1" t="s">
        <v>456</v>
      </c>
      <c r="C423" s="3">
        <v>68540</v>
      </c>
      <c r="D423" s="5">
        <v>2.2999999999999998</v>
      </c>
      <c r="E423" s="6">
        <v>11.335000000000001</v>
      </c>
      <c r="F423" s="87">
        <v>1.1100000000000001</v>
      </c>
      <c r="G423" s="4">
        <v>29.4</v>
      </c>
      <c r="H423" s="3">
        <v>61140</v>
      </c>
      <c r="I423" s="5">
        <v>0.6</v>
      </c>
      <c r="J423" s="4">
        <v>28.06</v>
      </c>
      <c r="K423" s="3">
        <v>58360</v>
      </c>
    </row>
    <row r="424" spans="1:11" x14ac:dyDescent="0.3">
      <c r="A424" s="1" t="s">
        <v>9</v>
      </c>
      <c r="B424" s="1" t="s">
        <v>457</v>
      </c>
      <c r="C424" s="3">
        <v>4740</v>
      </c>
      <c r="D424" s="5">
        <v>9.1</v>
      </c>
      <c r="E424" s="6">
        <v>0.78500000000000003</v>
      </c>
      <c r="F424" s="87">
        <v>1.39</v>
      </c>
      <c r="G424" s="4">
        <v>15.68</v>
      </c>
      <c r="H424" s="3">
        <v>32610</v>
      </c>
      <c r="I424" s="5">
        <v>1.9</v>
      </c>
      <c r="J424" s="4">
        <v>14.38</v>
      </c>
      <c r="K424" s="3">
        <v>29900</v>
      </c>
    </row>
    <row r="425" spans="1:11" x14ac:dyDescent="0.3">
      <c r="A425" s="1" t="s">
        <v>9</v>
      </c>
      <c r="B425" s="1" t="s">
        <v>458</v>
      </c>
      <c r="C425" s="3">
        <v>170</v>
      </c>
      <c r="D425" s="5">
        <v>11.2</v>
      </c>
      <c r="E425" s="6">
        <v>2.8000000000000001E-2</v>
      </c>
      <c r="F425" s="87">
        <v>0.62</v>
      </c>
      <c r="G425" s="4">
        <v>17.95</v>
      </c>
      <c r="H425" s="3">
        <v>37340</v>
      </c>
      <c r="I425" s="5">
        <v>5</v>
      </c>
      <c r="J425" s="4">
        <v>17.32</v>
      </c>
      <c r="K425" s="3">
        <v>36030</v>
      </c>
    </row>
    <row r="426" spans="1:11" x14ac:dyDescent="0.3">
      <c r="A426" s="1" t="s">
        <v>9</v>
      </c>
      <c r="B426" s="1" t="s">
        <v>459</v>
      </c>
      <c r="C426" s="3">
        <v>40</v>
      </c>
      <c r="D426" s="5">
        <v>2.8</v>
      </c>
      <c r="E426" s="6">
        <v>6.0000000000000001E-3</v>
      </c>
      <c r="F426" s="87">
        <v>0.42</v>
      </c>
      <c r="G426" s="4">
        <v>30.15</v>
      </c>
      <c r="H426" s="3">
        <v>62700</v>
      </c>
      <c r="I426" s="5">
        <v>7.8</v>
      </c>
      <c r="J426" s="4">
        <v>33.409999999999997</v>
      </c>
      <c r="K426" s="3">
        <v>69490</v>
      </c>
    </row>
    <row r="427" spans="1:11" x14ac:dyDescent="0.3">
      <c r="A427" s="1" t="s">
        <v>9</v>
      </c>
      <c r="B427" s="1" t="s">
        <v>460</v>
      </c>
      <c r="C427" s="3">
        <v>13820</v>
      </c>
      <c r="D427" s="5">
        <v>7.6</v>
      </c>
      <c r="E427" s="6">
        <v>2.286</v>
      </c>
      <c r="F427" s="87">
        <v>1.2</v>
      </c>
      <c r="G427" s="4">
        <v>20.7</v>
      </c>
      <c r="H427" s="3">
        <v>43060</v>
      </c>
      <c r="I427" s="5">
        <v>1.9</v>
      </c>
      <c r="J427" s="4">
        <v>19.690000000000001</v>
      </c>
      <c r="K427" s="3">
        <v>40950</v>
      </c>
    </row>
    <row r="428" spans="1:11" x14ac:dyDescent="0.3">
      <c r="A428" s="1" t="s">
        <v>9</v>
      </c>
      <c r="B428" s="1" t="s">
        <v>461</v>
      </c>
      <c r="C428" s="3">
        <v>23420</v>
      </c>
      <c r="D428" s="5">
        <v>5.7</v>
      </c>
      <c r="E428" s="6">
        <v>3.8719999999999999</v>
      </c>
      <c r="F428" s="87">
        <v>1.1599999999999999</v>
      </c>
      <c r="G428" s="4">
        <v>20.14</v>
      </c>
      <c r="H428" s="3">
        <v>41890</v>
      </c>
      <c r="I428" s="5">
        <v>1.3</v>
      </c>
      <c r="J428" s="4">
        <v>19.170000000000002</v>
      </c>
      <c r="K428" s="3">
        <v>39880</v>
      </c>
    </row>
    <row r="429" spans="1:11" x14ac:dyDescent="0.3">
      <c r="A429" s="1" t="s">
        <v>9</v>
      </c>
      <c r="B429" s="1" t="s">
        <v>462</v>
      </c>
      <c r="C429" s="3">
        <v>73900</v>
      </c>
      <c r="D429" s="5">
        <v>2.2000000000000002</v>
      </c>
      <c r="E429" s="6">
        <v>12.221</v>
      </c>
      <c r="F429" s="87">
        <v>1.1399999999999999</v>
      </c>
      <c r="G429" s="4">
        <v>22.4</v>
      </c>
      <c r="H429" s="3">
        <v>46590</v>
      </c>
      <c r="I429" s="5">
        <v>0.7</v>
      </c>
      <c r="J429" s="4">
        <v>21.68</v>
      </c>
      <c r="K429" s="3">
        <v>45090</v>
      </c>
    </row>
    <row r="430" spans="1:11" x14ac:dyDescent="0.3">
      <c r="A430" s="1" t="s">
        <v>9</v>
      </c>
      <c r="B430" s="1" t="s">
        <v>463</v>
      </c>
      <c r="C430" s="3">
        <v>8400</v>
      </c>
      <c r="D430" s="5">
        <v>6</v>
      </c>
      <c r="E430" s="6">
        <v>1.3879999999999999</v>
      </c>
      <c r="F430" s="87">
        <v>1.29</v>
      </c>
      <c r="G430" s="4">
        <v>23.13</v>
      </c>
      <c r="H430" s="3">
        <v>48120</v>
      </c>
      <c r="I430" s="5">
        <v>1.5</v>
      </c>
      <c r="J430" s="4">
        <v>22.99</v>
      </c>
      <c r="K430" s="3">
        <v>47830</v>
      </c>
    </row>
    <row r="431" spans="1:11" x14ac:dyDescent="0.3">
      <c r="A431" s="1" t="s">
        <v>9</v>
      </c>
      <c r="B431" s="1" t="s">
        <v>464</v>
      </c>
      <c r="C431" s="3">
        <v>3170</v>
      </c>
      <c r="D431" s="5">
        <v>6.6</v>
      </c>
      <c r="E431" s="6">
        <v>0.52400000000000002</v>
      </c>
      <c r="F431" s="87">
        <v>1.06</v>
      </c>
      <c r="G431" s="4">
        <v>20.81</v>
      </c>
      <c r="H431" s="3">
        <v>43280</v>
      </c>
      <c r="I431" s="5">
        <v>1.8</v>
      </c>
      <c r="J431" s="4">
        <v>20.03</v>
      </c>
      <c r="K431" s="3">
        <v>41660</v>
      </c>
    </row>
    <row r="432" spans="1:11" x14ac:dyDescent="0.3">
      <c r="A432" s="1" t="s">
        <v>9</v>
      </c>
      <c r="B432" s="1" t="s">
        <v>465</v>
      </c>
      <c r="C432" s="3">
        <v>16740</v>
      </c>
      <c r="D432" s="5">
        <v>4.0999999999999996</v>
      </c>
      <c r="E432" s="6">
        <v>2.7679999999999998</v>
      </c>
      <c r="F432" s="87">
        <v>0.8</v>
      </c>
      <c r="G432" s="4">
        <v>14.67</v>
      </c>
      <c r="H432" s="3">
        <v>30500</v>
      </c>
      <c r="I432" s="5">
        <v>1.8</v>
      </c>
      <c r="J432" s="4">
        <v>13.98</v>
      </c>
      <c r="K432" s="3">
        <v>29070</v>
      </c>
    </row>
    <row r="433" spans="1:11" x14ac:dyDescent="0.3">
      <c r="A433" s="1" t="s">
        <v>9</v>
      </c>
      <c r="B433" s="1" t="s">
        <v>466</v>
      </c>
      <c r="C433" s="3">
        <v>2820</v>
      </c>
      <c r="D433" s="5">
        <v>28.9</v>
      </c>
      <c r="E433" s="6">
        <v>0.46600000000000003</v>
      </c>
      <c r="F433" s="87">
        <v>2.06</v>
      </c>
      <c r="G433" s="4">
        <v>19.14</v>
      </c>
      <c r="H433" s="3">
        <v>39800</v>
      </c>
      <c r="I433" s="5">
        <v>5.9</v>
      </c>
      <c r="J433" s="4">
        <v>17.52</v>
      </c>
      <c r="K433" s="3">
        <v>36440</v>
      </c>
    </row>
    <row r="434" spans="1:11" x14ac:dyDescent="0.3">
      <c r="A434" s="1" t="s">
        <v>9</v>
      </c>
      <c r="B434" s="1" t="s">
        <v>467</v>
      </c>
      <c r="C434" s="3">
        <v>2330</v>
      </c>
      <c r="D434" s="5">
        <v>10.7</v>
      </c>
      <c r="E434" s="6">
        <v>0.38600000000000001</v>
      </c>
      <c r="F434" s="87">
        <v>0.93</v>
      </c>
      <c r="G434" s="4">
        <v>26.97</v>
      </c>
      <c r="H434" s="3">
        <v>56090</v>
      </c>
      <c r="I434" s="5">
        <v>1.9</v>
      </c>
      <c r="J434" s="4">
        <v>26</v>
      </c>
      <c r="K434" s="3">
        <v>54070</v>
      </c>
    </row>
    <row r="435" spans="1:11" x14ac:dyDescent="0.3">
      <c r="A435" s="1" t="s">
        <v>9</v>
      </c>
      <c r="B435" s="1" t="s">
        <v>468</v>
      </c>
      <c r="C435" s="3">
        <v>200</v>
      </c>
      <c r="D435" s="5">
        <v>22.6</v>
      </c>
      <c r="E435" s="6">
        <v>3.3000000000000002E-2</v>
      </c>
      <c r="F435" s="87">
        <v>0.74</v>
      </c>
      <c r="G435" s="4">
        <v>20.2</v>
      </c>
      <c r="H435" s="3">
        <v>42020</v>
      </c>
      <c r="I435" s="5">
        <v>2.6</v>
      </c>
      <c r="J435" s="4">
        <v>19.68</v>
      </c>
      <c r="K435" s="3">
        <v>40930</v>
      </c>
    </row>
    <row r="436" spans="1:11" x14ac:dyDescent="0.3">
      <c r="A436" s="1" t="s">
        <v>9</v>
      </c>
      <c r="B436" s="1" t="s">
        <v>469</v>
      </c>
      <c r="C436" s="3">
        <v>1630</v>
      </c>
      <c r="D436" s="5">
        <v>3.7</v>
      </c>
      <c r="E436" s="6">
        <v>0.27</v>
      </c>
      <c r="F436" s="87">
        <v>0.28999999999999998</v>
      </c>
      <c r="G436" s="4">
        <v>21.73</v>
      </c>
      <c r="H436" s="3">
        <v>45210</v>
      </c>
      <c r="I436" s="5">
        <v>2.8</v>
      </c>
      <c r="J436" s="4">
        <v>21.75</v>
      </c>
      <c r="K436" s="3">
        <v>45250</v>
      </c>
    </row>
    <row r="437" spans="1:11" x14ac:dyDescent="0.3">
      <c r="A437" s="1" t="s">
        <v>9</v>
      </c>
      <c r="B437" s="1" t="s">
        <v>470</v>
      </c>
      <c r="C437" s="3">
        <v>1060</v>
      </c>
      <c r="D437" s="5">
        <v>15.1</v>
      </c>
      <c r="E437" s="6">
        <v>0.17499999999999999</v>
      </c>
      <c r="F437" s="87">
        <v>0.73</v>
      </c>
      <c r="G437" s="4">
        <v>22.18</v>
      </c>
      <c r="H437" s="3">
        <v>46130</v>
      </c>
      <c r="I437" s="5">
        <v>6</v>
      </c>
      <c r="J437" s="4">
        <v>18.940000000000001</v>
      </c>
      <c r="K437" s="3">
        <v>39380</v>
      </c>
    </row>
    <row r="438" spans="1:11" x14ac:dyDescent="0.3">
      <c r="A438" s="1" t="s">
        <v>9</v>
      </c>
      <c r="B438" s="1" t="s">
        <v>471</v>
      </c>
      <c r="C438" s="3">
        <v>80250</v>
      </c>
      <c r="D438" s="5">
        <v>2.8</v>
      </c>
      <c r="E438" s="6">
        <v>13.27</v>
      </c>
      <c r="F438" s="87">
        <v>0.68</v>
      </c>
      <c r="G438" s="4">
        <v>18.850000000000001</v>
      </c>
      <c r="H438" s="3">
        <v>39210</v>
      </c>
      <c r="I438" s="5">
        <v>0.7</v>
      </c>
      <c r="J438" s="4">
        <v>17.43</v>
      </c>
      <c r="K438" s="3">
        <v>36250</v>
      </c>
    </row>
    <row r="439" spans="1:11" x14ac:dyDescent="0.3">
      <c r="A439" s="1" t="s">
        <v>9</v>
      </c>
      <c r="B439" s="1" t="s">
        <v>472</v>
      </c>
      <c r="C439" s="3">
        <v>10330</v>
      </c>
      <c r="D439" s="5">
        <v>0.6</v>
      </c>
      <c r="E439" s="6">
        <v>1.708</v>
      </c>
      <c r="F439" s="87">
        <v>1.73</v>
      </c>
      <c r="G439" s="4">
        <v>24.32</v>
      </c>
      <c r="H439" s="3">
        <v>50590</v>
      </c>
      <c r="I439" s="5">
        <v>4</v>
      </c>
      <c r="J439" s="4">
        <v>24.12</v>
      </c>
      <c r="K439" s="3">
        <v>50170</v>
      </c>
    </row>
    <row r="440" spans="1:11" x14ac:dyDescent="0.3">
      <c r="A440" s="1" t="s">
        <v>9</v>
      </c>
      <c r="B440" s="1" t="s">
        <v>473</v>
      </c>
      <c r="C440" s="3">
        <v>5990</v>
      </c>
      <c r="D440" s="5">
        <v>6.7</v>
      </c>
      <c r="E440" s="6">
        <v>0.99</v>
      </c>
      <c r="F440" s="87">
        <v>1.19</v>
      </c>
      <c r="G440" s="4">
        <v>16.43</v>
      </c>
      <c r="H440" s="3">
        <v>34180</v>
      </c>
      <c r="I440" s="5">
        <v>1.6</v>
      </c>
      <c r="J440" s="4">
        <v>15.34</v>
      </c>
      <c r="K440" s="3">
        <v>31910</v>
      </c>
    </row>
    <row r="441" spans="1:11" x14ac:dyDescent="0.3">
      <c r="A441" s="1" t="s">
        <v>9</v>
      </c>
      <c r="B441" s="1" t="s">
        <v>474</v>
      </c>
      <c r="C441" s="3">
        <v>7890</v>
      </c>
      <c r="D441" s="5">
        <v>4.7</v>
      </c>
      <c r="E441" s="6">
        <v>1.3049999999999999</v>
      </c>
      <c r="F441" s="87">
        <v>0.73</v>
      </c>
      <c r="G441" s="4">
        <v>13.67</v>
      </c>
      <c r="H441" s="3">
        <v>28430</v>
      </c>
      <c r="I441" s="5">
        <v>1.6</v>
      </c>
      <c r="J441" s="4">
        <v>13</v>
      </c>
      <c r="K441" s="3">
        <v>27030</v>
      </c>
    </row>
    <row r="442" spans="1:11" x14ac:dyDescent="0.3">
      <c r="A442" s="1" t="s">
        <v>9</v>
      </c>
      <c r="B442" s="1" t="s">
        <v>475</v>
      </c>
      <c r="C442" s="3">
        <v>7100</v>
      </c>
      <c r="D442" s="5">
        <v>6.8</v>
      </c>
      <c r="E442" s="6">
        <v>1.1739999999999999</v>
      </c>
      <c r="F442" s="87">
        <v>0.88</v>
      </c>
      <c r="G442" s="4">
        <v>18.399999999999999</v>
      </c>
      <c r="H442" s="3">
        <v>38260</v>
      </c>
      <c r="I442" s="5">
        <v>1.1000000000000001</v>
      </c>
      <c r="J442" s="4">
        <v>17.88</v>
      </c>
      <c r="K442" s="3">
        <v>37190</v>
      </c>
    </row>
    <row r="443" spans="1:11" x14ac:dyDescent="0.3">
      <c r="A443" s="1" t="s">
        <v>9</v>
      </c>
      <c r="B443" s="1" t="s">
        <v>476</v>
      </c>
      <c r="C443" s="3">
        <v>3660</v>
      </c>
      <c r="D443" s="5">
        <v>6.5</v>
      </c>
      <c r="E443" s="6">
        <v>0.60599999999999998</v>
      </c>
      <c r="F443" s="87">
        <v>0.92</v>
      </c>
      <c r="G443" s="4">
        <v>15.29</v>
      </c>
      <c r="H443" s="3">
        <v>31810</v>
      </c>
      <c r="I443" s="5">
        <v>2.6</v>
      </c>
      <c r="J443" s="4">
        <v>13.83</v>
      </c>
      <c r="K443" s="3">
        <v>28760</v>
      </c>
    </row>
    <row r="444" spans="1:11" x14ac:dyDescent="0.3">
      <c r="A444" s="1" t="s">
        <v>9</v>
      </c>
      <c r="B444" s="1" t="s">
        <v>477</v>
      </c>
      <c r="C444" s="3">
        <v>11540</v>
      </c>
      <c r="D444" s="5">
        <v>6.9</v>
      </c>
      <c r="E444" s="6">
        <v>1.9079999999999999</v>
      </c>
      <c r="F444" s="87">
        <v>1.2</v>
      </c>
      <c r="G444" s="4">
        <v>21.08</v>
      </c>
      <c r="H444" s="3">
        <v>43840</v>
      </c>
      <c r="I444" s="5">
        <v>2.1</v>
      </c>
      <c r="J444" s="4">
        <v>21.03</v>
      </c>
      <c r="K444" s="3">
        <v>43740</v>
      </c>
    </row>
    <row r="445" spans="1:11" x14ac:dyDescent="0.3">
      <c r="A445" s="1" t="s">
        <v>9</v>
      </c>
      <c r="B445" s="1" t="s">
        <v>478</v>
      </c>
      <c r="C445" s="3">
        <v>1020</v>
      </c>
      <c r="D445" s="5">
        <v>25.5</v>
      </c>
      <c r="E445" s="6">
        <v>0.16800000000000001</v>
      </c>
      <c r="F445" s="87">
        <v>0.56999999999999995</v>
      </c>
      <c r="G445" s="4">
        <v>19.2</v>
      </c>
      <c r="H445" s="3">
        <v>39930</v>
      </c>
      <c r="I445" s="5">
        <v>3.7</v>
      </c>
      <c r="J445" s="4">
        <v>18.309999999999999</v>
      </c>
      <c r="K445" s="3">
        <v>38090</v>
      </c>
    </row>
    <row r="446" spans="1:11" x14ac:dyDescent="0.3">
      <c r="A446" s="1" t="s">
        <v>9</v>
      </c>
      <c r="B446" s="1" t="s">
        <v>479</v>
      </c>
      <c r="C446" s="3">
        <v>15240</v>
      </c>
      <c r="D446" s="5">
        <v>6.7</v>
      </c>
      <c r="E446" s="6">
        <v>2.5209999999999999</v>
      </c>
      <c r="F446" s="87">
        <v>2.12</v>
      </c>
      <c r="G446" s="4">
        <v>17.329999999999998</v>
      </c>
      <c r="H446" s="3">
        <v>36050</v>
      </c>
      <c r="I446" s="5">
        <v>1.7</v>
      </c>
      <c r="J446" s="4">
        <v>15.95</v>
      </c>
      <c r="K446" s="3">
        <v>33180</v>
      </c>
    </row>
    <row r="447" spans="1:11" x14ac:dyDescent="0.3">
      <c r="A447" s="1" t="s">
        <v>9</v>
      </c>
      <c r="B447" s="1" t="s">
        <v>480</v>
      </c>
      <c r="C447" s="3">
        <v>5790</v>
      </c>
      <c r="D447" s="5">
        <v>4.5</v>
      </c>
      <c r="E447" s="6">
        <v>0.95699999999999996</v>
      </c>
      <c r="F447" s="87">
        <v>1.01</v>
      </c>
      <c r="G447" s="4">
        <v>20.34</v>
      </c>
      <c r="H447" s="3">
        <v>42310</v>
      </c>
      <c r="I447" s="5">
        <v>2.2999999999999998</v>
      </c>
      <c r="J447" s="4">
        <v>18.809999999999999</v>
      </c>
      <c r="K447" s="3">
        <v>39120</v>
      </c>
    </row>
    <row r="448" spans="1:11" x14ac:dyDescent="0.3">
      <c r="A448" s="1" t="s">
        <v>9</v>
      </c>
      <c r="B448" s="1" t="s">
        <v>481</v>
      </c>
      <c r="C448" s="3">
        <v>41260</v>
      </c>
      <c r="D448" s="5">
        <v>3.5</v>
      </c>
      <c r="E448" s="6">
        <v>6.8230000000000004</v>
      </c>
      <c r="F448" s="87">
        <v>0.96</v>
      </c>
      <c r="G448" s="4">
        <v>15.21</v>
      </c>
      <c r="H448" s="3">
        <v>31640</v>
      </c>
      <c r="I448" s="5">
        <v>1.1000000000000001</v>
      </c>
      <c r="J448" s="4">
        <v>14.31</v>
      </c>
      <c r="K448" s="3">
        <v>29750</v>
      </c>
    </row>
    <row r="449" spans="1:11" x14ac:dyDescent="0.3">
      <c r="A449" s="1" t="s">
        <v>9</v>
      </c>
      <c r="B449" s="1" t="s">
        <v>482</v>
      </c>
      <c r="C449" s="3">
        <v>9040</v>
      </c>
      <c r="D449" s="5">
        <v>8.4</v>
      </c>
      <c r="E449" s="6">
        <v>1.4950000000000001</v>
      </c>
      <c r="F449" s="87">
        <v>1.44</v>
      </c>
      <c r="G449" s="4">
        <v>19.54</v>
      </c>
      <c r="H449" s="3">
        <v>40630</v>
      </c>
      <c r="I449" s="5">
        <v>3.3</v>
      </c>
      <c r="J449" s="4">
        <v>18.25</v>
      </c>
      <c r="K449" s="3">
        <v>37960</v>
      </c>
    </row>
    <row r="450" spans="1:11" x14ac:dyDescent="0.3">
      <c r="A450" s="1" t="s">
        <v>9</v>
      </c>
      <c r="B450" s="1" t="s">
        <v>483</v>
      </c>
      <c r="C450" s="3">
        <v>8480</v>
      </c>
      <c r="D450" s="5">
        <v>5.9</v>
      </c>
      <c r="E450" s="6">
        <v>1.403</v>
      </c>
      <c r="F450" s="87">
        <v>1.24</v>
      </c>
      <c r="G450" s="4">
        <v>21.4</v>
      </c>
      <c r="H450" s="3">
        <v>44510</v>
      </c>
      <c r="I450" s="5">
        <v>1.9</v>
      </c>
      <c r="J450" s="4">
        <v>21.49</v>
      </c>
      <c r="K450" s="3">
        <v>44700</v>
      </c>
    </row>
    <row r="451" spans="1:11" x14ac:dyDescent="0.3">
      <c r="A451" s="1" t="s">
        <v>9</v>
      </c>
      <c r="B451" s="1" t="s">
        <v>484</v>
      </c>
      <c r="C451" s="3">
        <v>8720</v>
      </c>
      <c r="D451" s="5">
        <v>9.1</v>
      </c>
      <c r="E451" s="6">
        <v>1.4419999999999999</v>
      </c>
      <c r="F451" s="87">
        <v>2.29</v>
      </c>
      <c r="G451" s="4">
        <v>20.23</v>
      </c>
      <c r="H451" s="3">
        <v>42080</v>
      </c>
      <c r="I451" s="5">
        <v>2.5</v>
      </c>
      <c r="J451" s="4">
        <v>18.84</v>
      </c>
      <c r="K451" s="3">
        <v>39200</v>
      </c>
    </row>
    <row r="452" spans="1:11" x14ac:dyDescent="0.3">
      <c r="A452" s="1" t="s">
        <v>9</v>
      </c>
      <c r="B452" s="1" t="s">
        <v>485</v>
      </c>
      <c r="C452" s="3">
        <v>5230</v>
      </c>
      <c r="D452" s="5">
        <v>14.5</v>
      </c>
      <c r="E452" s="6">
        <v>0.86499999999999999</v>
      </c>
      <c r="F452" s="87">
        <v>1.61</v>
      </c>
      <c r="G452" s="4">
        <v>15.66</v>
      </c>
      <c r="H452" s="3">
        <v>32580</v>
      </c>
      <c r="I452" s="5">
        <v>3.1</v>
      </c>
      <c r="J452" s="4">
        <v>14.84</v>
      </c>
      <c r="K452" s="3">
        <v>30870</v>
      </c>
    </row>
    <row r="453" spans="1:11" x14ac:dyDescent="0.3">
      <c r="A453" s="1" t="s">
        <v>9</v>
      </c>
      <c r="B453" s="1" t="s">
        <v>486</v>
      </c>
      <c r="C453" s="3">
        <v>1550</v>
      </c>
      <c r="D453" s="5">
        <v>4.2</v>
      </c>
      <c r="E453" s="6">
        <v>0.25700000000000001</v>
      </c>
      <c r="F453" s="87">
        <v>0.38</v>
      </c>
      <c r="G453" s="4">
        <v>30.45</v>
      </c>
      <c r="H453" s="3">
        <v>63340</v>
      </c>
      <c r="I453" s="5">
        <v>2</v>
      </c>
      <c r="J453" s="4">
        <v>31.31</v>
      </c>
      <c r="K453" s="3">
        <v>65130</v>
      </c>
    </row>
    <row r="454" spans="1:11" x14ac:dyDescent="0.3">
      <c r="A454" s="1" t="s">
        <v>9</v>
      </c>
      <c r="B454" s="1" t="s">
        <v>487</v>
      </c>
      <c r="C454" s="3">
        <v>7500</v>
      </c>
      <c r="D454" s="5">
        <v>8</v>
      </c>
      <c r="E454" s="6">
        <v>1.24</v>
      </c>
      <c r="F454" s="87">
        <v>0.89</v>
      </c>
      <c r="G454" s="4">
        <v>19.420000000000002</v>
      </c>
      <c r="H454" s="3">
        <v>40400</v>
      </c>
      <c r="I454" s="5">
        <v>2</v>
      </c>
      <c r="J454" s="4">
        <v>17.829999999999998</v>
      </c>
      <c r="K454" s="3">
        <v>37080</v>
      </c>
    </row>
    <row r="455" spans="1:11" x14ac:dyDescent="0.3">
      <c r="A455" s="1" t="s">
        <v>9</v>
      </c>
      <c r="B455" s="1" t="s">
        <v>488</v>
      </c>
      <c r="C455" s="3">
        <v>1050</v>
      </c>
      <c r="D455" s="5">
        <v>19.899999999999999</v>
      </c>
      <c r="E455" s="6">
        <v>0.17299999999999999</v>
      </c>
      <c r="F455" s="87">
        <v>0.73</v>
      </c>
      <c r="G455" s="4">
        <v>26.29</v>
      </c>
      <c r="H455" s="3">
        <v>54680</v>
      </c>
      <c r="I455" s="5">
        <v>3.8</v>
      </c>
      <c r="J455" s="4">
        <v>24</v>
      </c>
      <c r="K455" s="3">
        <v>49920</v>
      </c>
    </row>
    <row r="456" spans="1:11" x14ac:dyDescent="0.3">
      <c r="A456" s="1" t="s">
        <v>9</v>
      </c>
      <c r="B456" s="1" t="s">
        <v>489</v>
      </c>
      <c r="C456" s="3">
        <v>2560</v>
      </c>
      <c r="D456" s="5">
        <v>0</v>
      </c>
      <c r="E456" s="6">
        <v>0.42399999999999999</v>
      </c>
      <c r="F456" s="87">
        <v>0.73</v>
      </c>
      <c r="G456" s="4">
        <v>26.25</v>
      </c>
      <c r="H456" s="3">
        <v>54600</v>
      </c>
      <c r="I456" s="5">
        <v>3.1</v>
      </c>
      <c r="J456" s="4">
        <v>28.16</v>
      </c>
      <c r="K456" s="3">
        <v>58570</v>
      </c>
    </row>
    <row r="457" spans="1:11" x14ac:dyDescent="0.3">
      <c r="A457" s="1" t="s">
        <v>9</v>
      </c>
      <c r="B457" s="1" t="s">
        <v>490</v>
      </c>
      <c r="C457" s="3">
        <v>12600</v>
      </c>
      <c r="D457" s="5">
        <v>0</v>
      </c>
      <c r="E457" s="6">
        <v>2.0840000000000001</v>
      </c>
      <c r="F457" s="87">
        <v>0.88</v>
      </c>
      <c r="G457" s="4">
        <v>24.81</v>
      </c>
      <c r="H457" s="3">
        <v>51600</v>
      </c>
      <c r="I457" s="5">
        <v>2.7</v>
      </c>
      <c r="J457" s="4">
        <v>28.77</v>
      </c>
      <c r="K457" s="3">
        <v>59850</v>
      </c>
    </row>
    <row r="458" spans="1:11" x14ac:dyDescent="0.3">
      <c r="A458" s="1" t="s">
        <v>9</v>
      </c>
      <c r="B458" s="1" t="s">
        <v>491</v>
      </c>
      <c r="C458" s="3">
        <v>6150</v>
      </c>
      <c r="D458" s="5">
        <v>0</v>
      </c>
      <c r="E458" s="6">
        <v>1.0169999999999999</v>
      </c>
      <c r="F458" s="87">
        <v>1.3</v>
      </c>
      <c r="G458" s="4">
        <v>23.8</v>
      </c>
      <c r="H458" s="3">
        <v>49510</v>
      </c>
      <c r="I458" s="5">
        <v>2.8</v>
      </c>
      <c r="J458" s="4">
        <v>27.52</v>
      </c>
      <c r="K458" s="3">
        <v>57250</v>
      </c>
    </row>
    <row r="459" spans="1:11" x14ac:dyDescent="0.3">
      <c r="A459" s="1" t="s">
        <v>9</v>
      </c>
      <c r="B459" s="1" t="s">
        <v>492</v>
      </c>
      <c r="C459" s="3">
        <v>24930</v>
      </c>
      <c r="D459" s="5">
        <v>4.7</v>
      </c>
      <c r="E459" s="6">
        <v>4.1230000000000002</v>
      </c>
      <c r="F459" s="87">
        <v>1.75</v>
      </c>
      <c r="G459" s="4">
        <v>23.7</v>
      </c>
      <c r="H459" s="3">
        <v>49290</v>
      </c>
      <c r="I459" s="5">
        <v>0.9</v>
      </c>
      <c r="J459" s="4">
        <v>22.31</v>
      </c>
      <c r="K459" s="3">
        <v>46410</v>
      </c>
    </row>
    <row r="460" spans="1:11" x14ac:dyDescent="0.3">
      <c r="A460" s="1" t="s">
        <v>9</v>
      </c>
      <c r="B460" s="1" t="s">
        <v>493</v>
      </c>
      <c r="C460" s="3">
        <v>38770</v>
      </c>
      <c r="D460" s="5">
        <v>3</v>
      </c>
      <c r="E460" s="6">
        <v>6.4119999999999999</v>
      </c>
      <c r="F460" s="87">
        <v>1.36</v>
      </c>
      <c r="G460" s="4">
        <v>15.84</v>
      </c>
      <c r="H460" s="3">
        <v>32950</v>
      </c>
      <c r="I460" s="5">
        <v>0.8</v>
      </c>
      <c r="J460" s="4">
        <v>14.61</v>
      </c>
      <c r="K460" s="3">
        <v>30380</v>
      </c>
    </row>
    <row r="461" spans="1:11" x14ac:dyDescent="0.3">
      <c r="A461" s="1" t="s">
        <v>9</v>
      </c>
      <c r="B461" s="1" t="s">
        <v>494</v>
      </c>
      <c r="C461" s="3">
        <v>83910</v>
      </c>
      <c r="D461" s="5">
        <v>3</v>
      </c>
      <c r="E461" s="6">
        <v>13.875999999999999</v>
      </c>
      <c r="F461" s="87">
        <v>0.97</v>
      </c>
      <c r="G461" s="4">
        <v>13.96</v>
      </c>
      <c r="H461" s="3">
        <v>29040</v>
      </c>
      <c r="I461" s="5">
        <v>1</v>
      </c>
      <c r="J461" s="4">
        <v>12.12</v>
      </c>
      <c r="K461" s="3">
        <v>25200</v>
      </c>
    </row>
    <row r="462" spans="1:11" x14ac:dyDescent="0.3">
      <c r="A462" s="1" t="s">
        <v>9</v>
      </c>
      <c r="B462" s="1" t="s">
        <v>495</v>
      </c>
      <c r="C462" s="3">
        <v>5400</v>
      </c>
      <c r="D462" s="5">
        <v>13.7</v>
      </c>
      <c r="E462" s="6">
        <v>0.89300000000000002</v>
      </c>
      <c r="F462" s="87">
        <v>1.75</v>
      </c>
      <c r="G462" s="4">
        <v>15.48</v>
      </c>
      <c r="H462" s="3">
        <v>32200</v>
      </c>
      <c r="I462" s="5">
        <v>2.2000000000000002</v>
      </c>
      <c r="J462" s="4">
        <v>13.68</v>
      </c>
      <c r="K462" s="3">
        <v>28450</v>
      </c>
    </row>
    <row r="463" spans="1:11" x14ac:dyDescent="0.3">
      <c r="A463" s="1" t="s">
        <v>9</v>
      </c>
      <c r="B463" s="1" t="s">
        <v>496</v>
      </c>
      <c r="C463" s="3">
        <v>31220</v>
      </c>
      <c r="D463" s="5">
        <v>7.5</v>
      </c>
      <c r="E463" s="6">
        <v>5.1630000000000003</v>
      </c>
      <c r="F463" s="87">
        <v>1.23</v>
      </c>
      <c r="G463" s="4">
        <v>32.93</v>
      </c>
      <c r="H463" s="3">
        <v>68500</v>
      </c>
      <c r="I463" s="5">
        <v>1.1000000000000001</v>
      </c>
      <c r="J463" s="4">
        <v>32.67</v>
      </c>
      <c r="K463" s="3">
        <v>67950</v>
      </c>
    </row>
    <row r="464" spans="1:11" x14ac:dyDescent="0.3">
      <c r="A464" s="1" t="s">
        <v>9</v>
      </c>
      <c r="B464" s="1" t="s">
        <v>497</v>
      </c>
      <c r="C464" s="3">
        <v>13530</v>
      </c>
      <c r="D464" s="5">
        <v>8.3000000000000007</v>
      </c>
      <c r="E464" s="6">
        <v>2.238</v>
      </c>
      <c r="F464" s="87">
        <v>1.72</v>
      </c>
      <c r="G464" s="4">
        <v>25.86</v>
      </c>
      <c r="H464" s="3">
        <v>53780</v>
      </c>
      <c r="I464" s="5">
        <v>3.3</v>
      </c>
      <c r="J464" s="4">
        <v>24.12</v>
      </c>
      <c r="K464" s="3">
        <v>50180</v>
      </c>
    </row>
    <row r="465" spans="1:11" x14ac:dyDescent="0.3">
      <c r="A465" s="1" t="s">
        <v>9</v>
      </c>
      <c r="B465" s="1" t="s">
        <v>498</v>
      </c>
      <c r="C465" s="3">
        <v>27650</v>
      </c>
      <c r="D465" s="5">
        <v>6.1</v>
      </c>
      <c r="E465" s="6">
        <v>4.5720000000000001</v>
      </c>
      <c r="F465" s="87">
        <v>1.1299999999999999</v>
      </c>
      <c r="G465" s="4">
        <v>18.440000000000001</v>
      </c>
      <c r="H465" s="3">
        <v>38360</v>
      </c>
      <c r="I465" s="5">
        <v>1.5</v>
      </c>
      <c r="J465" s="4">
        <v>17.68</v>
      </c>
      <c r="K465" s="3">
        <v>36770</v>
      </c>
    </row>
    <row r="466" spans="1:11" x14ac:dyDescent="0.3">
      <c r="A466" s="1" t="s">
        <v>9</v>
      </c>
      <c r="B466" s="1" t="s">
        <v>499</v>
      </c>
      <c r="C466" s="3">
        <v>91430</v>
      </c>
      <c r="D466" s="5">
        <v>2.8</v>
      </c>
      <c r="E466" s="6">
        <v>15.12</v>
      </c>
      <c r="F466" s="87">
        <v>0.96</v>
      </c>
      <c r="G466" s="4">
        <v>20.09</v>
      </c>
      <c r="H466" s="3">
        <v>41780</v>
      </c>
      <c r="I466" s="5">
        <v>1</v>
      </c>
      <c r="J466" s="4">
        <v>19.36</v>
      </c>
      <c r="K466" s="3">
        <v>40260</v>
      </c>
    </row>
    <row r="467" spans="1:11" x14ac:dyDescent="0.3">
      <c r="A467" s="1" t="s">
        <v>9</v>
      </c>
      <c r="B467" s="1" t="s">
        <v>500</v>
      </c>
      <c r="C467" s="3">
        <v>1260</v>
      </c>
      <c r="D467" s="5">
        <v>10.8</v>
      </c>
      <c r="E467" s="6">
        <v>0.20799999999999999</v>
      </c>
      <c r="F467" s="87">
        <v>0.73</v>
      </c>
      <c r="G467" s="4">
        <v>23.64</v>
      </c>
      <c r="H467" s="3">
        <v>49170</v>
      </c>
      <c r="I467" s="5">
        <v>2.8</v>
      </c>
      <c r="J467" s="4">
        <v>23.46</v>
      </c>
      <c r="K467" s="3">
        <v>48800</v>
      </c>
    </row>
    <row r="468" spans="1:11" x14ac:dyDescent="0.3">
      <c r="A468" s="1" t="s">
        <v>9</v>
      </c>
      <c r="B468" s="1" t="s">
        <v>501</v>
      </c>
      <c r="C468" s="3">
        <v>9060</v>
      </c>
      <c r="D468" s="5">
        <v>8.1999999999999993</v>
      </c>
      <c r="E468" s="6">
        <v>1.4990000000000001</v>
      </c>
      <c r="F468" s="87">
        <v>1.19</v>
      </c>
      <c r="G468" s="4">
        <v>16.239999999999998</v>
      </c>
      <c r="H468" s="3">
        <v>33780</v>
      </c>
      <c r="I468" s="5">
        <v>1.6</v>
      </c>
      <c r="J468" s="4">
        <v>15.05</v>
      </c>
      <c r="K468" s="3">
        <v>31300</v>
      </c>
    </row>
    <row r="469" spans="1:11" x14ac:dyDescent="0.3">
      <c r="A469" s="1" t="s">
        <v>9</v>
      </c>
      <c r="B469" s="1" t="s">
        <v>502</v>
      </c>
      <c r="C469" s="3">
        <v>10270</v>
      </c>
      <c r="D469" s="5">
        <v>2.2000000000000002</v>
      </c>
      <c r="E469" s="6">
        <v>1.6990000000000001</v>
      </c>
      <c r="F469" s="87">
        <v>3.71</v>
      </c>
      <c r="G469" s="4">
        <v>23.31</v>
      </c>
      <c r="H469" s="3">
        <v>48480</v>
      </c>
      <c r="I469" s="5">
        <v>7.6</v>
      </c>
      <c r="J469" s="4">
        <v>22.64</v>
      </c>
      <c r="K469" s="3">
        <v>47100</v>
      </c>
    </row>
    <row r="470" spans="1:11" x14ac:dyDescent="0.3">
      <c r="A470" s="1" t="s">
        <v>9</v>
      </c>
      <c r="B470" s="1" t="s">
        <v>503</v>
      </c>
      <c r="C470" s="3">
        <v>660</v>
      </c>
      <c r="D470" s="5">
        <v>15.8</v>
      </c>
      <c r="E470" s="6">
        <v>0.109</v>
      </c>
      <c r="F470" s="87">
        <v>1.29</v>
      </c>
      <c r="G470" s="4">
        <v>26.39</v>
      </c>
      <c r="H470" s="3">
        <v>54890</v>
      </c>
      <c r="I470" s="5">
        <v>6.2</v>
      </c>
      <c r="J470" s="4">
        <v>24.24</v>
      </c>
      <c r="K470" s="3">
        <v>50410</v>
      </c>
    </row>
    <row r="471" spans="1:11" x14ac:dyDescent="0.3">
      <c r="A471" s="1" t="s">
        <v>9</v>
      </c>
      <c r="B471" s="1" t="s">
        <v>504</v>
      </c>
      <c r="C471" s="3">
        <v>15720</v>
      </c>
      <c r="D471" s="5">
        <v>5.8</v>
      </c>
      <c r="E471" s="6">
        <v>2.6</v>
      </c>
      <c r="F471" s="87">
        <v>1.34</v>
      </c>
      <c r="G471" s="4">
        <v>19.78</v>
      </c>
      <c r="H471" s="3">
        <v>41150</v>
      </c>
      <c r="I471" s="5">
        <v>2.6</v>
      </c>
      <c r="J471" s="4">
        <v>18.45</v>
      </c>
      <c r="K471" s="3">
        <v>38370</v>
      </c>
    </row>
    <row r="472" spans="1:11" x14ac:dyDescent="0.3">
      <c r="A472" s="1" t="s">
        <v>9</v>
      </c>
      <c r="B472" s="1" t="s">
        <v>505</v>
      </c>
      <c r="C472" s="3">
        <v>2270</v>
      </c>
      <c r="D472" s="5">
        <v>13.4</v>
      </c>
      <c r="E472" s="6">
        <v>0.375</v>
      </c>
      <c r="F472" s="87">
        <v>0.62</v>
      </c>
      <c r="G472" s="4">
        <v>16.37</v>
      </c>
      <c r="H472" s="3">
        <v>34040</v>
      </c>
      <c r="I472" s="5">
        <v>2.1</v>
      </c>
      <c r="J472" s="4">
        <v>14.88</v>
      </c>
      <c r="K472" s="3">
        <v>30960</v>
      </c>
    </row>
    <row r="473" spans="1:11" x14ac:dyDescent="0.3">
      <c r="A473" s="1" t="s">
        <v>9</v>
      </c>
      <c r="B473" s="1" t="s">
        <v>506</v>
      </c>
      <c r="C473" s="3">
        <v>117830</v>
      </c>
      <c r="D473" s="5">
        <v>2.5</v>
      </c>
      <c r="E473" s="6">
        <v>19.486000000000001</v>
      </c>
      <c r="F473" s="87">
        <v>0.94</v>
      </c>
      <c r="G473" s="4">
        <v>16.71</v>
      </c>
      <c r="H473" s="3">
        <v>34760</v>
      </c>
      <c r="I473" s="5">
        <v>1.3</v>
      </c>
      <c r="J473" s="4">
        <v>15.37</v>
      </c>
      <c r="K473" s="3">
        <v>31980</v>
      </c>
    </row>
    <row r="474" spans="1:11" x14ac:dyDescent="0.3">
      <c r="A474" s="1" t="s">
        <v>9</v>
      </c>
      <c r="B474" s="1" t="s">
        <v>507</v>
      </c>
      <c r="C474" s="3">
        <v>3120</v>
      </c>
      <c r="D474" s="5">
        <v>21.6</v>
      </c>
      <c r="E474" s="6">
        <v>0.51600000000000001</v>
      </c>
      <c r="F474" s="87">
        <v>1.34</v>
      </c>
      <c r="G474" s="4">
        <v>17.11</v>
      </c>
      <c r="H474" s="3">
        <v>35580</v>
      </c>
      <c r="I474" s="5">
        <v>3.2</v>
      </c>
      <c r="J474" s="4">
        <v>16.239999999999998</v>
      </c>
      <c r="K474" s="3">
        <v>33770</v>
      </c>
    </row>
    <row r="475" spans="1:11" x14ac:dyDescent="0.3">
      <c r="A475" s="1" t="s">
        <v>9</v>
      </c>
      <c r="B475" s="1" t="s">
        <v>508</v>
      </c>
      <c r="C475" s="3">
        <v>950</v>
      </c>
      <c r="D475" s="5">
        <v>8.6999999999999993</v>
      </c>
      <c r="E475" s="6">
        <v>0.157</v>
      </c>
      <c r="F475" s="87">
        <v>1.96</v>
      </c>
      <c r="G475" s="4">
        <v>19.32</v>
      </c>
      <c r="H475" s="3">
        <v>40180</v>
      </c>
      <c r="I475" s="5">
        <v>3</v>
      </c>
      <c r="J475" s="4">
        <v>17.59</v>
      </c>
      <c r="K475" s="3">
        <v>36590</v>
      </c>
    </row>
    <row r="476" spans="1:11" x14ac:dyDescent="0.3">
      <c r="A476" s="1" t="s">
        <v>9</v>
      </c>
      <c r="B476" s="1" t="s">
        <v>509</v>
      </c>
      <c r="C476" s="3">
        <v>270</v>
      </c>
      <c r="D476" s="5">
        <v>31.1</v>
      </c>
      <c r="E476" s="6">
        <v>4.4999999999999998E-2</v>
      </c>
      <c r="F476" s="87">
        <v>0.63</v>
      </c>
      <c r="G476" s="4">
        <v>25.51</v>
      </c>
      <c r="H476" s="3">
        <v>53060</v>
      </c>
      <c r="I476" s="5">
        <v>2</v>
      </c>
      <c r="J476" s="4">
        <v>24.89</v>
      </c>
      <c r="K476" s="3">
        <v>51760</v>
      </c>
    </row>
    <row r="477" spans="1:11" x14ac:dyDescent="0.3">
      <c r="A477" s="1" t="s">
        <v>9</v>
      </c>
      <c r="B477" s="1" t="s">
        <v>510</v>
      </c>
      <c r="C477" s="3">
        <v>16250</v>
      </c>
      <c r="D477" s="5">
        <v>7.1</v>
      </c>
      <c r="E477" s="6">
        <v>2.6869999999999998</v>
      </c>
      <c r="F477" s="87">
        <v>1.83</v>
      </c>
      <c r="G477" s="4">
        <v>17.77</v>
      </c>
      <c r="H477" s="3">
        <v>36960</v>
      </c>
      <c r="I477" s="5">
        <v>1.4</v>
      </c>
      <c r="J477" s="4">
        <v>16.48</v>
      </c>
      <c r="K477" s="3">
        <v>34280</v>
      </c>
    </row>
    <row r="478" spans="1:11" x14ac:dyDescent="0.3">
      <c r="A478" s="1" t="s">
        <v>9</v>
      </c>
      <c r="B478" s="1" t="s">
        <v>511</v>
      </c>
      <c r="C478" s="3">
        <v>170</v>
      </c>
      <c r="D478" s="5">
        <v>31.5</v>
      </c>
      <c r="E478" s="6">
        <v>2.9000000000000001E-2</v>
      </c>
      <c r="F478" s="87">
        <v>0.2</v>
      </c>
      <c r="G478" s="4">
        <v>33.39</v>
      </c>
      <c r="H478" s="3">
        <v>69440</v>
      </c>
      <c r="I478" s="5">
        <v>10.8</v>
      </c>
      <c r="J478" s="4">
        <v>30.1</v>
      </c>
      <c r="K478" s="3">
        <v>62610</v>
      </c>
    </row>
    <row r="479" spans="1:11" x14ac:dyDescent="0.3">
      <c r="A479" s="1" t="s">
        <v>9</v>
      </c>
      <c r="B479" s="1" t="s">
        <v>512</v>
      </c>
      <c r="C479" s="3">
        <v>570</v>
      </c>
      <c r="D479" s="5">
        <v>18.600000000000001</v>
      </c>
      <c r="E479" s="6">
        <v>9.4E-2</v>
      </c>
      <c r="F479" s="87">
        <v>0.96</v>
      </c>
      <c r="G479" s="4">
        <v>23.22</v>
      </c>
      <c r="H479" s="3">
        <v>48290</v>
      </c>
      <c r="I479" s="5">
        <v>8.1999999999999993</v>
      </c>
      <c r="J479" s="4">
        <v>20.62</v>
      </c>
      <c r="K479" s="3">
        <v>42880</v>
      </c>
    </row>
    <row r="480" spans="1:11" x14ac:dyDescent="0.3">
      <c r="A480" s="1" t="s">
        <v>9</v>
      </c>
      <c r="B480" s="1" t="s">
        <v>513</v>
      </c>
      <c r="C480" s="3">
        <v>430</v>
      </c>
      <c r="D480" s="5">
        <v>31.4</v>
      </c>
      <c r="E480" s="6">
        <v>7.0000000000000007E-2</v>
      </c>
      <c r="F480" s="87">
        <v>0.25</v>
      </c>
      <c r="G480" s="4">
        <v>11.49</v>
      </c>
      <c r="H480" s="3">
        <v>23900</v>
      </c>
      <c r="I480" s="5">
        <v>3.2</v>
      </c>
      <c r="J480" s="4">
        <v>11.19</v>
      </c>
      <c r="K480" s="3">
        <v>23260</v>
      </c>
    </row>
    <row r="481" spans="1:11" x14ac:dyDescent="0.3">
      <c r="A481" s="1" t="s">
        <v>9</v>
      </c>
      <c r="B481" s="1" t="s">
        <v>514</v>
      </c>
      <c r="C481" s="3">
        <v>2570</v>
      </c>
      <c r="D481" s="5">
        <v>28.2</v>
      </c>
      <c r="E481" s="6">
        <v>0.42499999999999999</v>
      </c>
      <c r="F481" s="87">
        <v>0.21</v>
      </c>
      <c r="G481" s="4">
        <v>12.44</v>
      </c>
      <c r="H481" s="3">
        <v>25880</v>
      </c>
      <c r="I481" s="5">
        <v>3.3</v>
      </c>
      <c r="J481" s="4">
        <v>11.39</v>
      </c>
      <c r="K481" s="3">
        <v>23690</v>
      </c>
    </row>
    <row r="482" spans="1:11" x14ac:dyDescent="0.3">
      <c r="A482" s="1" t="s">
        <v>9</v>
      </c>
      <c r="B482" s="1" t="s">
        <v>515</v>
      </c>
      <c r="C482" s="3">
        <v>410</v>
      </c>
      <c r="D482" s="5">
        <v>20</v>
      </c>
      <c r="E482" s="6">
        <v>6.8000000000000005E-2</v>
      </c>
      <c r="F482" s="87">
        <v>0.27</v>
      </c>
      <c r="G482" s="4">
        <v>15.61</v>
      </c>
      <c r="H482" s="3">
        <v>32460</v>
      </c>
      <c r="I482" s="5">
        <v>11.2</v>
      </c>
      <c r="J482" s="4">
        <v>13.53</v>
      </c>
      <c r="K482" s="3">
        <v>28140</v>
      </c>
    </row>
    <row r="483" spans="1:11" x14ac:dyDescent="0.3">
      <c r="A483" s="1" t="s">
        <v>9</v>
      </c>
      <c r="B483" s="1" t="s">
        <v>516</v>
      </c>
      <c r="C483" s="3">
        <v>210</v>
      </c>
      <c r="D483" s="5">
        <v>23</v>
      </c>
      <c r="E483" s="6">
        <v>3.4000000000000002E-2</v>
      </c>
      <c r="F483" s="87">
        <v>0.69</v>
      </c>
      <c r="G483" s="4">
        <v>13.74</v>
      </c>
      <c r="H483" s="3">
        <v>28570</v>
      </c>
      <c r="I483" s="5">
        <v>18.899999999999999</v>
      </c>
      <c r="J483" s="4">
        <v>10.16</v>
      </c>
      <c r="K483" s="3">
        <v>21130</v>
      </c>
    </row>
    <row r="484" spans="1:11" x14ac:dyDescent="0.3">
      <c r="A484" s="1" t="s">
        <v>9</v>
      </c>
      <c r="B484" s="1" t="s">
        <v>517</v>
      </c>
      <c r="C484" s="3">
        <v>17270</v>
      </c>
      <c r="D484" s="5">
        <v>4.5</v>
      </c>
      <c r="E484" s="6">
        <v>2.8559999999999999</v>
      </c>
      <c r="F484" s="87">
        <v>0.73</v>
      </c>
      <c r="G484" s="4">
        <v>38.47</v>
      </c>
      <c r="H484" s="3">
        <v>80030</v>
      </c>
      <c r="I484" s="5">
        <v>1.5</v>
      </c>
      <c r="J484" s="4">
        <v>37.200000000000003</v>
      </c>
      <c r="K484" s="3">
        <v>77380</v>
      </c>
    </row>
    <row r="485" spans="1:11" x14ac:dyDescent="0.3">
      <c r="A485" s="1" t="s">
        <v>9</v>
      </c>
      <c r="B485" s="1" t="s">
        <v>518</v>
      </c>
      <c r="C485" s="3">
        <v>60</v>
      </c>
      <c r="D485" s="5">
        <v>39.1</v>
      </c>
      <c r="E485" s="6">
        <v>0.01</v>
      </c>
      <c r="F485" s="87">
        <v>0.1</v>
      </c>
      <c r="G485" s="4">
        <v>27.97</v>
      </c>
      <c r="H485" s="3">
        <v>58170</v>
      </c>
      <c r="I485" s="5">
        <v>11.5</v>
      </c>
      <c r="J485" s="4">
        <v>27.94</v>
      </c>
      <c r="K485" s="3">
        <v>58120</v>
      </c>
    </row>
    <row r="486" spans="1:11" x14ac:dyDescent="0.3">
      <c r="A486" s="1" t="s">
        <v>9</v>
      </c>
      <c r="B486" s="1" t="s">
        <v>519</v>
      </c>
      <c r="C486" s="3">
        <v>1310</v>
      </c>
      <c r="D486" s="5">
        <v>19.2</v>
      </c>
      <c r="E486" s="6">
        <v>0.217</v>
      </c>
      <c r="F486" s="87">
        <v>0.48</v>
      </c>
      <c r="G486" s="4">
        <v>26.54</v>
      </c>
      <c r="H486" s="3">
        <v>55210</v>
      </c>
      <c r="I486" s="5">
        <v>4.9000000000000004</v>
      </c>
      <c r="J486" s="4">
        <v>26.77</v>
      </c>
      <c r="K486" s="3">
        <v>55670</v>
      </c>
    </row>
    <row r="487" spans="1:11" x14ac:dyDescent="0.3">
      <c r="A487" s="1" t="s">
        <v>9</v>
      </c>
      <c r="B487" s="1" t="s">
        <v>520</v>
      </c>
      <c r="C487" s="3">
        <v>820</v>
      </c>
      <c r="D487" s="5">
        <v>49.5</v>
      </c>
      <c r="E487" s="6">
        <v>0.13600000000000001</v>
      </c>
      <c r="F487" s="87">
        <v>1.61</v>
      </c>
      <c r="G487" s="4">
        <v>17.48</v>
      </c>
      <c r="H487" s="3">
        <v>36370</v>
      </c>
      <c r="I487" s="5">
        <v>5.8</v>
      </c>
      <c r="J487" s="4">
        <v>16.13</v>
      </c>
      <c r="K487" s="3">
        <v>33550</v>
      </c>
    </row>
    <row r="488" spans="1:11" x14ac:dyDescent="0.3">
      <c r="A488" s="1" t="s">
        <v>9</v>
      </c>
      <c r="B488" s="1" t="s">
        <v>521</v>
      </c>
      <c r="C488" s="3">
        <v>25440</v>
      </c>
      <c r="D488" s="5">
        <v>5.2</v>
      </c>
      <c r="E488" s="6">
        <v>4.2080000000000002</v>
      </c>
      <c r="F488" s="87">
        <v>0.87</v>
      </c>
      <c r="G488" s="4">
        <v>26.69</v>
      </c>
      <c r="H488" s="3">
        <v>55510</v>
      </c>
      <c r="I488" s="5">
        <v>2.1</v>
      </c>
      <c r="J488" s="4">
        <v>25.12</v>
      </c>
      <c r="K488" s="3">
        <v>52260</v>
      </c>
    </row>
    <row r="489" spans="1:11" x14ac:dyDescent="0.3">
      <c r="A489" s="1" t="s">
        <v>9</v>
      </c>
      <c r="B489" s="1" t="s">
        <v>522</v>
      </c>
      <c r="C489" s="3">
        <v>1960</v>
      </c>
      <c r="D489" s="5">
        <v>22.2</v>
      </c>
      <c r="E489" s="6">
        <v>0.32400000000000001</v>
      </c>
      <c r="F489" s="87">
        <v>1.77</v>
      </c>
      <c r="G489" s="4">
        <v>24.59</v>
      </c>
      <c r="H489" s="3">
        <v>51150</v>
      </c>
      <c r="I489" s="5">
        <v>7.5</v>
      </c>
      <c r="J489" s="4">
        <v>22.86</v>
      </c>
      <c r="K489" s="3">
        <v>47550</v>
      </c>
    </row>
    <row r="490" spans="1:11" x14ac:dyDescent="0.3">
      <c r="A490" s="1" t="s">
        <v>9</v>
      </c>
      <c r="B490" s="1" t="s">
        <v>523</v>
      </c>
      <c r="C490" s="3">
        <v>270</v>
      </c>
      <c r="D490" s="5">
        <v>37.6</v>
      </c>
      <c r="E490" s="6">
        <v>4.4999999999999998E-2</v>
      </c>
      <c r="F490" s="87">
        <v>0.54</v>
      </c>
      <c r="G490" s="4">
        <v>20.7</v>
      </c>
      <c r="H490" s="3">
        <v>43060</v>
      </c>
      <c r="I490" s="5">
        <v>10.1</v>
      </c>
      <c r="J490" s="4">
        <v>21.19</v>
      </c>
      <c r="K490" s="3">
        <v>44070</v>
      </c>
    </row>
    <row r="491" spans="1:11" x14ac:dyDescent="0.3">
      <c r="A491" s="1" t="s">
        <v>9</v>
      </c>
      <c r="B491" s="1" t="s">
        <v>524</v>
      </c>
      <c r="C491" s="3">
        <v>2300</v>
      </c>
      <c r="D491" s="5">
        <v>18</v>
      </c>
      <c r="E491" s="6">
        <v>0.38</v>
      </c>
      <c r="F491" s="87">
        <v>1.4</v>
      </c>
      <c r="G491" s="4">
        <v>20.87</v>
      </c>
      <c r="H491" s="3">
        <v>43400</v>
      </c>
      <c r="I491" s="5">
        <v>2.8</v>
      </c>
      <c r="J491" s="4">
        <v>20.04</v>
      </c>
      <c r="K491" s="3">
        <v>41690</v>
      </c>
    </row>
    <row r="492" spans="1:11" x14ac:dyDescent="0.3">
      <c r="A492" s="1" t="s">
        <v>9</v>
      </c>
      <c r="B492" s="1" t="s">
        <v>525</v>
      </c>
      <c r="C492" s="3">
        <v>6920</v>
      </c>
      <c r="D492" s="5">
        <v>9.8000000000000007</v>
      </c>
      <c r="E492" s="6">
        <v>1.145</v>
      </c>
      <c r="F492" s="87">
        <v>0.91</v>
      </c>
      <c r="G492" s="4">
        <v>26.16</v>
      </c>
      <c r="H492" s="3">
        <v>54410</v>
      </c>
      <c r="I492" s="5">
        <v>3.4</v>
      </c>
      <c r="J492" s="4">
        <v>24</v>
      </c>
      <c r="K492" s="3">
        <v>49920</v>
      </c>
    </row>
    <row r="493" spans="1:11" x14ac:dyDescent="0.3">
      <c r="A493" s="1" t="s">
        <v>9</v>
      </c>
      <c r="B493" s="1" t="s">
        <v>526</v>
      </c>
      <c r="C493" s="3">
        <v>160</v>
      </c>
      <c r="D493" s="5">
        <v>38.299999999999997</v>
      </c>
      <c r="E493" s="6">
        <v>2.7E-2</v>
      </c>
      <c r="F493" s="87">
        <v>1.45</v>
      </c>
      <c r="G493" s="4">
        <v>25.58</v>
      </c>
      <c r="H493" s="3">
        <v>53200</v>
      </c>
      <c r="I493" s="5">
        <v>17.600000000000001</v>
      </c>
      <c r="J493" s="4">
        <v>24.11</v>
      </c>
      <c r="K493" s="3">
        <v>50160</v>
      </c>
    </row>
    <row r="494" spans="1:11" x14ac:dyDescent="0.3">
      <c r="A494" s="1" t="s">
        <v>9</v>
      </c>
      <c r="B494" s="1" t="s">
        <v>527</v>
      </c>
      <c r="C494" s="3">
        <v>28300</v>
      </c>
      <c r="D494" s="5">
        <v>5.0999999999999996</v>
      </c>
      <c r="E494" s="6">
        <v>4.68</v>
      </c>
      <c r="F494" s="87">
        <v>0.69</v>
      </c>
      <c r="G494" s="4">
        <v>21.77</v>
      </c>
      <c r="H494" s="3">
        <v>45290</v>
      </c>
      <c r="I494" s="5">
        <v>1.5</v>
      </c>
      <c r="J494" s="4">
        <v>18.98</v>
      </c>
      <c r="K494" s="3">
        <v>39490</v>
      </c>
    </row>
    <row r="495" spans="1:11" x14ac:dyDescent="0.3">
      <c r="A495" s="1" t="s">
        <v>9</v>
      </c>
      <c r="B495" s="1" t="s">
        <v>528</v>
      </c>
      <c r="C495" s="3">
        <v>740</v>
      </c>
      <c r="D495" s="5">
        <v>32.4</v>
      </c>
      <c r="E495" s="6">
        <v>0.122</v>
      </c>
      <c r="F495" s="87">
        <v>0.35</v>
      </c>
      <c r="G495" s="4">
        <v>28.51</v>
      </c>
      <c r="H495" s="3">
        <v>59300</v>
      </c>
      <c r="I495" s="5">
        <v>4.5</v>
      </c>
      <c r="J495" s="4">
        <v>27.61</v>
      </c>
      <c r="K495" s="3">
        <v>57430</v>
      </c>
    </row>
    <row r="496" spans="1:11" x14ac:dyDescent="0.3">
      <c r="A496" s="1" t="s">
        <v>9</v>
      </c>
      <c r="B496" s="1" t="s">
        <v>530</v>
      </c>
      <c r="C496" s="3">
        <v>5400</v>
      </c>
      <c r="D496" s="5">
        <v>7.3</v>
      </c>
      <c r="E496" s="6">
        <v>0.89300000000000002</v>
      </c>
      <c r="F496" s="87">
        <v>0.35</v>
      </c>
      <c r="G496" s="4">
        <v>37.81</v>
      </c>
      <c r="H496" s="3">
        <v>78650</v>
      </c>
      <c r="I496" s="5">
        <v>2.5</v>
      </c>
      <c r="J496" s="4">
        <v>38.520000000000003</v>
      </c>
      <c r="K496" s="3">
        <v>80130</v>
      </c>
    </row>
    <row r="497" spans="1:11" x14ac:dyDescent="0.3">
      <c r="A497" s="1" t="s">
        <v>9</v>
      </c>
      <c r="B497" s="1" t="s">
        <v>531</v>
      </c>
      <c r="C497" s="3">
        <v>8720</v>
      </c>
      <c r="D497" s="5">
        <v>10.6</v>
      </c>
      <c r="E497" s="6">
        <v>1.4410000000000001</v>
      </c>
      <c r="F497" s="87">
        <v>2.13</v>
      </c>
      <c r="G497" s="4">
        <v>26.83</v>
      </c>
      <c r="H497" s="3">
        <v>55800</v>
      </c>
      <c r="I497" s="5">
        <v>4.3</v>
      </c>
      <c r="J497" s="4">
        <v>22.8</v>
      </c>
      <c r="K497" s="3">
        <v>47430</v>
      </c>
    </row>
    <row r="498" spans="1:11" x14ac:dyDescent="0.3">
      <c r="A498" s="1" t="s">
        <v>9</v>
      </c>
      <c r="B498" s="1" t="s">
        <v>532</v>
      </c>
      <c r="C498" s="3">
        <v>1740</v>
      </c>
      <c r="D498" s="5">
        <v>16.399999999999999</v>
      </c>
      <c r="E498" s="6">
        <v>0.28799999999999998</v>
      </c>
      <c r="F498" s="87">
        <v>2.27</v>
      </c>
      <c r="G498" s="4">
        <v>25.57</v>
      </c>
      <c r="H498" s="3">
        <v>53190</v>
      </c>
      <c r="I498" s="5">
        <v>6.1</v>
      </c>
      <c r="J498" s="4">
        <v>22.91</v>
      </c>
      <c r="K498" s="3">
        <v>47640</v>
      </c>
    </row>
    <row r="499" spans="1:11" x14ac:dyDescent="0.3">
      <c r="A499" s="1" t="s">
        <v>9</v>
      </c>
      <c r="B499" s="1" t="s">
        <v>533</v>
      </c>
      <c r="C499" s="3">
        <v>19710</v>
      </c>
      <c r="D499" s="5">
        <v>5.6</v>
      </c>
      <c r="E499" s="6">
        <v>3.2589999999999999</v>
      </c>
      <c r="F499" s="87">
        <v>0.74</v>
      </c>
      <c r="G499" s="4">
        <v>31.37</v>
      </c>
      <c r="H499" s="3">
        <v>65240</v>
      </c>
      <c r="I499" s="5">
        <v>2</v>
      </c>
      <c r="J499" s="4">
        <v>30.28</v>
      </c>
      <c r="K499" s="3">
        <v>62980</v>
      </c>
    </row>
    <row r="500" spans="1:11" x14ac:dyDescent="0.3">
      <c r="A500" s="1" t="s">
        <v>9</v>
      </c>
      <c r="B500" s="1" t="s">
        <v>534</v>
      </c>
      <c r="C500" s="3">
        <v>2000</v>
      </c>
      <c r="D500" s="5">
        <v>17.399999999999999</v>
      </c>
      <c r="E500" s="6">
        <v>0.33100000000000002</v>
      </c>
      <c r="F500" s="87">
        <v>1</v>
      </c>
      <c r="G500" s="4">
        <v>27.43</v>
      </c>
      <c r="H500" s="3">
        <v>57060</v>
      </c>
      <c r="I500" s="5">
        <v>4.5</v>
      </c>
      <c r="J500" s="4">
        <v>26.77</v>
      </c>
      <c r="K500" s="3">
        <v>55680</v>
      </c>
    </row>
    <row r="501" spans="1:11" x14ac:dyDescent="0.3">
      <c r="A501" s="1" t="s">
        <v>9</v>
      </c>
      <c r="B501" s="1" t="s">
        <v>535</v>
      </c>
      <c r="C501" s="3">
        <v>890</v>
      </c>
      <c r="D501" s="5">
        <v>36.299999999999997</v>
      </c>
      <c r="E501" s="6">
        <v>0.14799999999999999</v>
      </c>
      <c r="F501" s="87">
        <v>0.85</v>
      </c>
      <c r="G501" s="4" t="s">
        <v>14</v>
      </c>
      <c r="H501" s="3" t="s">
        <v>14</v>
      </c>
      <c r="I501" s="5" t="s">
        <v>14</v>
      </c>
      <c r="J501" s="4" t="s">
        <v>14</v>
      </c>
      <c r="K501" s="3" t="s">
        <v>14</v>
      </c>
    </row>
    <row r="502" spans="1:11" x14ac:dyDescent="0.3">
      <c r="A502" s="1" t="s">
        <v>9</v>
      </c>
      <c r="B502" s="1" t="s">
        <v>536</v>
      </c>
      <c r="C502" s="3">
        <v>11020</v>
      </c>
      <c r="D502" s="5">
        <v>7.3</v>
      </c>
      <c r="E502" s="6">
        <v>1.823</v>
      </c>
      <c r="F502" s="87">
        <v>1.17</v>
      </c>
      <c r="G502" s="4">
        <v>21.96</v>
      </c>
      <c r="H502" s="3">
        <v>45670</v>
      </c>
      <c r="I502" s="5">
        <v>2.4</v>
      </c>
      <c r="J502" s="4">
        <v>20.350000000000001</v>
      </c>
      <c r="K502" s="3">
        <v>42330</v>
      </c>
    </row>
    <row r="503" spans="1:11" x14ac:dyDescent="0.3">
      <c r="A503" s="1" t="s">
        <v>9</v>
      </c>
      <c r="B503" s="1" t="s">
        <v>537</v>
      </c>
      <c r="C503" s="3">
        <v>1010</v>
      </c>
      <c r="D503" s="5">
        <v>32.6</v>
      </c>
      <c r="E503" s="6">
        <v>0.16600000000000001</v>
      </c>
      <c r="F503" s="87">
        <v>0.61</v>
      </c>
      <c r="G503" s="4">
        <v>24.74</v>
      </c>
      <c r="H503" s="3">
        <v>51460</v>
      </c>
      <c r="I503" s="5">
        <v>5.3</v>
      </c>
      <c r="J503" s="4">
        <v>24.28</v>
      </c>
      <c r="K503" s="3">
        <v>50500</v>
      </c>
    </row>
    <row r="504" spans="1:11" x14ac:dyDescent="0.3">
      <c r="A504" s="1" t="s">
        <v>9</v>
      </c>
      <c r="B504" s="1" t="s">
        <v>538</v>
      </c>
      <c r="C504" s="3">
        <v>14540</v>
      </c>
      <c r="D504" s="5">
        <v>6.8</v>
      </c>
      <c r="E504" s="6">
        <v>2.4049999999999998</v>
      </c>
      <c r="F504" s="87">
        <v>0.8</v>
      </c>
      <c r="G504" s="4">
        <v>27.26</v>
      </c>
      <c r="H504" s="3">
        <v>56710</v>
      </c>
      <c r="I504" s="5">
        <v>3.5</v>
      </c>
      <c r="J504" s="4">
        <v>25.16</v>
      </c>
      <c r="K504" s="3">
        <v>52330</v>
      </c>
    </row>
    <row r="505" spans="1:11" x14ac:dyDescent="0.3">
      <c r="A505" s="1" t="s">
        <v>9</v>
      </c>
      <c r="B505" s="1" t="s">
        <v>539</v>
      </c>
      <c r="C505" s="3">
        <v>2780</v>
      </c>
      <c r="D505" s="5">
        <v>19.8</v>
      </c>
      <c r="E505" s="6">
        <v>0.46</v>
      </c>
      <c r="F505" s="87">
        <v>2.71</v>
      </c>
      <c r="G505" s="4">
        <v>24.27</v>
      </c>
      <c r="H505" s="3">
        <v>50470</v>
      </c>
      <c r="I505" s="5">
        <v>4.8</v>
      </c>
      <c r="J505" s="4">
        <v>21.64</v>
      </c>
      <c r="K505" s="3">
        <v>45010</v>
      </c>
    </row>
    <row r="506" spans="1:11" x14ac:dyDescent="0.3">
      <c r="A506" s="1" t="s">
        <v>9</v>
      </c>
      <c r="B506" s="1" t="s">
        <v>540</v>
      </c>
      <c r="C506" s="3">
        <v>720</v>
      </c>
      <c r="D506" s="5">
        <v>22.5</v>
      </c>
      <c r="E506" s="6">
        <v>0.11899999999999999</v>
      </c>
      <c r="F506" s="87">
        <v>0.92</v>
      </c>
      <c r="G506" s="4">
        <v>19.27</v>
      </c>
      <c r="H506" s="3">
        <v>40080</v>
      </c>
      <c r="I506" s="5">
        <v>3.9</v>
      </c>
      <c r="J506" s="4">
        <v>18.41</v>
      </c>
      <c r="K506" s="3">
        <v>38290</v>
      </c>
    </row>
    <row r="507" spans="1:11" x14ac:dyDescent="0.3">
      <c r="A507" s="1" t="s">
        <v>9</v>
      </c>
      <c r="B507" s="1" t="s">
        <v>541</v>
      </c>
      <c r="C507" s="3">
        <v>4700</v>
      </c>
      <c r="D507" s="5">
        <v>11.5</v>
      </c>
      <c r="E507" s="6">
        <v>0.77800000000000002</v>
      </c>
      <c r="F507" s="87">
        <v>0.92</v>
      </c>
      <c r="G507" s="4">
        <v>25.99</v>
      </c>
      <c r="H507" s="3">
        <v>54070</v>
      </c>
      <c r="I507" s="5">
        <v>3.9</v>
      </c>
      <c r="J507" s="4">
        <v>24.97</v>
      </c>
      <c r="K507" s="3">
        <v>51940</v>
      </c>
    </row>
    <row r="508" spans="1:11" x14ac:dyDescent="0.3">
      <c r="A508" s="1" t="s">
        <v>9</v>
      </c>
      <c r="B508" s="1" t="s">
        <v>542</v>
      </c>
      <c r="C508" s="3">
        <v>3260</v>
      </c>
      <c r="D508" s="5">
        <v>17.600000000000001</v>
      </c>
      <c r="E508" s="6">
        <v>0.54</v>
      </c>
      <c r="F508" s="87">
        <v>0.57999999999999996</v>
      </c>
      <c r="G508" s="4">
        <v>25.69</v>
      </c>
      <c r="H508" s="3">
        <v>53440</v>
      </c>
      <c r="I508" s="5">
        <v>3.9</v>
      </c>
      <c r="J508" s="4">
        <v>23.49</v>
      </c>
      <c r="K508" s="3">
        <v>48870</v>
      </c>
    </row>
    <row r="509" spans="1:11" x14ac:dyDescent="0.3">
      <c r="A509" s="1" t="s">
        <v>9</v>
      </c>
      <c r="B509" s="1" t="s">
        <v>543</v>
      </c>
      <c r="C509" s="3">
        <v>2410</v>
      </c>
      <c r="D509" s="5">
        <v>22.3</v>
      </c>
      <c r="E509" s="6">
        <v>0.39800000000000002</v>
      </c>
      <c r="F509" s="87">
        <v>0.76</v>
      </c>
      <c r="G509" s="4">
        <v>32.69</v>
      </c>
      <c r="H509" s="3">
        <v>68000</v>
      </c>
      <c r="I509" s="5">
        <v>3.9</v>
      </c>
      <c r="J509" s="4">
        <v>32.28</v>
      </c>
      <c r="K509" s="3">
        <v>67150</v>
      </c>
    </row>
    <row r="510" spans="1:11" x14ac:dyDescent="0.3">
      <c r="A510" s="1" t="s">
        <v>9</v>
      </c>
      <c r="B510" s="1" t="s">
        <v>544</v>
      </c>
      <c r="C510" s="3">
        <v>670</v>
      </c>
      <c r="D510" s="5">
        <v>47.5</v>
      </c>
      <c r="E510" s="6">
        <v>0.111</v>
      </c>
      <c r="F510" s="87">
        <v>1.76</v>
      </c>
      <c r="G510" s="4">
        <v>20.04</v>
      </c>
      <c r="H510" s="3">
        <v>41690</v>
      </c>
      <c r="I510" s="5">
        <v>3.1</v>
      </c>
      <c r="J510" s="4">
        <v>19.25</v>
      </c>
      <c r="K510" s="3">
        <v>40040</v>
      </c>
    </row>
    <row r="511" spans="1:11" x14ac:dyDescent="0.3">
      <c r="A511" s="1" t="s">
        <v>9</v>
      </c>
      <c r="B511" s="1" t="s">
        <v>545</v>
      </c>
      <c r="C511" s="3">
        <v>1120</v>
      </c>
      <c r="D511" s="5">
        <v>23.2</v>
      </c>
      <c r="E511" s="6">
        <v>0.185</v>
      </c>
      <c r="F511" s="87">
        <v>1.07</v>
      </c>
      <c r="G511" s="4">
        <v>17.28</v>
      </c>
      <c r="H511" s="3">
        <v>35950</v>
      </c>
      <c r="I511" s="5">
        <v>6.3</v>
      </c>
      <c r="J511" s="4">
        <v>15.37</v>
      </c>
      <c r="K511" s="3">
        <v>31970</v>
      </c>
    </row>
    <row r="512" spans="1:11" x14ac:dyDescent="0.3">
      <c r="A512" s="1" t="s">
        <v>9</v>
      </c>
      <c r="B512" s="1" t="s">
        <v>546</v>
      </c>
      <c r="C512" s="3">
        <v>1120</v>
      </c>
      <c r="D512" s="5">
        <v>18</v>
      </c>
      <c r="E512" s="6">
        <v>0.186</v>
      </c>
      <c r="F512" s="87">
        <v>0.78</v>
      </c>
      <c r="G512" s="4">
        <v>16.71</v>
      </c>
      <c r="H512" s="3">
        <v>34770</v>
      </c>
      <c r="I512" s="5">
        <v>3.8</v>
      </c>
      <c r="J512" s="4">
        <v>16.03</v>
      </c>
      <c r="K512" s="3">
        <v>33330</v>
      </c>
    </row>
    <row r="513" spans="1:11" x14ac:dyDescent="0.3">
      <c r="A513" s="1" t="s">
        <v>9</v>
      </c>
      <c r="B513" s="1" t="s">
        <v>547</v>
      </c>
      <c r="C513" s="3">
        <v>1670</v>
      </c>
      <c r="D513" s="5">
        <v>24.1</v>
      </c>
      <c r="E513" s="6">
        <v>0.27600000000000002</v>
      </c>
      <c r="F513" s="87">
        <v>0.54</v>
      </c>
      <c r="G513" s="4">
        <v>17.66</v>
      </c>
      <c r="H513" s="3">
        <v>36720</v>
      </c>
      <c r="I513" s="5">
        <v>4.4000000000000004</v>
      </c>
      <c r="J513" s="4">
        <v>17.059999999999999</v>
      </c>
      <c r="K513" s="3">
        <v>35480</v>
      </c>
    </row>
    <row r="514" spans="1:11" x14ac:dyDescent="0.3">
      <c r="A514" s="1" t="s">
        <v>9</v>
      </c>
      <c r="B514" s="1" t="s">
        <v>548</v>
      </c>
      <c r="C514" s="3">
        <v>1120</v>
      </c>
      <c r="D514" s="5">
        <v>36.9</v>
      </c>
      <c r="E514" s="6">
        <v>0.184</v>
      </c>
      <c r="F514" s="87">
        <v>2.39</v>
      </c>
      <c r="G514" s="4">
        <v>16.37</v>
      </c>
      <c r="H514" s="3">
        <v>34060</v>
      </c>
      <c r="I514" s="5">
        <v>8.4</v>
      </c>
      <c r="J514" s="4">
        <v>14.11</v>
      </c>
      <c r="K514" s="3">
        <v>29350</v>
      </c>
    </row>
    <row r="515" spans="1:11" x14ac:dyDescent="0.3">
      <c r="A515" s="1" t="s">
        <v>9</v>
      </c>
      <c r="B515" s="1" t="s">
        <v>549</v>
      </c>
      <c r="C515" s="3">
        <v>1220</v>
      </c>
      <c r="D515" s="5">
        <v>29</v>
      </c>
      <c r="E515" s="6">
        <v>0.20100000000000001</v>
      </c>
      <c r="F515" s="87">
        <v>0.52</v>
      </c>
      <c r="G515" s="4">
        <v>16.14</v>
      </c>
      <c r="H515" s="3">
        <v>33560</v>
      </c>
      <c r="I515" s="5">
        <v>3</v>
      </c>
      <c r="J515" s="4">
        <v>15.29</v>
      </c>
      <c r="K515" s="3">
        <v>31790</v>
      </c>
    </row>
    <row r="516" spans="1:11" x14ac:dyDescent="0.3">
      <c r="A516" s="1" t="s">
        <v>9</v>
      </c>
      <c r="B516" s="1" t="s">
        <v>550</v>
      </c>
      <c r="C516" s="3">
        <v>750</v>
      </c>
      <c r="D516" s="5">
        <v>16.7</v>
      </c>
      <c r="E516" s="6">
        <v>0.125</v>
      </c>
      <c r="F516" s="87">
        <v>0.77</v>
      </c>
      <c r="G516" s="4">
        <v>18.13</v>
      </c>
      <c r="H516" s="3">
        <v>37710</v>
      </c>
      <c r="I516" s="5">
        <v>4.4000000000000004</v>
      </c>
      <c r="J516" s="4">
        <v>16.68</v>
      </c>
      <c r="K516" s="3">
        <v>34690</v>
      </c>
    </row>
    <row r="517" spans="1:11" x14ac:dyDescent="0.3">
      <c r="A517" s="1" t="s">
        <v>9</v>
      </c>
      <c r="B517" s="1" t="s">
        <v>551</v>
      </c>
      <c r="C517" s="3">
        <v>3260</v>
      </c>
      <c r="D517" s="5">
        <v>7.7</v>
      </c>
      <c r="E517" s="6">
        <v>0.53900000000000003</v>
      </c>
      <c r="F517" s="87">
        <v>0.78</v>
      </c>
      <c r="G517" s="4">
        <v>41.05</v>
      </c>
      <c r="H517" s="3">
        <v>85390</v>
      </c>
      <c r="I517" s="5">
        <v>3.1</v>
      </c>
      <c r="J517" s="4">
        <v>42.58</v>
      </c>
      <c r="K517" s="3">
        <v>88570</v>
      </c>
    </row>
    <row r="518" spans="1:11" x14ac:dyDescent="0.3">
      <c r="A518" s="1" t="s">
        <v>9</v>
      </c>
      <c r="B518" s="1" t="s">
        <v>552</v>
      </c>
      <c r="C518" s="3">
        <v>860</v>
      </c>
      <c r="D518" s="5">
        <v>22.5</v>
      </c>
      <c r="E518" s="6">
        <v>0.14199999999999999</v>
      </c>
      <c r="F518" s="87">
        <v>0.83</v>
      </c>
      <c r="G518" s="4">
        <v>41.02</v>
      </c>
      <c r="H518" s="3">
        <v>85310</v>
      </c>
      <c r="I518" s="5">
        <v>7.3</v>
      </c>
      <c r="J518" s="4">
        <v>45.78</v>
      </c>
      <c r="K518" s="3">
        <v>95220</v>
      </c>
    </row>
    <row r="519" spans="1:11" x14ac:dyDescent="0.3">
      <c r="A519" s="1" t="s">
        <v>9</v>
      </c>
      <c r="B519" s="1" t="s">
        <v>553</v>
      </c>
      <c r="C519" s="3">
        <v>1120</v>
      </c>
      <c r="D519" s="5">
        <v>23</v>
      </c>
      <c r="E519" s="6">
        <v>0.186</v>
      </c>
      <c r="F519" s="87">
        <v>1.24</v>
      </c>
      <c r="G519" s="4">
        <v>23.57</v>
      </c>
      <c r="H519" s="3">
        <v>49020</v>
      </c>
      <c r="I519" s="5">
        <v>9.3000000000000007</v>
      </c>
      <c r="J519" s="4">
        <v>22.44</v>
      </c>
      <c r="K519" s="3">
        <v>46670</v>
      </c>
    </row>
    <row r="520" spans="1:11" x14ac:dyDescent="0.3">
      <c r="A520" s="1" t="s">
        <v>9</v>
      </c>
      <c r="B520" s="1" t="s">
        <v>554</v>
      </c>
      <c r="C520" s="3">
        <v>1790</v>
      </c>
      <c r="D520" s="5">
        <v>13.5</v>
      </c>
      <c r="E520" s="6">
        <v>0.29599999999999999</v>
      </c>
      <c r="F520" s="87">
        <v>0.98</v>
      </c>
      <c r="G520" s="4">
        <v>21.99</v>
      </c>
      <c r="H520" s="3">
        <v>45730</v>
      </c>
      <c r="I520" s="5">
        <v>2.4</v>
      </c>
      <c r="J520" s="4">
        <v>20.41</v>
      </c>
      <c r="K520" s="3">
        <v>42460</v>
      </c>
    </row>
    <row r="521" spans="1:11" x14ac:dyDescent="0.3">
      <c r="A521" s="1" t="s">
        <v>9</v>
      </c>
      <c r="B521" s="1" t="s">
        <v>555</v>
      </c>
      <c r="C521" s="3">
        <v>890</v>
      </c>
      <c r="D521" s="5">
        <v>4.4000000000000004</v>
      </c>
      <c r="E521" s="6">
        <v>0.14699999999999999</v>
      </c>
      <c r="F521" s="87">
        <v>0.14000000000000001</v>
      </c>
      <c r="G521" s="4">
        <v>27.62</v>
      </c>
      <c r="H521" s="3">
        <v>57450</v>
      </c>
      <c r="I521" s="5">
        <v>10.3</v>
      </c>
      <c r="J521" s="4">
        <v>25.43</v>
      </c>
      <c r="K521" s="3">
        <v>52890</v>
      </c>
    </row>
    <row r="522" spans="1:11" x14ac:dyDescent="0.3">
      <c r="A522" s="1" t="s">
        <v>9</v>
      </c>
      <c r="B522" s="1" t="s">
        <v>556</v>
      </c>
      <c r="C522" s="3">
        <v>670</v>
      </c>
      <c r="D522" s="5">
        <v>26.8</v>
      </c>
      <c r="E522" s="6">
        <v>0.111</v>
      </c>
      <c r="F522" s="87">
        <v>0.6</v>
      </c>
      <c r="G522" s="4">
        <v>22.98</v>
      </c>
      <c r="H522" s="3">
        <v>47790</v>
      </c>
      <c r="I522" s="5">
        <v>11</v>
      </c>
      <c r="J522" s="4">
        <v>20.72</v>
      </c>
      <c r="K522" s="3">
        <v>43100</v>
      </c>
    </row>
    <row r="523" spans="1:11" x14ac:dyDescent="0.3">
      <c r="A523" s="1" t="s">
        <v>9</v>
      </c>
      <c r="B523" s="1" t="s">
        <v>557</v>
      </c>
      <c r="C523" s="3">
        <v>510</v>
      </c>
      <c r="D523" s="5">
        <v>25.5</v>
      </c>
      <c r="E523" s="6">
        <v>8.5000000000000006E-2</v>
      </c>
      <c r="F523" s="87">
        <v>0.35</v>
      </c>
      <c r="G523" s="4">
        <v>22.39</v>
      </c>
      <c r="H523" s="3">
        <v>46560</v>
      </c>
      <c r="I523" s="5">
        <v>6.2</v>
      </c>
      <c r="J523" s="4">
        <v>22.08</v>
      </c>
      <c r="K523" s="3">
        <v>45920</v>
      </c>
    </row>
    <row r="524" spans="1:11" x14ac:dyDescent="0.3">
      <c r="A524" s="1" t="s">
        <v>9</v>
      </c>
      <c r="B524" s="1" t="s">
        <v>558</v>
      </c>
      <c r="C524" s="3">
        <v>290</v>
      </c>
      <c r="D524" s="5">
        <v>30.5</v>
      </c>
      <c r="E524" s="6">
        <v>4.8000000000000001E-2</v>
      </c>
      <c r="F524" s="87">
        <v>0.45</v>
      </c>
      <c r="G524" s="4">
        <v>33.68</v>
      </c>
      <c r="H524" s="3">
        <v>70050</v>
      </c>
      <c r="I524" s="5">
        <v>9.1</v>
      </c>
      <c r="J524" s="4">
        <v>33.31</v>
      </c>
      <c r="K524" s="3">
        <v>69290</v>
      </c>
    </row>
    <row r="525" spans="1:11" x14ac:dyDescent="0.3">
      <c r="A525" s="1" t="s">
        <v>9</v>
      </c>
      <c r="B525" s="1" t="s">
        <v>559</v>
      </c>
      <c r="C525" s="3">
        <v>570</v>
      </c>
      <c r="D525" s="5">
        <v>49.1</v>
      </c>
      <c r="E525" s="6">
        <v>9.4E-2</v>
      </c>
      <c r="F525" s="87">
        <v>0.77</v>
      </c>
      <c r="G525" s="4">
        <v>24.6</v>
      </c>
      <c r="H525" s="3">
        <v>51160</v>
      </c>
      <c r="I525" s="5">
        <v>10.6</v>
      </c>
      <c r="J525" s="4">
        <v>23.26</v>
      </c>
      <c r="K525" s="3">
        <v>48370</v>
      </c>
    </row>
    <row r="526" spans="1:11" x14ac:dyDescent="0.3">
      <c r="A526" s="1" t="s">
        <v>9</v>
      </c>
      <c r="B526" s="1" t="s">
        <v>560</v>
      </c>
      <c r="C526" s="3">
        <v>12900</v>
      </c>
      <c r="D526" s="5">
        <v>3.5</v>
      </c>
      <c r="E526" s="6">
        <v>2.133</v>
      </c>
      <c r="F526" s="87">
        <v>0.66</v>
      </c>
      <c r="G526" s="4">
        <v>38.14</v>
      </c>
      <c r="H526" s="3">
        <v>79330</v>
      </c>
      <c r="I526" s="5">
        <v>1.2</v>
      </c>
      <c r="J526" s="4">
        <v>37.119999999999997</v>
      </c>
      <c r="K526" s="3">
        <v>77200</v>
      </c>
    </row>
    <row r="527" spans="1:11" x14ac:dyDescent="0.3">
      <c r="A527" s="1" t="s">
        <v>9</v>
      </c>
      <c r="B527" s="1" t="s">
        <v>561</v>
      </c>
      <c r="C527" s="3">
        <v>3610</v>
      </c>
      <c r="D527" s="5">
        <v>11.2</v>
      </c>
      <c r="E527" s="6">
        <v>0.59799999999999998</v>
      </c>
      <c r="F527" s="87">
        <v>0.85</v>
      </c>
      <c r="G527" s="4">
        <v>22.2</v>
      </c>
      <c r="H527" s="3">
        <v>46170</v>
      </c>
      <c r="I527" s="5">
        <v>3.3</v>
      </c>
      <c r="J527" s="4">
        <v>20.79</v>
      </c>
      <c r="K527" s="3">
        <v>43250</v>
      </c>
    </row>
    <row r="528" spans="1:11" x14ac:dyDescent="0.3">
      <c r="A528" s="1" t="s">
        <v>9</v>
      </c>
      <c r="B528" s="1" t="s">
        <v>563</v>
      </c>
      <c r="C528" s="3">
        <v>14200</v>
      </c>
      <c r="D528" s="5">
        <v>7.4</v>
      </c>
      <c r="E528" s="6">
        <v>2.3490000000000002</v>
      </c>
      <c r="F528" s="87">
        <v>1.43</v>
      </c>
      <c r="G528" s="4">
        <v>26.99</v>
      </c>
      <c r="H528" s="3">
        <v>56150</v>
      </c>
      <c r="I528" s="5">
        <v>2.2999999999999998</v>
      </c>
      <c r="J528" s="4">
        <v>27.07</v>
      </c>
      <c r="K528" s="3">
        <v>56310</v>
      </c>
    </row>
    <row r="529" spans="1:11" x14ac:dyDescent="0.3">
      <c r="A529" s="1" t="s">
        <v>9</v>
      </c>
      <c r="B529" s="1" t="s">
        <v>564</v>
      </c>
      <c r="C529" s="3">
        <v>760</v>
      </c>
      <c r="D529" s="5">
        <v>25.2</v>
      </c>
      <c r="E529" s="6">
        <v>0.126</v>
      </c>
      <c r="F529" s="87">
        <v>0.96</v>
      </c>
      <c r="G529" s="4">
        <v>31.9</v>
      </c>
      <c r="H529" s="3">
        <v>66360</v>
      </c>
      <c r="I529" s="5">
        <v>4</v>
      </c>
      <c r="J529" s="4">
        <v>32.21</v>
      </c>
      <c r="K529" s="3">
        <v>66990</v>
      </c>
    </row>
    <row r="530" spans="1:11" x14ac:dyDescent="0.3">
      <c r="A530" s="1" t="s">
        <v>9</v>
      </c>
      <c r="B530" s="1" t="s">
        <v>565</v>
      </c>
      <c r="C530" s="3">
        <v>610</v>
      </c>
      <c r="D530" s="5">
        <v>32.4</v>
      </c>
      <c r="E530" s="6">
        <v>0.1</v>
      </c>
      <c r="F530" s="87">
        <v>0.83</v>
      </c>
      <c r="G530" s="4">
        <v>22.7</v>
      </c>
      <c r="H530" s="3">
        <v>47210</v>
      </c>
      <c r="I530" s="5">
        <v>2.1</v>
      </c>
      <c r="J530" s="4">
        <v>22.31</v>
      </c>
      <c r="K530" s="3">
        <v>46410</v>
      </c>
    </row>
    <row r="531" spans="1:11" x14ac:dyDescent="0.3">
      <c r="A531" s="1" t="s">
        <v>9</v>
      </c>
      <c r="B531" s="1" t="s">
        <v>566</v>
      </c>
      <c r="C531" s="3">
        <v>450</v>
      </c>
      <c r="D531" s="5">
        <v>11.2</v>
      </c>
      <c r="E531" s="6">
        <v>7.3999999999999996E-2</v>
      </c>
      <c r="F531" s="87">
        <v>0.85</v>
      </c>
      <c r="G531" s="4">
        <v>39.450000000000003</v>
      </c>
      <c r="H531" s="3">
        <v>82050</v>
      </c>
      <c r="I531" s="5">
        <v>3.9</v>
      </c>
      <c r="J531" s="4">
        <v>41.17</v>
      </c>
      <c r="K531" s="3">
        <v>85640</v>
      </c>
    </row>
    <row r="532" spans="1:11" x14ac:dyDescent="0.3">
      <c r="A532" s="1" t="s">
        <v>9</v>
      </c>
      <c r="B532" s="1" t="s">
        <v>567</v>
      </c>
      <c r="C532" s="3">
        <v>2100</v>
      </c>
      <c r="D532" s="5">
        <v>14.1</v>
      </c>
      <c r="E532" s="6">
        <v>0.34799999999999998</v>
      </c>
      <c r="F532" s="87">
        <v>0.77</v>
      </c>
      <c r="G532" s="4">
        <v>27.08</v>
      </c>
      <c r="H532" s="3">
        <v>56320</v>
      </c>
      <c r="I532" s="5">
        <v>3</v>
      </c>
      <c r="J532" s="4">
        <v>25.56</v>
      </c>
      <c r="K532" s="3">
        <v>53160</v>
      </c>
    </row>
    <row r="533" spans="1:11" x14ac:dyDescent="0.3">
      <c r="A533" s="1" t="s">
        <v>9</v>
      </c>
      <c r="B533" s="1" t="s">
        <v>568</v>
      </c>
      <c r="C533" s="3">
        <v>1100</v>
      </c>
      <c r="D533" s="5">
        <v>24.7</v>
      </c>
      <c r="E533" s="6">
        <v>0.182</v>
      </c>
      <c r="F533" s="87">
        <v>1.06</v>
      </c>
      <c r="G533" s="4">
        <v>46.62</v>
      </c>
      <c r="H533" s="3">
        <v>96960</v>
      </c>
      <c r="I533" s="5">
        <v>4.0999999999999996</v>
      </c>
      <c r="J533" s="4">
        <v>47.08</v>
      </c>
      <c r="K533" s="3">
        <v>97940</v>
      </c>
    </row>
    <row r="534" spans="1:11" x14ac:dyDescent="0.3">
      <c r="A534" s="1" t="s">
        <v>9</v>
      </c>
      <c r="B534" s="1" t="s">
        <v>569</v>
      </c>
      <c r="C534" s="3">
        <v>420</v>
      </c>
      <c r="D534" s="5">
        <v>39.1</v>
      </c>
      <c r="E534" s="6">
        <v>6.9000000000000006E-2</v>
      </c>
      <c r="F534" s="87">
        <v>0.85</v>
      </c>
      <c r="G534" s="4">
        <v>14.33</v>
      </c>
      <c r="H534" s="3">
        <v>29820</v>
      </c>
      <c r="I534" s="5">
        <v>3.7</v>
      </c>
      <c r="J534" s="4">
        <v>12.43</v>
      </c>
      <c r="K534" s="3">
        <v>25860</v>
      </c>
    </row>
    <row r="535" spans="1:11" x14ac:dyDescent="0.3">
      <c r="A535" s="1" t="s">
        <v>9</v>
      </c>
      <c r="B535" s="1" t="s">
        <v>570</v>
      </c>
      <c r="C535" s="3">
        <v>620</v>
      </c>
      <c r="D535" s="5">
        <v>32.9</v>
      </c>
      <c r="E535" s="6">
        <v>0.10299999999999999</v>
      </c>
      <c r="F535" s="87">
        <v>0.56999999999999995</v>
      </c>
      <c r="G535" s="4">
        <v>20.34</v>
      </c>
      <c r="H535" s="3">
        <v>42300</v>
      </c>
      <c r="I535" s="5">
        <v>6</v>
      </c>
      <c r="J535" s="4">
        <v>20.99</v>
      </c>
      <c r="K535" s="3">
        <v>43670</v>
      </c>
    </row>
    <row r="536" spans="1:11" x14ac:dyDescent="0.3">
      <c r="A536" s="1" t="s">
        <v>9</v>
      </c>
      <c r="B536" s="1" t="s">
        <v>571</v>
      </c>
      <c r="C536" s="3">
        <v>2900</v>
      </c>
      <c r="D536" s="5">
        <v>11.7</v>
      </c>
      <c r="E536" s="6">
        <v>0.47899999999999998</v>
      </c>
      <c r="F536" s="87">
        <v>0.98</v>
      </c>
      <c r="G536" s="4">
        <v>24.89</v>
      </c>
      <c r="H536" s="3">
        <v>51780</v>
      </c>
      <c r="I536" s="5">
        <v>2.5</v>
      </c>
      <c r="J536" s="4">
        <v>25.06</v>
      </c>
      <c r="K536" s="3">
        <v>52120</v>
      </c>
    </row>
    <row r="537" spans="1:11" x14ac:dyDescent="0.3">
      <c r="A537" s="1" t="s">
        <v>9</v>
      </c>
      <c r="B537" s="1" t="s">
        <v>572</v>
      </c>
      <c r="C537" s="3">
        <v>5510</v>
      </c>
      <c r="D537" s="5">
        <v>11.7</v>
      </c>
      <c r="E537" s="6">
        <v>0.91100000000000003</v>
      </c>
      <c r="F537" s="87">
        <v>0.99</v>
      </c>
      <c r="G537" s="4">
        <v>30.7</v>
      </c>
      <c r="H537" s="3">
        <v>63860</v>
      </c>
      <c r="I537" s="5">
        <v>3.6</v>
      </c>
      <c r="J537" s="4">
        <v>31.62</v>
      </c>
      <c r="K537" s="3">
        <v>65770</v>
      </c>
    </row>
    <row r="538" spans="1:11" x14ac:dyDescent="0.3">
      <c r="A538" s="1" t="s">
        <v>9</v>
      </c>
      <c r="B538" s="1" t="s">
        <v>573</v>
      </c>
      <c r="C538" s="3">
        <v>5250</v>
      </c>
      <c r="D538" s="5">
        <v>8.1</v>
      </c>
      <c r="E538" s="6">
        <v>0.86899999999999999</v>
      </c>
      <c r="F538" s="87">
        <v>0.86</v>
      </c>
      <c r="G538" s="4">
        <v>22.31</v>
      </c>
      <c r="H538" s="3">
        <v>46390</v>
      </c>
      <c r="I538" s="5">
        <v>3.9</v>
      </c>
      <c r="J538" s="4">
        <v>20.73</v>
      </c>
      <c r="K538" s="3">
        <v>43120</v>
      </c>
    </row>
    <row r="539" spans="1:11" x14ac:dyDescent="0.3">
      <c r="A539" s="1" t="s">
        <v>9</v>
      </c>
      <c r="B539" s="1" t="s">
        <v>575</v>
      </c>
      <c r="C539" s="3">
        <v>20390</v>
      </c>
      <c r="D539" s="5">
        <v>5</v>
      </c>
      <c r="E539" s="6">
        <v>3.3719999999999999</v>
      </c>
      <c r="F539" s="87">
        <v>0.75</v>
      </c>
      <c r="G539" s="4">
        <v>21.86</v>
      </c>
      <c r="H539" s="3">
        <v>45480</v>
      </c>
      <c r="I539" s="5">
        <v>2</v>
      </c>
      <c r="J539" s="4">
        <v>20.02</v>
      </c>
      <c r="K539" s="3">
        <v>41630</v>
      </c>
    </row>
    <row r="540" spans="1:11" x14ac:dyDescent="0.3">
      <c r="A540" s="1" t="s">
        <v>9</v>
      </c>
      <c r="B540" s="1" t="s">
        <v>576</v>
      </c>
      <c r="C540" s="3">
        <v>5460</v>
      </c>
      <c r="D540" s="5">
        <v>8.4</v>
      </c>
      <c r="E540" s="6">
        <v>0.90200000000000002</v>
      </c>
      <c r="F540" s="87">
        <v>0.49</v>
      </c>
      <c r="G540" s="4">
        <v>27.35</v>
      </c>
      <c r="H540" s="3">
        <v>56880</v>
      </c>
      <c r="I540" s="5">
        <v>3.4</v>
      </c>
      <c r="J540" s="4">
        <v>27.41</v>
      </c>
      <c r="K540" s="3">
        <v>57010</v>
      </c>
    </row>
    <row r="541" spans="1:11" x14ac:dyDescent="0.3">
      <c r="A541" s="1" t="s">
        <v>9</v>
      </c>
      <c r="B541" s="1" t="s">
        <v>577</v>
      </c>
      <c r="C541" s="3">
        <v>150</v>
      </c>
      <c r="D541" s="5">
        <v>36.299999999999997</v>
      </c>
      <c r="E541" s="6">
        <v>2.5999999999999999E-2</v>
      </c>
      <c r="F541" s="87">
        <v>0.11</v>
      </c>
      <c r="G541" s="4">
        <v>21.43</v>
      </c>
      <c r="H541" s="3">
        <v>44560</v>
      </c>
      <c r="I541" s="5">
        <v>4.3</v>
      </c>
      <c r="J541" s="4">
        <v>20.93</v>
      </c>
      <c r="K541" s="3">
        <v>43540</v>
      </c>
    </row>
    <row r="542" spans="1:11" x14ac:dyDescent="0.3">
      <c r="A542" s="1" t="s">
        <v>9</v>
      </c>
      <c r="B542" s="1" t="s">
        <v>578</v>
      </c>
      <c r="C542" s="3">
        <v>3790</v>
      </c>
      <c r="D542" s="5">
        <v>6.8</v>
      </c>
      <c r="E542" s="6">
        <v>0.627</v>
      </c>
      <c r="F542" s="87">
        <v>0.68</v>
      </c>
      <c r="G542" s="4">
        <v>33.22</v>
      </c>
      <c r="H542" s="3">
        <v>69100</v>
      </c>
      <c r="I542" s="5">
        <v>5.0999999999999996</v>
      </c>
      <c r="J542" s="4">
        <v>30.64</v>
      </c>
      <c r="K542" s="3">
        <v>63730</v>
      </c>
    </row>
    <row r="543" spans="1:11" x14ac:dyDescent="0.3">
      <c r="A543" s="1" t="s">
        <v>9</v>
      </c>
      <c r="B543" s="1" t="s">
        <v>579</v>
      </c>
      <c r="C543" s="3">
        <v>490</v>
      </c>
      <c r="D543" s="5">
        <v>35.5</v>
      </c>
      <c r="E543" s="6">
        <v>8.2000000000000003E-2</v>
      </c>
      <c r="F543" s="87">
        <v>0.55000000000000004</v>
      </c>
      <c r="G543" s="4">
        <v>18.3</v>
      </c>
      <c r="H543" s="3">
        <v>38050</v>
      </c>
      <c r="I543" s="5">
        <v>14</v>
      </c>
      <c r="J543" s="4">
        <v>16.649999999999999</v>
      </c>
      <c r="K543" s="3">
        <v>34640</v>
      </c>
    </row>
    <row r="544" spans="1:11" x14ac:dyDescent="0.3">
      <c r="A544" s="1" t="s">
        <v>9</v>
      </c>
      <c r="B544" s="1" t="s">
        <v>580</v>
      </c>
      <c r="C544" s="3">
        <v>410</v>
      </c>
      <c r="D544" s="5">
        <v>35.299999999999997</v>
      </c>
      <c r="E544" s="6">
        <v>6.8000000000000005E-2</v>
      </c>
      <c r="F544" s="87">
        <v>0.61</v>
      </c>
      <c r="G544" s="4">
        <v>19.46</v>
      </c>
      <c r="H544" s="3">
        <v>40480</v>
      </c>
      <c r="I544" s="5">
        <v>11.1</v>
      </c>
      <c r="J544" s="4">
        <v>15.44</v>
      </c>
      <c r="K544" s="3">
        <v>32110</v>
      </c>
    </row>
    <row r="545" spans="1:11" x14ac:dyDescent="0.3">
      <c r="A545" s="1" t="s">
        <v>9</v>
      </c>
      <c r="B545" s="1" t="s">
        <v>581</v>
      </c>
      <c r="C545" s="3">
        <v>590</v>
      </c>
      <c r="D545" s="5">
        <v>27.5</v>
      </c>
      <c r="E545" s="6">
        <v>9.7000000000000003E-2</v>
      </c>
      <c r="F545" s="87">
        <v>0.44</v>
      </c>
      <c r="G545" s="4">
        <v>19.96</v>
      </c>
      <c r="H545" s="3">
        <v>41520</v>
      </c>
      <c r="I545" s="5">
        <v>5.3</v>
      </c>
      <c r="J545" s="4">
        <v>18.489999999999998</v>
      </c>
      <c r="K545" s="3">
        <v>38460</v>
      </c>
    </row>
    <row r="546" spans="1:11" x14ac:dyDescent="0.3">
      <c r="A546" s="1" t="s">
        <v>9</v>
      </c>
      <c r="B546" s="1" t="s">
        <v>582</v>
      </c>
      <c r="C546" s="3">
        <v>510</v>
      </c>
      <c r="D546" s="5">
        <v>37.299999999999997</v>
      </c>
      <c r="E546" s="6">
        <v>8.5000000000000006E-2</v>
      </c>
      <c r="F546" s="87">
        <v>0.95</v>
      </c>
      <c r="G546" s="4">
        <v>16.72</v>
      </c>
      <c r="H546" s="3">
        <v>34770</v>
      </c>
      <c r="I546" s="5">
        <v>6.1</v>
      </c>
      <c r="J546" s="4">
        <v>14.88</v>
      </c>
      <c r="K546" s="3">
        <v>30940</v>
      </c>
    </row>
    <row r="547" spans="1:11" x14ac:dyDescent="0.3">
      <c r="A547" s="1" t="s">
        <v>9</v>
      </c>
      <c r="B547" s="1" t="s">
        <v>583</v>
      </c>
      <c r="C547" s="3">
        <v>320</v>
      </c>
      <c r="D547" s="5">
        <v>33.700000000000003</v>
      </c>
      <c r="E547" s="6">
        <v>5.2999999999999999E-2</v>
      </c>
      <c r="F547" s="87">
        <v>0.51</v>
      </c>
      <c r="G547" s="4">
        <v>23.89</v>
      </c>
      <c r="H547" s="3">
        <v>49680</v>
      </c>
      <c r="I547" s="5">
        <v>6.8</v>
      </c>
      <c r="J547" s="4">
        <v>23.07</v>
      </c>
      <c r="K547" s="3">
        <v>47980</v>
      </c>
    </row>
    <row r="548" spans="1:11" x14ac:dyDescent="0.3">
      <c r="A548" s="1" t="s">
        <v>9</v>
      </c>
      <c r="B548" s="1" t="s">
        <v>584</v>
      </c>
      <c r="C548" s="3">
        <v>2960</v>
      </c>
      <c r="D548" s="5">
        <v>21.1</v>
      </c>
      <c r="E548" s="6">
        <v>0.49</v>
      </c>
      <c r="F548" s="87">
        <v>0.61</v>
      </c>
      <c r="G548" s="4">
        <v>16.14</v>
      </c>
      <c r="H548" s="3">
        <v>33570</v>
      </c>
      <c r="I548" s="5">
        <v>4.3</v>
      </c>
      <c r="J548" s="4">
        <v>14.7</v>
      </c>
      <c r="K548" s="3">
        <v>30580</v>
      </c>
    </row>
    <row r="549" spans="1:11" x14ac:dyDescent="0.3">
      <c r="A549" s="1" t="s">
        <v>9</v>
      </c>
      <c r="B549" s="1" t="s">
        <v>585</v>
      </c>
      <c r="C549" s="3">
        <v>420</v>
      </c>
      <c r="D549" s="5">
        <v>47.9</v>
      </c>
      <c r="E549" s="6">
        <v>6.9000000000000006E-2</v>
      </c>
      <c r="F549" s="87">
        <v>0.47</v>
      </c>
      <c r="G549" s="4">
        <v>23.32</v>
      </c>
      <c r="H549" s="3">
        <v>48500</v>
      </c>
      <c r="I549" s="5">
        <v>6.6</v>
      </c>
      <c r="J549" s="4">
        <v>22.36</v>
      </c>
      <c r="K549" s="3">
        <v>46500</v>
      </c>
    </row>
    <row r="550" spans="1:11" x14ac:dyDescent="0.3">
      <c r="A550" s="1" t="s">
        <v>9</v>
      </c>
      <c r="B550" s="1" t="s">
        <v>586</v>
      </c>
      <c r="C550" s="3">
        <v>1070</v>
      </c>
      <c r="D550" s="5">
        <v>15.9</v>
      </c>
      <c r="E550" s="6">
        <v>0.17699999999999999</v>
      </c>
      <c r="F550" s="87">
        <v>0.53</v>
      </c>
      <c r="G550" s="4">
        <v>32.590000000000003</v>
      </c>
      <c r="H550" s="3">
        <v>67790</v>
      </c>
      <c r="I550" s="5">
        <v>4.8</v>
      </c>
      <c r="J550" s="4">
        <v>32.9</v>
      </c>
      <c r="K550" s="3">
        <v>68430</v>
      </c>
    </row>
    <row r="551" spans="1:11" x14ac:dyDescent="0.3">
      <c r="A551" s="1" t="s">
        <v>9</v>
      </c>
      <c r="B551" s="1" t="s">
        <v>587</v>
      </c>
      <c r="C551" s="3">
        <v>7710</v>
      </c>
      <c r="D551" s="5">
        <v>10.1</v>
      </c>
      <c r="E551" s="6">
        <v>1.274</v>
      </c>
      <c r="F551" s="87">
        <v>0.59</v>
      </c>
      <c r="G551" s="4">
        <v>29.16</v>
      </c>
      <c r="H551" s="3">
        <v>60650</v>
      </c>
      <c r="I551" s="5">
        <v>3.8</v>
      </c>
      <c r="J551" s="4">
        <v>28.23</v>
      </c>
      <c r="K551" s="3">
        <v>58720</v>
      </c>
    </row>
    <row r="552" spans="1:11" x14ac:dyDescent="0.3">
      <c r="A552" s="1" t="s">
        <v>9</v>
      </c>
      <c r="B552" s="1" t="s">
        <v>588</v>
      </c>
      <c r="C552" s="3">
        <v>820</v>
      </c>
      <c r="D552" s="5">
        <v>23.1</v>
      </c>
      <c r="E552" s="6">
        <v>0.13500000000000001</v>
      </c>
      <c r="F552" s="87">
        <v>0.6</v>
      </c>
      <c r="G552" s="4">
        <v>21.03</v>
      </c>
      <c r="H552" s="3">
        <v>43740</v>
      </c>
      <c r="I552" s="5">
        <v>8</v>
      </c>
      <c r="J552" s="4">
        <v>19.75</v>
      </c>
      <c r="K552" s="3">
        <v>41070</v>
      </c>
    </row>
    <row r="553" spans="1:11" x14ac:dyDescent="0.3">
      <c r="A553" s="1" t="s">
        <v>9</v>
      </c>
      <c r="B553" s="1" t="s">
        <v>589</v>
      </c>
      <c r="C553" s="3">
        <v>8010</v>
      </c>
      <c r="D553" s="5">
        <v>7.1</v>
      </c>
      <c r="E553" s="6">
        <v>1.3240000000000001</v>
      </c>
      <c r="F553" s="87">
        <v>0.55000000000000004</v>
      </c>
      <c r="G553" s="4">
        <v>26.41</v>
      </c>
      <c r="H553" s="3">
        <v>54930</v>
      </c>
      <c r="I553" s="5">
        <v>2.2000000000000002</v>
      </c>
      <c r="J553" s="4">
        <v>26</v>
      </c>
      <c r="K553" s="3">
        <v>54070</v>
      </c>
    </row>
    <row r="554" spans="1:11" x14ac:dyDescent="0.3">
      <c r="A554" s="1" t="s">
        <v>9</v>
      </c>
      <c r="B554" s="1" t="s">
        <v>590</v>
      </c>
      <c r="C554" s="3">
        <v>1870</v>
      </c>
      <c r="D554" s="5">
        <v>9.9</v>
      </c>
      <c r="E554" s="6">
        <v>0.31</v>
      </c>
      <c r="F554" s="87">
        <v>0.53</v>
      </c>
      <c r="G554" s="4">
        <v>24</v>
      </c>
      <c r="H554" s="3">
        <v>49930</v>
      </c>
      <c r="I554" s="5">
        <v>2.6</v>
      </c>
      <c r="J554" s="4">
        <v>22.05</v>
      </c>
      <c r="K554" s="3">
        <v>45860</v>
      </c>
    </row>
    <row r="555" spans="1:11" x14ac:dyDescent="0.3">
      <c r="A555" s="1" t="s">
        <v>9</v>
      </c>
      <c r="B555" s="1" t="s">
        <v>591</v>
      </c>
      <c r="C555" s="3">
        <v>680</v>
      </c>
      <c r="D555" s="5">
        <v>33.299999999999997</v>
      </c>
      <c r="E555" s="6">
        <v>0.112</v>
      </c>
      <c r="F555" s="87">
        <v>0.39</v>
      </c>
      <c r="G555" s="4">
        <v>27.3</v>
      </c>
      <c r="H555" s="3">
        <v>56780</v>
      </c>
      <c r="I555" s="5">
        <v>5.3</v>
      </c>
      <c r="J555" s="4">
        <v>27.37</v>
      </c>
      <c r="K555" s="3">
        <v>56930</v>
      </c>
    </row>
    <row r="556" spans="1:11" x14ac:dyDescent="0.3">
      <c r="A556" s="1" t="s">
        <v>9</v>
      </c>
      <c r="B556" s="1" t="s">
        <v>592</v>
      </c>
      <c r="C556" s="3">
        <v>2170</v>
      </c>
      <c r="D556" s="5">
        <v>15.5</v>
      </c>
      <c r="E556" s="6">
        <v>0.35799999999999998</v>
      </c>
      <c r="F556" s="87">
        <v>0.44</v>
      </c>
      <c r="G556" s="4">
        <v>45.76</v>
      </c>
      <c r="H556" s="3">
        <v>95180</v>
      </c>
      <c r="I556" s="5">
        <v>2.4</v>
      </c>
      <c r="J556" s="4">
        <v>50.4</v>
      </c>
      <c r="K556" s="3">
        <v>104840</v>
      </c>
    </row>
    <row r="557" spans="1:11" x14ac:dyDescent="0.3">
      <c r="A557" s="1" t="s">
        <v>9</v>
      </c>
      <c r="B557" s="1" t="s">
        <v>593</v>
      </c>
      <c r="C557" s="3">
        <v>3720</v>
      </c>
      <c r="D557" s="5">
        <v>15.9</v>
      </c>
      <c r="E557" s="6">
        <v>0.61599999999999999</v>
      </c>
      <c r="F557" s="87">
        <v>0.82</v>
      </c>
      <c r="G557" s="4">
        <v>29.66</v>
      </c>
      <c r="H557" s="3">
        <v>61690</v>
      </c>
      <c r="I557" s="5">
        <v>4.0999999999999996</v>
      </c>
      <c r="J557" s="4">
        <v>32.29</v>
      </c>
      <c r="K557" s="3">
        <v>67160</v>
      </c>
    </row>
    <row r="558" spans="1:11" x14ac:dyDescent="0.3">
      <c r="A558" s="1" t="s">
        <v>9</v>
      </c>
      <c r="B558" s="1" t="s">
        <v>594</v>
      </c>
      <c r="C558" s="3">
        <v>400</v>
      </c>
      <c r="D558" s="5">
        <v>31.4</v>
      </c>
      <c r="E558" s="6">
        <v>6.6000000000000003E-2</v>
      </c>
      <c r="F558" s="87">
        <v>2.56</v>
      </c>
      <c r="G558" s="4">
        <v>21.49</v>
      </c>
      <c r="H558" s="3">
        <v>44700</v>
      </c>
      <c r="I558" s="5">
        <v>10.199999999999999</v>
      </c>
      <c r="J558" s="4">
        <v>20.56</v>
      </c>
      <c r="K558" s="3">
        <v>42750</v>
      </c>
    </row>
    <row r="559" spans="1:11" x14ac:dyDescent="0.3">
      <c r="A559" s="1" t="s">
        <v>9</v>
      </c>
      <c r="B559" s="1" t="s">
        <v>595</v>
      </c>
      <c r="C559" s="3">
        <v>1780</v>
      </c>
      <c r="D559" s="5">
        <v>16.2</v>
      </c>
      <c r="E559" s="6">
        <v>0.29499999999999998</v>
      </c>
      <c r="F559" s="87">
        <v>0.96</v>
      </c>
      <c r="G559" s="4">
        <v>28.43</v>
      </c>
      <c r="H559" s="3">
        <v>59130</v>
      </c>
      <c r="I559" s="5">
        <v>3.4</v>
      </c>
      <c r="J559" s="4">
        <v>25.98</v>
      </c>
      <c r="K559" s="3">
        <v>54030</v>
      </c>
    </row>
    <row r="560" spans="1:11" x14ac:dyDescent="0.3">
      <c r="A560" s="1" t="s">
        <v>9</v>
      </c>
      <c r="B560" s="1" t="s">
        <v>596</v>
      </c>
      <c r="C560" s="3">
        <v>150</v>
      </c>
      <c r="D560" s="5">
        <v>38.5</v>
      </c>
      <c r="E560" s="6">
        <v>2.5000000000000001E-2</v>
      </c>
      <c r="F560" s="87">
        <v>0.43</v>
      </c>
      <c r="G560" s="4">
        <v>18.88</v>
      </c>
      <c r="H560" s="3">
        <v>39280</v>
      </c>
      <c r="I560" s="5">
        <v>8.4</v>
      </c>
      <c r="J560" s="4">
        <v>19.579999999999998</v>
      </c>
      <c r="K560" s="3">
        <v>40720</v>
      </c>
    </row>
    <row r="561" spans="1:11" x14ac:dyDescent="0.3">
      <c r="A561" s="1" t="s">
        <v>9</v>
      </c>
      <c r="B561" s="1" t="s">
        <v>598</v>
      </c>
      <c r="C561" s="3">
        <v>490</v>
      </c>
      <c r="D561" s="5">
        <v>29.5</v>
      </c>
      <c r="E561" s="6">
        <v>8.1000000000000003E-2</v>
      </c>
      <c r="F561" s="87">
        <v>0.96</v>
      </c>
      <c r="G561" s="4">
        <v>28.87</v>
      </c>
      <c r="H561" s="3">
        <v>60060</v>
      </c>
      <c r="I561" s="5">
        <v>11.7</v>
      </c>
      <c r="J561" s="4">
        <v>29.68</v>
      </c>
      <c r="K561" s="3">
        <v>61740</v>
      </c>
    </row>
    <row r="562" spans="1:11" x14ac:dyDescent="0.3">
      <c r="A562" s="1" t="s">
        <v>9</v>
      </c>
      <c r="B562" s="1" t="s">
        <v>599</v>
      </c>
      <c r="C562" s="3">
        <v>43670</v>
      </c>
      <c r="D562" s="5">
        <v>3.4</v>
      </c>
      <c r="E562" s="6">
        <v>7.2210000000000001</v>
      </c>
      <c r="F562" s="87">
        <v>0.76</v>
      </c>
      <c r="G562" s="4">
        <v>20.94</v>
      </c>
      <c r="H562" s="3">
        <v>43550</v>
      </c>
      <c r="I562" s="5">
        <v>1.2</v>
      </c>
      <c r="J562" s="4">
        <v>19.239999999999998</v>
      </c>
      <c r="K562" s="3">
        <v>40030</v>
      </c>
    </row>
    <row r="563" spans="1:11" x14ac:dyDescent="0.3">
      <c r="A563" s="1" t="s">
        <v>9</v>
      </c>
      <c r="B563" s="1" t="s">
        <v>600</v>
      </c>
      <c r="C563" s="3">
        <v>860</v>
      </c>
      <c r="D563" s="5">
        <v>30.7</v>
      </c>
      <c r="E563" s="6">
        <v>0.14099999999999999</v>
      </c>
      <c r="F563" s="87">
        <v>0.59</v>
      </c>
      <c r="G563" s="4">
        <v>17.420000000000002</v>
      </c>
      <c r="H563" s="3">
        <v>36230</v>
      </c>
      <c r="I563" s="5">
        <v>7.1</v>
      </c>
      <c r="J563" s="4">
        <v>15.51</v>
      </c>
      <c r="K563" s="3">
        <v>32250</v>
      </c>
    </row>
    <row r="564" spans="1:11" x14ac:dyDescent="0.3">
      <c r="A564" s="1" t="s">
        <v>9</v>
      </c>
      <c r="B564" s="1" t="s">
        <v>601</v>
      </c>
      <c r="C564" s="3">
        <v>570</v>
      </c>
      <c r="D564" s="5">
        <v>34.4</v>
      </c>
      <c r="E564" s="6">
        <v>9.4E-2</v>
      </c>
      <c r="F564" s="87">
        <v>0.77</v>
      </c>
      <c r="G564" s="4">
        <v>29.52</v>
      </c>
      <c r="H564" s="3">
        <v>61400</v>
      </c>
      <c r="I564" s="5">
        <v>6.5</v>
      </c>
      <c r="J564" s="4">
        <v>29.93</v>
      </c>
      <c r="K564" s="3">
        <v>62260</v>
      </c>
    </row>
    <row r="565" spans="1:11" x14ac:dyDescent="0.3">
      <c r="A565" s="1" t="s">
        <v>9</v>
      </c>
      <c r="B565" s="1" t="s">
        <v>602</v>
      </c>
      <c r="C565" s="3">
        <v>4380</v>
      </c>
      <c r="D565" s="5">
        <v>11.1</v>
      </c>
      <c r="E565" s="6">
        <v>0.72499999999999998</v>
      </c>
      <c r="F565" s="87">
        <v>0.92</v>
      </c>
      <c r="G565" s="4">
        <v>15.72</v>
      </c>
      <c r="H565" s="3">
        <v>32700</v>
      </c>
      <c r="I565" s="5">
        <v>2.2999999999999998</v>
      </c>
      <c r="J565" s="4">
        <v>14.3</v>
      </c>
      <c r="K565" s="3">
        <v>29750</v>
      </c>
    </row>
    <row r="566" spans="1:11" x14ac:dyDescent="0.3">
      <c r="A566" s="1" t="s">
        <v>9</v>
      </c>
      <c r="B566" s="1" t="s">
        <v>603</v>
      </c>
      <c r="C566" s="3">
        <v>6760</v>
      </c>
      <c r="D566" s="5">
        <v>11.3</v>
      </c>
      <c r="E566" s="6">
        <v>1.1180000000000001</v>
      </c>
      <c r="F566" s="87">
        <v>1.04</v>
      </c>
      <c r="G566" s="4">
        <v>19.62</v>
      </c>
      <c r="H566" s="3">
        <v>40810</v>
      </c>
      <c r="I566" s="5">
        <v>2.9</v>
      </c>
      <c r="J566" s="4">
        <v>17.489999999999998</v>
      </c>
      <c r="K566" s="3">
        <v>36380</v>
      </c>
    </row>
    <row r="567" spans="1:11" x14ac:dyDescent="0.3">
      <c r="A567" s="1" t="s">
        <v>9</v>
      </c>
      <c r="B567" s="1" t="s">
        <v>604</v>
      </c>
      <c r="C567" s="3">
        <v>20890</v>
      </c>
      <c r="D567" s="5">
        <v>2.8</v>
      </c>
      <c r="E567" s="6">
        <v>3.4550000000000001</v>
      </c>
      <c r="F567" s="87">
        <v>0.8</v>
      </c>
      <c r="G567" s="4">
        <v>29.53</v>
      </c>
      <c r="H567" s="3">
        <v>61430</v>
      </c>
      <c r="I567" s="5">
        <v>1.2</v>
      </c>
      <c r="J567" s="4">
        <v>27.18</v>
      </c>
      <c r="K567" s="3">
        <v>56540</v>
      </c>
    </row>
    <row r="568" spans="1:11" x14ac:dyDescent="0.3">
      <c r="A568" s="1" t="s">
        <v>9</v>
      </c>
      <c r="B568" s="1" t="s">
        <v>605</v>
      </c>
      <c r="C568" s="3">
        <v>1440</v>
      </c>
      <c r="D568" s="5">
        <v>16.600000000000001</v>
      </c>
      <c r="E568" s="6">
        <v>0.23799999999999999</v>
      </c>
      <c r="F568" s="87">
        <v>0.82</v>
      </c>
      <c r="G568" s="4">
        <v>22.98</v>
      </c>
      <c r="H568" s="3">
        <v>47790</v>
      </c>
      <c r="I568" s="5">
        <v>6.1</v>
      </c>
      <c r="J568" s="4">
        <v>21.9</v>
      </c>
      <c r="K568" s="3">
        <v>45560</v>
      </c>
    </row>
    <row r="569" spans="1:11" x14ac:dyDescent="0.3">
      <c r="A569" s="1" t="s">
        <v>9</v>
      </c>
      <c r="B569" s="1" t="s">
        <v>606</v>
      </c>
      <c r="C569" s="3">
        <v>610</v>
      </c>
      <c r="D569" s="5">
        <v>35.799999999999997</v>
      </c>
      <c r="E569" s="6">
        <v>0.10100000000000001</v>
      </c>
      <c r="F569" s="87">
        <v>1.0900000000000001</v>
      </c>
      <c r="G569" s="4">
        <v>14.93</v>
      </c>
      <c r="H569" s="3">
        <v>31050</v>
      </c>
      <c r="I569" s="5">
        <v>7.5</v>
      </c>
      <c r="J569" s="4">
        <v>14.39</v>
      </c>
      <c r="K569" s="3">
        <v>29940</v>
      </c>
    </row>
    <row r="570" spans="1:11" x14ac:dyDescent="0.3">
      <c r="A570" s="1" t="s">
        <v>9</v>
      </c>
      <c r="B570" s="1" t="s">
        <v>607</v>
      </c>
      <c r="C570" s="3">
        <v>13020</v>
      </c>
      <c r="D570" s="5">
        <v>5.7</v>
      </c>
      <c r="E570" s="6">
        <v>2.1520000000000001</v>
      </c>
      <c r="F570" s="87">
        <v>1.17</v>
      </c>
      <c r="G570" s="4">
        <v>15.95</v>
      </c>
      <c r="H570" s="3">
        <v>33170</v>
      </c>
      <c r="I570" s="5">
        <v>2</v>
      </c>
      <c r="J570" s="4">
        <v>14.18</v>
      </c>
      <c r="K570" s="3">
        <v>29490</v>
      </c>
    </row>
    <row r="571" spans="1:11" x14ac:dyDescent="0.3">
      <c r="A571" s="1" t="s">
        <v>9</v>
      </c>
      <c r="B571" s="1" t="s">
        <v>608</v>
      </c>
      <c r="C571" s="3">
        <v>780</v>
      </c>
      <c r="D571" s="5">
        <v>41.8</v>
      </c>
      <c r="E571" s="6">
        <v>0.129</v>
      </c>
      <c r="F571" s="87">
        <v>0.49</v>
      </c>
      <c r="G571" s="4">
        <v>18.25</v>
      </c>
      <c r="H571" s="3">
        <v>37950</v>
      </c>
      <c r="I571" s="5">
        <v>5.2</v>
      </c>
      <c r="J571" s="4">
        <v>16.489999999999998</v>
      </c>
      <c r="K571" s="3">
        <v>34290</v>
      </c>
    </row>
    <row r="572" spans="1:11" x14ac:dyDescent="0.3">
      <c r="A572" s="1" t="s">
        <v>9</v>
      </c>
      <c r="B572" s="1" t="s">
        <v>609</v>
      </c>
      <c r="C572" s="3">
        <v>1680</v>
      </c>
      <c r="D572" s="5">
        <v>22</v>
      </c>
      <c r="E572" s="6">
        <v>0.27800000000000002</v>
      </c>
      <c r="F572" s="87">
        <v>0.51</v>
      </c>
      <c r="G572" s="4">
        <v>18.98</v>
      </c>
      <c r="H572" s="3">
        <v>39480</v>
      </c>
      <c r="I572" s="5">
        <v>4.2</v>
      </c>
      <c r="J572" s="4">
        <v>18.190000000000001</v>
      </c>
      <c r="K572" s="3">
        <v>37830</v>
      </c>
    </row>
    <row r="573" spans="1:11" x14ac:dyDescent="0.3">
      <c r="A573" s="1" t="s">
        <v>9</v>
      </c>
      <c r="B573" s="1" t="s">
        <v>610</v>
      </c>
      <c r="C573" s="3">
        <v>460</v>
      </c>
      <c r="D573" s="5">
        <v>26.4</v>
      </c>
      <c r="E573" s="6">
        <v>7.5999999999999998E-2</v>
      </c>
      <c r="F573" s="87">
        <v>0.54</v>
      </c>
      <c r="G573" s="4">
        <v>17.09</v>
      </c>
      <c r="H573" s="3">
        <v>35540</v>
      </c>
      <c r="I573" s="5">
        <v>5</v>
      </c>
      <c r="J573" s="4">
        <v>16.03</v>
      </c>
      <c r="K573" s="3">
        <v>33340</v>
      </c>
    </row>
    <row r="574" spans="1:11" x14ac:dyDescent="0.3">
      <c r="A574" s="1" t="s">
        <v>9</v>
      </c>
      <c r="B574" s="1" t="s">
        <v>611</v>
      </c>
      <c r="C574" s="3">
        <v>40740</v>
      </c>
      <c r="D574" s="5">
        <v>4</v>
      </c>
      <c r="E574" s="6">
        <v>6.7370000000000001</v>
      </c>
      <c r="F574" s="87">
        <v>0.74</v>
      </c>
      <c r="G574" s="4">
        <v>15.04</v>
      </c>
      <c r="H574" s="3">
        <v>31290</v>
      </c>
      <c r="I574" s="5">
        <v>1.1000000000000001</v>
      </c>
      <c r="J574" s="4">
        <v>13.28</v>
      </c>
      <c r="K574" s="3">
        <v>27620</v>
      </c>
    </row>
    <row r="575" spans="1:11" x14ac:dyDescent="0.3">
      <c r="A575" s="1" t="s">
        <v>9</v>
      </c>
      <c r="B575" s="1" t="s">
        <v>612</v>
      </c>
      <c r="C575" s="3">
        <v>10330</v>
      </c>
      <c r="D575" s="5">
        <v>8.6</v>
      </c>
      <c r="E575" s="6">
        <v>1.7090000000000001</v>
      </c>
      <c r="F575" s="87">
        <v>1.33</v>
      </c>
      <c r="G575" s="4">
        <v>13.25</v>
      </c>
      <c r="H575" s="3">
        <v>27550</v>
      </c>
      <c r="I575" s="5">
        <v>1.8</v>
      </c>
      <c r="J575" s="4">
        <v>12.05</v>
      </c>
      <c r="K575" s="3">
        <v>25050</v>
      </c>
    </row>
    <row r="576" spans="1:11" x14ac:dyDescent="0.3">
      <c r="A576" s="1" t="s">
        <v>9</v>
      </c>
      <c r="B576" s="1" t="s">
        <v>613</v>
      </c>
      <c r="C576" s="3">
        <v>7040</v>
      </c>
      <c r="D576" s="5">
        <v>10.9</v>
      </c>
      <c r="E576" s="6">
        <v>1.1639999999999999</v>
      </c>
      <c r="F576" s="87">
        <v>1.26</v>
      </c>
      <c r="G576" s="4">
        <v>14.39</v>
      </c>
      <c r="H576" s="3">
        <v>29930</v>
      </c>
      <c r="I576" s="5">
        <v>2.2999999999999998</v>
      </c>
      <c r="J576" s="4">
        <v>12.89</v>
      </c>
      <c r="K576" s="3">
        <v>26810</v>
      </c>
    </row>
    <row r="577" spans="1:11" x14ac:dyDescent="0.3">
      <c r="A577" s="1" t="s">
        <v>9</v>
      </c>
      <c r="B577" s="1" t="s">
        <v>614</v>
      </c>
      <c r="C577" s="3">
        <v>2440</v>
      </c>
      <c r="D577" s="5">
        <v>16</v>
      </c>
      <c r="E577" s="6">
        <v>0.40300000000000002</v>
      </c>
      <c r="F577" s="87">
        <v>0.37</v>
      </c>
      <c r="G577" s="4">
        <v>12.29</v>
      </c>
      <c r="H577" s="3">
        <v>25560</v>
      </c>
      <c r="I577" s="5">
        <v>2</v>
      </c>
      <c r="J577" s="4">
        <v>11.5</v>
      </c>
      <c r="K577" s="3">
        <v>23930</v>
      </c>
    </row>
    <row r="578" spans="1:11" x14ac:dyDescent="0.3">
      <c r="A578" s="1" t="s">
        <v>9</v>
      </c>
      <c r="B578" s="1" t="s">
        <v>615</v>
      </c>
      <c r="C578" s="3">
        <v>1390</v>
      </c>
      <c r="D578" s="5">
        <v>31.6</v>
      </c>
      <c r="E578" s="6">
        <v>0.23</v>
      </c>
      <c r="F578" s="87">
        <v>0.42</v>
      </c>
      <c r="G578" s="4">
        <v>12.62</v>
      </c>
      <c r="H578" s="3">
        <v>26260</v>
      </c>
      <c r="I578" s="5">
        <v>3.4</v>
      </c>
      <c r="J578" s="4">
        <v>12.12</v>
      </c>
      <c r="K578" s="3">
        <v>25210</v>
      </c>
    </row>
    <row r="579" spans="1:11" x14ac:dyDescent="0.3">
      <c r="A579" s="1" t="s">
        <v>9</v>
      </c>
      <c r="B579" s="1" t="s">
        <v>616</v>
      </c>
      <c r="C579" s="3">
        <v>490</v>
      </c>
      <c r="D579" s="5">
        <v>17.8</v>
      </c>
      <c r="E579" s="6">
        <v>0.08</v>
      </c>
      <c r="F579" s="87">
        <v>0.54</v>
      </c>
      <c r="G579" s="4">
        <v>15.65</v>
      </c>
      <c r="H579" s="3">
        <v>32560</v>
      </c>
      <c r="I579" s="5">
        <v>4.0999999999999996</v>
      </c>
      <c r="J579" s="4">
        <v>14.11</v>
      </c>
      <c r="K579" s="3">
        <v>29340</v>
      </c>
    </row>
    <row r="580" spans="1:11" x14ac:dyDescent="0.3">
      <c r="A580" s="1" t="s">
        <v>9</v>
      </c>
      <c r="B580" s="1" t="s">
        <v>617</v>
      </c>
      <c r="C580" s="3">
        <v>5610</v>
      </c>
      <c r="D580" s="5">
        <v>7.9</v>
      </c>
      <c r="E580" s="6">
        <v>0.92700000000000005</v>
      </c>
      <c r="F580" s="87">
        <v>0.87</v>
      </c>
      <c r="G580" s="4">
        <v>13.54</v>
      </c>
      <c r="H580" s="3">
        <v>28160</v>
      </c>
      <c r="I580" s="5">
        <v>2.6</v>
      </c>
      <c r="J580" s="4">
        <v>12.04</v>
      </c>
      <c r="K580" s="3">
        <v>25050</v>
      </c>
    </row>
    <row r="581" spans="1:11" x14ac:dyDescent="0.3">
      <c r="A581" s="1" t="s">
        <v>9</v>
      </c>
      <c r="B581" s="1" t="s">
        <v>618</v>
      </c>
      <c r="C581" s="3">
        <v>1900</v>
      </c>
      <c r="D581" s="5">
        <v>23.4</v>
      </c>
      <c r="E581" s="6">
        <v>0.314</v>
      </c>
      <c r="F581" s="87">
        <v>1.34</v>
      </c>
      <c r="G581" s="4">
        <v>14.34</v>
      </c>
      <c r="H581" s="3">
        <v>29840</v>
      </c>
      <c r="I581" s="5">
        <v>3.4</v>
      </c>
      <c r="J581" s="4">
        <v>13.48</v>
      </c>
      <c r="K581" s="3">
        <v>28030</v>
      </c>
    </row>
    <row r="582" spans="1:11" x14ac:dyDescent="0.3">
      <c r="A582" s="1" t="s">
        <v>9</v>
      </c>
      <c r="B582" s="1" t="s">
        <v>619</v>
      </c>
      <c r="C582" s="3">
        <v>2230</v>
      </c>
      <c r="D582" s="5">
        <v>19.899999999999999</v>
      </c>
      <c r="E582" s="6">
        <v>0.37</v>
      </c>
      <c r="F582" s="87">
        <v>1.21</v>
      </c>
      <c r="G582" s="4">
        <v>12.72</v>
      </c>
      <c r="H582" s="3">
        <v>26450</v>
      </c>
      <c r="I582" s="5">
        <v>4.0999999999999996</v>
      </c>
      <c r="J582" s="4">
        <v>11.93</v>
      </c>
      <c r="K582" s="3">
        <v>24810</v>
      </c>
    </row>
    <row r="583" spans="1:11" x14ac:dyDescent="0.3">
      <c r="A583" s="1" t="s">
        <v>9</v>
      </c>
      <c r="B583" s="1" t="s">
        <v>620</v>
      </c>
      <c r="C583" s="3">
        <v>5760</v>
      </c>
      <c r="D583" s="5">
        <v>9.5</v>
      </c>
      <c r="E583" s="6">
        <v>0.95299999999999996</v>
      </c>
      <c r="F583" s="87">
        <v>0.94</v>
      </c>
      <c r="G583" s="4">
        <v>18.940000000000001</v>
      </c>
      <c r="H583" s="3">
        <v>39390</v>
      </c>
      <c r="I583" s="5">
        <v>2.1</v>
      </c>
      <c r="J583" s="4">
        <v>17.690000000000001</v>
      </c>
      <c r="K583" s="3">
        <v>36790</v>
      </c>
    </row>
    <row r="584" spans="1:11" x14ac:dyDescent="0.3">
      <c r="A584" s="1" t="s">
        <v>9</v>
      </c>
      <c r="B584" s="1" t="s">
        <v>621</v>
      </c>
      <c r="C584" s="3">
        <v>1230</v>
      </c>
      <c r="D584" s="5">
        <v>9</v>
      </c>
      <c r="E584" s="6">
        <v>0.20300000000000001</v>
      </c>
      <c r="F584" s="87">
        <v>1.22</v>
      </c>
      <c r="G584" s="4">
        <v>28.77</v>
      </c>
      <c r="H584" s="3">
        <v>59850</v>
      </c>
      <c r="I584" s="5">
        <v>2.9</v>
      </c>
      <c r="J584" s="4">
        <v>27.2</v>
      </c>
      <c r="K584" s="3">
        <v>56580</v>
      </c>
    </row>
    <row r="585" spans="1:11" x14ac:dyDescent="0.3">
      <c r="A585" s="1" t="s">
        <v>9</v>
      </c>
      <c r="B585" s="1" t="s">
        <v>622</v>
      </c>
      <c r="C585" s="3">
        <v>1980</v>
      </c>
      <c r="D585" s="5">
        <v>17</v>
      </c>
      <c r="E585" s="6">
        <v>0.32800000000000001</v>
      </c>
      <c r="F585" s="87">
        <v>0.64</v>
      </c>
      <c r="G585" s="4">
        <v>18.989999999999998</v>
      </c>
      <c r="H585" s="3">
        <v>39510</v>
      </c>
      <c r="I585" s="5">
        <v>6.5</v>
      </c>
      <c r="J585" s="4">
        <v>15.53</v>
      </c>
      <c r="K585" s="3">
        <v>32290</v>
      </c>
    </row>
    <row r="586" spans="1:11" x14ac:dyDescent="0.3">
      <c r="A586" s="1" t="s">
        <v>9</v>
      </c>
      <c r="B586" s="1" t="s">
        <v>623</v>
      </c>
      <c r="C586" s="3">
        <v>890</v>
      </c>
      <c r="D586" s="5">
        <v>21.4</v>
      </c>
      <c r="E586" s="6">
        <v>0.14799999999999999</v>
      </c>
      <c r="F586" s="87">
        <v>1.1499999999999999</v>
      </c>
      <c r="G586" s="4">
        <v>18.37</v>
      </c>
      <c r="H586" s="3">
        <v>38220</v>
      </c>
      <c r="I586" s="5">
        <v>3.7</v>
      </c>
      <c r="J586" s="4">
        <v>17.61</v>
      </c>
      <c r="K586" s="3">
        <v>36620</v>
      </c>
    </row>
    <row r="587" spans="1:11" x14ac:dyDescent="0.3">
      <c r="A587" s="1" t="s">
        <v>9</v>
      </c>
      <c r="B587" s="1" t="s">
        <v>624</v>
      </c>
      <c r="C587" s="3">
        <v>660</v>
      </c>
      <c r="D587" s="5">
        <v>25.5</v>
      </c>
      <c r="E587" s="6">
        <v>0.109</v>
      </c>
      <c r="F587" s="87">
        <v>0.61</v>
      </c>
      <c r="G587" s="4">
        <v>18.079999999999998</v>
      </c>
      <c r="H587" s="3">
        <v>37600</v>
      </c>
      <c r="I587" s="5">
        <v>9</v>
      </c>
      <c r="J587" s="4">
        <v>15.88</v>
      </c>
      <c r="K587" s="3">
        <v>33020</v>
      </c>
    </row>
    <row r="588" spans="1:11" x14ac:dyDescent="0.3">
      <c r="A588" s="1" t="s">
        <v>9</v>
      </c>
      <c r="B588" s="1" t="s">
        <v>625</v>
      </c>
      <c r="C588" s="3">
        <v>6900</v>
      </c>
      <c r="D588" s="5">
        <v>8.9</v>
      </c>
      <c r="E588" s="6">
        <v>1.141</v>
      </c>
      <c r="F588" s="87">
        <v>0.86</v>
      </c>
      <c r="G588" s="4">
        <v>16.62</v>
      </c>
      <c r="H588" s="3">
        <v>34580</v>
      </c>
      <c r="I588" s="5">
        <v>1.8</v>
      </c>
      <c r="J588" s="4">
        <v>15.34</v>
      </c>
      <c r="K588" s="3">
        <v>31900</v>
      </c>
    </row>
    <row r="589" spans="1:11" x14ac:dyDescent="0.3">
      <c r="A589" s="1" t="s">
        <v>9</v>
      </c>
      <c r="B589" s="1" t="s">
        <v>626</v>
      </c>
      <c r="C589" s="3">
        <v>790</v>
      </c>
      <c r="D589" s="5">
        <v>17.2</v>
      </c>
      <c r="E589" s="6">
        <v>0.13</v>
      </c>
      <c r="F589" s="87">
        <v>1.68</v>
      </c>
      <c r="G589" s="4">
        <v>19.59</v>
      </c>
      <c r="H589" s="3">
        <v>40750</v>
      </c>
      <c r="I589" s="5">
        <v>4.9000000000000004</v>
      </c>
      <c r="J589" s="4">
        <v>17.510000000000002</v>
      </c>
      <c r="K589" s="3">
        <v>36420</v>
      </c>
    </row>
    <row r="590" spans="1:11" x14ac:dyDescent="0.3">
      <c r="A590" s="1" t="s">
        <v>9</v>
      </c>
      <c r="B590" s="1" t="s">
        <v>627</v>
      </c>
      <c r="C590" s="3">
        <v>4160</v>
      </c>
      <c r="D590" s="5">
        <v>10.7</v>
      </c>
      <c r="E590" s="6">
        <v>0.68799999999999994</v>
      </c>
      <c r="F590" s="87">
        <v>1.31</v>
      </c>
      <c r="G590" s="4">
        <v>16.18</v>
      </c>
      <c r="H590" s="3">
        <v>33660</v>
      </c>
      <c r="I590" s="5">
        <v>2.6</v>
      </c>
      <c r="J590" s="4">
        <v>14.94</v>
      </c>
      <c r="K590" s="3">
        <v>31070</v>
      </c>
    </row>
    <row r="591" spans="1:11" x14ac:dyDescent="0.3">
      <c r="A591" s="1" t="s">
        <v>9</v>
      </c>
      <c r="B591" s="1" t="s">
        <v>628</v>
      </c>
      <c r="C591" s="3">
        <v>1830</v>
      </c>
      <c r="D591" s="5">
        <v>13.2</v>
      </c>
      <c r="E591" s="6">
        <v>0.30199999999999999</v>
      </c>
      <c r="F591" s="87">
        <v>1.46</v>
      </c>
      <c r="G591" s="4">
        <v>17.88</v>
      </c>
      <c r="H591" s="3">
        <v>37200</v>
      </c>
      <c r="I591" s="5">
        <v>3</v>
      </c>
      <c r="J591" s="4">
        <v>16.13</v>
      </c>
      <c r="K591" s="3">
        <v>33550</v>
      </c>
    </row>
    <row r="592" spans="1:11" x14ac:dyDescent="0.3">
      <c r="A592" s="1" t="s">
        <v>9</v>
      </c>
      <c r="B592" s="1" t="s">
        <v>629</v>
      </c>
      <c r="C592" s="3">
        <v>1060</v>
      </c>
      <c r="D592" s="5">
        <v>22.4</v>
      </c>
      <c r="E592" s="6">
        <v>0.17499999999999999</v>
      </c>
      <c r="F592" s="87">
        <v>1.4</v>
      </c>
      <c r="G592" s="4">
        <v>22.42</v>
      </c>
      <c r="H592" s="3">
        <v>46640</v>
      </c>
      <c r="I592" s="5">
        <v>3.7</v>
      </c>
      <c r="J592" s="4">
        <v>21.91</v>
      </c>
      <c r="K592" s="3">
        <v>45580</v>
      </c>
    </row>
    <row r="593" spans="1:11" x14ac:dyDescent="0.3">
      <c r="A593" s="1" t="s">
        <v>9</v>
      </c>
      <c r="B593" s="1" t="s">
        <v>630</v>
      </c>
      <c r="C593" s="3">
        <v>16300</v>
      </c>
      <c r="D593" s="5">
        <v>5.6</v>
      </c>
      <c r="E593" s="6">
        <v>2.6949999999999998</v>
      </c>
      <c r="F593" s="87">
        <v>1.02</v>
      </c>
      <c r="G593" s="4">
        <v>20.93</v>
      </c>
      <c r="H593" s="3">
        <v>43520</v>
      </c>
      <c r="I593" s="5">
        <v>1.9</v>
      </c>
      <c r="J593" s="4">
        <v>19.89</v>
      </c>
      <c r="K593" s="3">
        <v>41370</v>
      </c>
    </row>
    <row r="594" spans="1:11" x14ac:dyDescent="0.3">
      <c r="A594" s="1" t="s">
        <v>9</v>
      </c>
      <c r="B594" s="1" t="s">
        <v>631</v>
      </c>
      <c r="C594" s="3">
        <v>110</v>
      </c>
      <c r="D594" s="5">
        <v>26.8</v>
      </c>
      <c r="E594" s="6">
        <v>1.7999999999999999E-2</v>
      </c>
      <c r="F594" s="87">
        <v>0.15</v>
      </c>
      <c r="G594" s="4">
        <v>20.260000000000002</v>
      </c>
      <c r="H594" s="3">
        <v>42150</v>
      </c>
      <c r="I594" s="5">
        <v>4.0999999999999996</v>
      </c>
      <c r="J594" s="4">
        <v>20.43</v>
      </c>
      <c r="K594" s="3">
        <v>42480</v>
      </c>
    </row>
    <row r="595" spans="1:11" x14ac:dyDescent="0.3">
      <c r="A595" s="1" t="s">
        <v>9</v>
      </c>
      <c r="B595" s="1" t="s">
        <v>632</v>
      </c>
      <c r="C595" s="3">
        <v>180</v>
      </c>
      <c r="D595" s="5">
        <v>34.200000000000003</v>
      </c>
      <c r="E595" s="6">
        <v>0.03</v>
      </c>
      <c r="F595" s="87">
        <v>0.55000000000000004</v>
      </c>
      <c r="G595" s="4">
        <v>15.72</v>
      </c>
      <c r="H595" s="3">
        <v>32710</v>
      </c>
      <c r="I595" s="5">
        <v>6.9</v>
      </c>
      <c r="J595" s="4">
        <v>13.82</v>
      </c>
      <c r="K595" s="3">
        <v>28740</v>
      </c>
    </row>
    <row r="596" spans="1:11" x14ac:dyDescent="0.3">
      <c r="A596" s="1" t="s">
        <v>9</v>
      </c>
      <c r="B596" s="1" t="s">
        <v>633</v>
      </c>
      <c r="C596" s="3">
        <v>230</v>
      </c>
      <c r="D596" s="5">
        <v>25.2</v>
      </c>
      <c r="E596" s="6">
        <v>3.7999999999999999E-2</v>
      </c>
      <c r="F596" s="87">
        <v>0.93</v>
      </c>
      <c r="G596" s="4">
        <v>30.62</v>
      </c>
      <c r="H596" s="3">
        <v>63680</v>
      </c>
      <c r="I596" s="5">
        <v>8.8000000000000007</v>
      </c>
      <c r="J596" s="4">
        <v>26.84</v>
      </c>
      <c r="K596" s="3">
        <v>55830</v>
      </c>
    </row>
    <row r="597" spans="1:11" x14ac:dyDescent="0.3">
      <c r="A597" s="1" t="s">
        <v>9</v>
      </c>
      <c r="B597" s="1" t="s">
        <v>634</v>
      </c>
      <c r="C597" s="3">
        <v>50</v>
      </c>
      <c r="D597" s="5">
        <v>39.299999999999997</v>
      </c>
      <c r="E597" s="6">
        <v>8.0000000000000002E-3</v>
      </c>
      <c r="F597" s="87">
        <v>0.37</v>
      </c>
      <c r="G597" s="4">
        <v>21.73</v>
      </c>
      <c r="H597" s="3">
        <v>45200</v>
      </c>
      <c r="I597" s="5">
        <v>5.2</v>
      </c>
      <c r="J597" s="4">
        <v>19.899999999999999</v>
      </c>
      <c r="K597" s="3">
        <v>41390</v>
      </c>
    </row>
    <row r="598" spans="1:11" x14ac:dyDescent="0.3">
      <c r="A598" s="1" t="s">
        <v>9</v>
      </c>
      <c r="B598" s="1" t="s">
        <v>635</v>
      </c>
      <c r="C598" s="3">
        <v>470</v>
      </c>
      <c r="D598" s="5">
        <v>31.1</v>
      </c>
      <c r="E598" s="6">
        <v>7.6999999999999999E-2</v>
      </c>
      <c r="F598" s="87">
        <v>0.79</v>
      </c>
      <c r="G598" s="4">
        <v>16.149999999999999</v>
      </c>
      <c r="H598" s="3">
        <v>33600</v>
      </c>
      <c r="I598" s="5">
        <v>5.5</v>
      </c>
      <c r="J598" s="4">
        <v>14.41</v>
      </c>
      <c r="K598" s="3">
        <v>29980</v>
      </c>
    </row>
    <row r="599" spans="1:11" x14ac:dyDescent="0.3">
      <c r="A599" s="1" t="s">
        <v>9</v>
      </c>
      <c r="B599" s="1" t="s">
        <v>636</v>
      </c>
      <c r="C599" s="3">
        <v>3740</v>
      </c>
      <c r="D599" s="5">
        <v>17.5</v>
      </c>
      <c r="E599" s="6">
        <v>0.61899999999999999</v>
      </c>
      <c r="F599" s="87">
        <v>0.56999999999999995</v>
      </c>
      <c r="G599" s="4">
        <v>14.45</v>
      </c>
      <c r="H599" s="3">
        <v>30060</v>
      </c>
      <c r="I599" s="5">
        <v>4</v>
      </c>
      <c r="J599" s="4">
        <v>12.27</v>
      </c>
      <c r="K599" s="3">
        <v>25520</v>
      </c>
    </row>
    <row r="600" spans="1:11" x14ac:dyDescent="0.3">
      <c r="A600" s="1" t="s">
        <v>9</v>
      </c>
      <c r="B600" s="1" t="s">
        <v>637</v>
      </c>
      <c r="C600" s="3">
        <v>2740</v>
      </c>
      <c r="D600" s="5">
        <v>25.2</v>
      </c>
      <c r="E600" s="6">
        <v>0.45200000000000001</v>
      </c>
      <c r="F600" s="87">
        <v>0.53</v>
      </c>
      <c r="G600" s="4">
        <v>17.36</v>
      </c>
      <c r="H600" s="3">
        <v>36100</v>
      </c>
      <c r="I600" s="5">
        <v>2.5</v>
      </c>
      <c r="J600" s="4">
        <v>16.239999999999998</v>
      </c>
      <c r="K600" s="3">
        <v>33790</v>
      </c>
    </row>
    <row r="601" spans="1:11" x14ac:dyDescent="0.3">
      <c r="A601" s="1" t="s">
        <v>9</v>
      </c>
      <c r="B601" s="1" t="s">
        <v>638</v>
      </c>
      <c r="C601" s="3">
        <v>1570</v>
      </c>
      <c r="D601" s="5">
        <v>11.8</v>
      </c>
      <c r="E601" s="6">
        <v>0.26</v>
      </c>
      <c r="F601" s="87">
        <v>0.5</v>
      </c>
      <c r="G601" s="4">
        <v>26.23</v>
      </c>
      <c r="H601" s="3">
        <v>54560</v>
      </c>
      <c r="I601" s="5">
        <v>2.4</v>
      </c>
      <c r="J601" s="4">
        <v>26.08</v>
      </c>
      <c r="K601" s="3">
        <v>54250</v>
      </c>
    </row>
    <row r="602" spans="1:11" x14ac:dyDescent="0.3">
      <c r="A602" s="1" t="s">
        <v>9</v>
      </c>
      <c r="B602" s="1" t="s">
        <v>639</v>
      </c>
      <c r="C602" s="3">
        <v>8630</v>
      </c>
      <c r="D602" s="5">
        <v>6.3</v>
      </c>
      <c r="E602" s="6">
        <v>1.427</v>
      </c>
      <c r="F602" s="87">
        <v>0.54</v>
      </c>
      <c r="G602" s="4">
        <v>20.11</v>
      </c>
      <c r="H602" s="3">
        <v>41840</v>
      </c>
      <c r="I602" s="5">
        <v>1.8</v>
      </c>
      <c r="J602" s="4">
        <v>18.2</v>
      </c>
      <c r="K602" s="3">
        <v>37860</v>
      </c>
    </row>
    <row r="603" spans="1:11" x14ac:dyDescent="0.3">
      <c r="A603" s="1" t="s">
        <v>9</v>
      </c>
      <c r="B603" s="1" t="s">
        <v>640</v>
      </c>
      <c r="C603" s="3">
        <v>1600</v>
      </c>
      <c r="D603" s="5">
        <v>14.6</v>
      </c>
      <c r="E603" s="6">
        <v>0.26400000000000001</v>
      </c>
      <c r="F603" s="87">
        <v>0.97</v>
      </c>
      <c r="G603" s="4">
        <v>18.14</v>
      </c>
      <c r="H603" s="3">
        <v>37730</v>
      </c>
      <c r="I603" s="5">
        <v>2.8</v>
      </c>
      <c r="J603" s="4">
        <v>17.38</v>
      </c>
      <c r="K603" s="3">
        <v>36140</v>
      </c>
    </row>
    <row r="604" spans="1:11" x14ac:dyDescent="0.3">
      <c r="A604" s="1" t="s">
        <v>9</v>
      </c>
      <c r="B604" s="1" t="s">
        <v>641</v>
      </c>
      <c r="C604" s="3">
        <v>880</v>
      </c>
      <c r="D604" s="5">
        <v>21.7</v>
      </c>
      <c r="E604" s="6">
        <v>0.14599999999999999</v>
      </c>
      <c r="F604" s="87">
        <v>1.08</v>
      </c>
      <c r="G604" s="4">
        <v>19.82</v>
      </c>
      <c r="H604" s="3">
        <v>41230</v>
      </c>
      <c r="I604" s="5">
        <v>4.5999999999999996</v>
      </c>
      <c r="J604" s="4">
        <v>19.37</v>
      </c>
      <c r="K604" s="3">
        <v>40290</v>
      </c>
    </row>
    <row r="605" spans="1:11" x14ac:dyDescent="0.3">
      <c r="A605" s="1" t="s">
        <v>9</v>
      </c>
      <c r="B605" s="1" t="s">
        <v>642</v>
      </c>
      <c r="C605" s="3">
        <v>200</v>
      </c>
      <c r="D605" s="5">
        <v>19.5</v>
      </c>
      <c r="E605" s="6">
        <v>3.3000000000000002E-2</v>
      </c>
      <c r="F605" s="87">
        <v>0.55000000000000004</v>
      </c>
      <c r="G605" s="4">
        <v>19.309999999999999</v>
      </c>
      <c r="H605" s="3">
        <v>40160</v>
      </c>
      <c r="I605" s="5">
        <v>4.8</v>
      </c>
      <c r="J605" s="4">
        <v>18.38</v>
      </c>
      <c r="K605" s="3">
        <v>38220</v>
      </c>
    </row>
    <row r="606" spans="1:11" x14ac:dyDescent="0.3">
      <c r="A606" s="1" t="s">
        <v>9</v>
      </c>
      <c r="B606" s="1" t="s">
        <v>643</v>
      </c>
      <c r="C606" s="3">
        <v>1970</v>
      </c>
      <c r="D606" s="5">
        <v>16.600000000000001</v>
      </c>
      <c r="E606" s="6">
        <v>0.32500000000000001</v>
      </c>
      <c r="F606" s="87">
        <v>1.25</v>
      </c>
      <c r="G606" s="4">
        <v>16.34</v>
      </c>
      <c r="H606" s="3">
        <v>33980</v>
      </c>
      <c r="I606" s="5">
        <v>3.9</v>
      </c>
      <c r="J606" s="4">
        <v>14.52</v>
      </c>
      <c r="K606" s="3">
        <v>30190</v>
      </c>
    </row>
    <row r="607" spans="1:11" x14ac:dyDescent="0.3">
      <c r="A607" s="1" t="s">
        <v>9</v>
      </c>
      <c r="B607" s="1" t="s">
        <v>644</v>
      </c>
      <c r="C607" s="3">
        <v>520</v>
      </c>
      <c r="D607" s="5">
        <v>22.7</v>
      </c>
      <c r="E607" s="6">
        <v>8.6999999999999994E-2</v>
      </c>
      <c r="F607" s="87">
        <v>1.53</v>
      </c>
      <c r="G607" s="4">
        <v>17.16</v>
      </c>
      <c r="H607" s="3">
        <v>35700</v>
      </c>
      <c r="I607" s="5">
        <v>5</v>
      </c>
      <c r="J607" s="4">
        <v>14.31</v>
      </c>
      <c r="K607" s="3">
        <v>29770</v>
      </c>
    </row>
    <row r="608" spans="1:11" x14ac:dyDescent="0.3">
      <c r="A608" s="1" t="s">
        <v>9</v>
      </c>
      <c r="B608" s="1" t="s">
        <v>645</v>
      </c>
      <c r="C608" s="3">
        <v>980</v>
      </c>
      <c r="D608" s="5">
        <v>18.5</v>
      </c>
      <c r="E608" s="6">
        <v>0.16200000000000001</v>
      </c>
      <c r="F608" s="87">
        <v>1.03</v>
      </c>
      <c r="G608" s="4">
        <v>16.43</v>
      </c>
      <c r="H608" s="3">
        <v>34180</v>
      </c>
      <c r="I608" s="5">
        <v>5</v>
      </c>
      <c r="J608" s="4">
        <v>14.77</v>
      </c>
      <c r="K608" s="3">
        <v>30730</v>
      </c>
    </row>
    <row r="609" spans="1:11" x14ac:dyDescent="0.3">
      <c r="A609" s="1" t="s">
        <v>9</v>
      </c>
      <c r="B609" s="1" t="s">
        <v>646</v>
      </c>
      <c r="C609" s="3">
        <v>1530</v>
      </c>
      <c r="D609" s="5">
        <v>12.1</v>
      </c>
      <c r="E609" s="6">
        <v>0.253</v>
      </c>
      <c r="F609" s="87">
        <v>1.1499999999999999</v>
      </c>
      <c r="G609" s="4">
        <v>21.69</v>
      </c>
      <c r="H609" s="3">
        <v>45120</v>
      </c>
      <c r="I609" s="5">
        <v>4.0999999999999996</v>
      </c>
      <c r="J609" s="4">
        <v>21.1</v>
      </c>
      <c r="K609" s="3">
        <v>43880</v>
      </c>
    </row>
    <row r="610" spans="1:11" x14ac:dyDescent="0.3">
      <c r="A610" s="1" t="s">
        <v>9</v>
      </c>
      <c r="B610" s="1" t="s">
        <v>647</v>
      </c>
      <c r="C610" s="3">
        <v>7190</v>
      </c>
      <c r="D610" s="5">
        <v>8.1</v>
      </c>
      <c r="E610" s="6">
        <v>1.1890000000000001</v>
      </c>
      <c r="F610" s="87">
        <v>0.99</v>
      </c>
      <c r="G610" s="4">
        <v>17.78</v>
      </c>
      <c r="H610" s="3">
        <v>36980</v>
      </c>
      <c r="I610" s="5">
        <v>2.9</v>
      </c>
      <c r="J610" s="4">
        <v>15.89</v>
      </c>
      <c r="K610" s="3">
        <v>33050</v>
      </c>
    </row>
    <row r="611" spans="1:11" x14ac:dyDescent="0.3">
      <c r="A611" s="1" t="s">
        <v>9</v>
      </c>
      <c r="B611" s="1" t="s">
        <v>648</v>
      </c>
      <c r="C611" s="3">
        <v>2050</v>
      </c>
      <c r="D611" s="5">
        <v>17.600000000000001</v>
      </c>
      <c r="E611" s="6">
        <v>0.33800000000000002</v>
      </c>
      <c r="F611" s="87">
        <v>0.99</v>
      </c>
      <c r="G611" s="4">
        <v>16.010000000000002</v>
      </c>
      <c r="H611" s="3">
        <v>33310</v>
      </c>
      <c r="I611" s="5">
        <v>4.0999999999999996</v>
      </c>
      <c r="J611" s="4">
        <v>14.32</v>
      </c>
      <c r="K611" s="3">
        <v>29780</v>
      </c>
    </row>
    <row r="612" spans="1:11" x14ac:dyDescent="0.3">
      <c r="A612" s="1" t="s">
        <v>9</v>
      </c>
      <c r="B612" s="1" t="s">
        <v>649</v>
      </c>
      <c r="C612" s="3">
        <v>7650</v>
      </c>
      <c r="D612" s="5">
        <v>7.9</v>
      </c>
      <c r="E612" s="6">
        <v>1.2649999999999999</v>
      </c>
      <c r="F612" s="87">
        <v>0.86</v>
      </c>
      <c r="G612" s="4">
        <v>12.5</v>
      </c>
      <c r="H612" s="3">
        <v>26000</v>
      </c>
      <c r="I612" s="5">
        <v>1.4</v>
      </c>
      <c r="J612" s="4">
        <v>11.65</v>
      </c>
      <c r="K612" s="3">
        <v>24230</v>
      </c>
    </row>
    <row r="613" spans="1:11" x14ac:dyDescent="0.3">
      <c r="A613" s="1" t="s">
        <v>9</v>
      </c>
      <c r="B613" s="1" t="s">
        <v>650</v>
      </c>
      <c r="C613" s="3">
        <v>2530</v>
      </c>
      <c r="D613" s="5">
        <v>12</v>
      </c>
      <c r="E613" s="6">
        <v>0.41899999999999998</v>
      </c>
      <c r="F613" s="87">
        <v>1.39</v>
      </c>
      <c r="G613" s="4">
        <v>11.96</v>
      </c>
      <c r="H613" s="3">
        <v>24880</v>
      </c>
      <c r="I613" s="5">
        <v>2.1</v>
      </c>
      <c r="J613" s="4">
        <v>11.58</v>
      </c>
      <c r="K613" s="3">
        <v>24080</v>
      </c>
    </row>
    <row r="614" spans="1:11" x14ac:dyDescent="0.3">
      <c r="A614" s="1" t="s">
        <v>9</v>
      </c>
      <c r="B614" s="1" t="s">
        <v>651</v>
      </c>
      <c r="C614" s="3">
        <v>21000</v>
      </c>
      <c r="D614" s="5">
        <v>7.1</v>
      </c>
      <c r="E614" s="6">
        <v>3.4729999999999999</v>
      </c>
      <c r="F614" s="87">
        <v>3.63</v>
      </c>
      <c r="G614" s="4">
        <v>12.14</v>
      </c>
      <c r="H614" s="3">
        <v>25240</v>
      </c>
      <c r="I614" s="5">
        <v>1</v>
      </c>
      <c r="J614" s="4">
        <v>11.34</v>
      </c>
      <c r="K614" s="3">
        <v>23580</v>
      </c>
    </row>
    <row r="615" spans="1:11" x14ac:dyDescent="0.3">
      <c r="A615" s="1" t="s">
        <v>9</v>
      </c>
      <c r="B615" s="1" t="s">
        <v>652</v>
      </c>
      <c r="C615" s="3">
        <v>310</v>
      </c>
      <c r="D615" s="5">
        <v>34.5</v>
      </c>
      <c r="E615" s="6">
        <v>5.0999999999999997E-2</v>
      </c>
      <c r="F615" s="87">
        <v>1.02</v>
      </c>
      <c r="G615" s="4">
        <v>12.94</v>
      </c>
      <c r="H615" s="3">
        <v>26920</v>
      </c>
      <c r="I615" s="5">
        <v>3.5</v>
      </c>
      <c r="J615" s="4">
        <v>12.78</v>
      </c>
      <c r="K615" s="3">
        <v>26580</v>
      </c>
    </row>
    <row r="616" spans="1:11" x14ac:dyDescent="0.3">
      <c r="A616" s="1" t="s">
        <v>9</v>
      </c>
      <c r="B616" s="1" t="s">
        <v>653</v>
      </c>
      <c r="C616" s="3">
        <v>100</v>
      </c>
      <c r="D616" s="5">
        <v>22.8</v>
      </c>
      <c r="E616" s="6">
        <v>1.7000000000000001E-2</v>
      </c>
      <c r="F616" s="87">
        <v>0.67</v>
      </c>
      <c r="G616" s="4">
        <v>13.33</v>
      </c>
      <c r="H616" s="3">
        <v>27730</v>
      </c>
      <c r="I616" s="5">
        <v>4.9000000000000004</v>
      </c>
      <c r="J616" s="4">
        <v>12.84</v>
      </c>
      <c r="K616" s="3">
        <v>26700</v>
      </c>
    </row>
    <row r="617" spans="1:11" x14ac:dyDescent="0.3">
      <c r="A617" s="1" t="s">
        <v>9</v>
      </c>
      <c r="B617" s="1" t="s">
        <v>655</v>
      </c>
      <c r="C617" s="3">
        <v>1270</v>
      </c>
      <c r="D617" s="5">
        <v>21.2</v>
      </c>
      <c r="E617" s="6">
        <v>0.21099999999999999</v>
      </c>
      <c r="F617" s="87">
        <v>1.47</v>
      </c>
      <c r="G617" s="4">
        <v>19.190000000000001</v>
      </c>
      <c r="H617" s="3">
        <v>39920</v>
      </c>
      <c r="I617" s="5">
        <v>4.8</v>
      </c>
      <c r="J617" s="4">
        <v>16.78</v>
      </c>
      <c r="K617" s="3">
        <v>34910</v>
      </c>
    </row>
    <row r="618" spans="1:11" x14ac:dyDescent="0.3">
      <c r="A618" s="1" t="s">
        <v>9</v>
      </c>
      <c r="B618" s="1" t="s">
        <v>656</v>
      </c>
      <c r="C618" s="3">
        <v>1570</v>
      </c>
      <c r="D618" s="5">
        <v>25.2</v>
      </c>
      <c r="E618" s="6">
        <v>0.26</v>
      </c>
      <c r="F618" s="87">
        <v>3.79</v>
      </c>
      <c r="G618" s="4">
        <v>13.34</v>
      </c>
      <c r="H618" s="3">
        <v>27740</v>
      </c>
      <c r="I618" s="5">
        <v>3.7</v>
      </c>
      <c r="J618" s="4">
        <v>12.25</v>
      </c>
      <c r="K618" s="3">
        <v>25480</v>
      </c>
    </row>
    <row r="619" spans="1:11" x14ac:dyDescent="0.3">
      <c r="A619" s="1" t="s">
        <v>9</v>
      </c>
      <c r="B619" s="1" t="s">
        <v>657</v>
      </c>
      <c r="C619" s="3">
        <v>1130</v>
      </c>
      <c r="D619" s="5">
        <v>20.9</v>
      </c>
      <c r="E619" s="6">
        <v>0.187</v>
      </c>
      <c r="F619" s="87">
        <v>1.88</v>
      </c>
      <c r="G619" s="4">
        <v>12.76</v>
      </c>
      <c r="H619" s="3">
        <v>26540</v>
      </c>
      <c r="I619" s="5">
        <v>3.3</v>
      </c>
      <c r="J619" s="4">
        <v>11.53</v>
      </c>
      <c r="K619" s="3">
        <v>23980</v>
      </c>
    </row>
    <row r="620" spans="1:11" x14ac:dyDescent="0.3">
      <c r="A620" s="1" t="s">
        <v>9</v>
      </c>
      <c r="B620" s="1" t="s">
        <v>658</v>
      </c>
      <c r="C620" s="3">
        <v>1230</v>
      </c>
      <c r="D620" s="5">
        <v>23.8</v>
      </c>
      <c r="E620" s="6">
        <v>0.20399999999999999</v>
      </c>
      <c r="F620" s="87">
        <v>1.39</v>
      </c>
      <c r="G620" s="4">
        <v>12.55</v>
      </c>
      <c r="H620" s="3">
        <v>26100</v>
      </c>
      <c r="I620" s="5">
        <v>4</v>
      </c>
      <c r="J620" s="4">
        <v>11.51</v>
      </c>
      <c r="K620" s="3">
        <v>23940</v>
      </c>
    </row>
    <row r="621" spans="1:11" x14ac:dyDescent="0.3">
      <c r="A621" s="1" t="s">
        <v>9</v>
      </c>
      <c r="B621" s="1" t="s">
        <v>659</v>
      </c>
      <c r="C621" s="3">
        <v>360</v>
      </c>
      <c r="D621" s="5">
        <v>20.8</v>
      </c>
      <c r="E621" s="6">
        <v>5.8999999999999997E-2</v>
      </c>
      <c r="F621" s="87">
        <v>0.27</v>
      </c>
      <c r="G621" s="4">
        <v>15.02</v>
      </c>
      <c r="H621" s="3">
        <v>31250</v>
      </c>
      <c r="I621" s="5">
        <v>10.9</v>
      </c>
      <c r="J621" s="4">
        <v>12.4</v>
      </c>
      <c r="K621" s="3">
        <v>25800</v>
      </c>
    </row>
    <row r="622" spans="1:11" x14ac:dyDescent="0.3">
      <c r="A622" s="1" t="s">
        <v>9</v>
      </c>
      <c r="B622" s="1" t="s">
        <v>660</v>
      </c>
      <c r="C622" s="3">
        <v>690</v>
      </c>
      <c r="D622" s="5">
        <v>38.6</v>
      </c>
      <c r="E622" s="6">
        <v>0.115</v>
      </c>
      <c r="F622" s="87">
        <v>0.87</v>
      </c>
      <c r="G622" s="4">
        <v>17.3</v>
      </c>
      <c r="H622" s="3">
        <v>35990</v>
      </c>
      <c r="I622" s="5">
        <v>4.5999999999999996</v>
      </c>
      <c r="J622" s="4">
        <v>16.57</v>
      </c>
      <c r="K622" s="3">
        <v>34470</v>
      </c>
    </row>
    <row r="623" spans="1:11" x14ac:dyDescent="0.3">
      <c r="A623" s="1" t="s">
        <v>9</v>
      </c>
      <c r="B623" s="1" t="s">
        <v>661</v>
      </c>
      <c r="C623" s="3">
        <v>1350</v>
      </c>
      <c r="D623" s="5">
        <v>21</v>
      </c>
      <c r="E623" s="6">
        <v>0.223</v>
      </c>
      <c r="F623" s="87">
        <v>6.59</v>
      </c>
      <c r="G623" s="4">
        <v>29.32</v>
      </c>
      <c r="H623" s="3">
        <v>60980</v>
      </c>
      <c r="I623" s="5">
        <v>7.8</v>
      </c>
      <c r="J623" s="4">
        <v>31.11</v>
      </c>
      <c r="K623" s="3">
        <v>64710</v>
      </c>
    </row>
    <row r="624" spans="1:11" x14ac:dyDescent="0.3">
      <c r="A624" s="1" t="s">
        <v>9</v>
      </c>
      <c r="B624" s="1" t="s">
        <v>662</v>
      </c>
      <c r="C624" s="3">
        <v>1800</v>
      </c>
      <c r="D624" s="5">
        <v>18.8</v>
      </c>
      <c r="E624" s="6">
        <v>0.29799999999999999</v>
      </c>
      <c r="F624" s="87">
        <v>1.31</v>
      </c>
      <c r="G624" s="4">
        <v>16.93</v>
      </c>
      <c r="H624" s="3">
        <v>35210</v>
      </c>
      <c r="I624" s="5">
        <v>3.5</v>
      </c>
      <c r="J624" s="4">
        <v>15.16</v>
      </c>
      <c r="K624" s="3">
        <v>31540</v>
      </c>
    </row>
    <row r="625" spans="1:11" x14ac:dyDescent="0.3">
      <c r="A625" s="1" t="s">
        <v>9</v>
      </c>
      <c r="B625" s="1" t="s">
        <v>663</v>
      </c>
      <c r="C625" s="3">
        <v>1130</v>
      </c>
      <c r="D625" s="5">
        <v>30</v>
      </c>
      <c r="E625" s="6">
        <v>0.186</v>
      </c>
      <c r="F625" s="87">
        <v>1.82</v>
      </c>
      <c r="G625" s="4">
        <v>14.37</v>
      </c>
      <c r="H625" s="3">
        <v>29890</v>
      </c>
      <c r="I625" s="5">
        <v>6</v>
      </c>
      <c r="J625" s="4">
        <v>11.48</v>
      </c>
      <c r="K625" s="3">
        <v>23880</v>
      </c>
    </row>
    <row r="626" spans="1:11" x14ac:dyDescent="0.3">
      <c r="A626" s="1" t="s">
        <v>9</v>
      </c>
      <c r="B626" s="1" t="s">
        <v>664</v>
      </c>
      <c r="C626" s="3">
        <v>4070</v>
      </c>
      <c r="D626" s="5">
        <v>12.3</v>
      </c>
      <c r="E626" s="6">
        <v>0.67300000000000004</v>
      </c>
      <c r="F626" s="87">
        <v>0.98</v>
      </c>
      <c r="G626" s="4">
        <v>17.57</v>
      </c>
      <c r="H626" s="3">
        <v>36550</v>
      </c>
      <c r="I626" s="5">
        <v>4.0999999999999996</v>
      </c>
      <c r="J626" s="4">
        <v>16</v>
      </c>
      <c r="K626" s="3">
        <v>33270</v>
      </c>
    </row>
    <row r="627" spans="1:11" x14ac:dyDescent="0.3">
      <c r="A627" s="1" t="s">
        <v>9</v>
      </c>
      <c r="B627" s="1" t="s">
        <v>665</v>
      </c>
      <c r="C627" s="3">
        <v>920</v>
      </c>
      <c r="D627" s="5">
        <v>16.2</v>
      </c>
      <c r="E627" s="6">
        <v>0.153</v>
      </c>
      <c r="F627" s="87">
        <v>1.24</v>
      </c>
      <c r="G627" s="4">
        <v>16.079999999999998</v>
      </c>
      <c r="H627" s="3">
        <v>33440</v>
      </c>
      <c r="I627" s="5">
        <v>6.2</v>
      </c>
      <c r="J627" s="4">
        <v>13.87</v>
      </c>
      <c r="K627" s="3">
        <v>28850</v>
      </c>
    </row>
    <row r="628" spans="1:11" x14ac:dyDescent="0.3">
      <c r="A628" s="1" t="s">
        <v>9</v>
      </c>
      <c r="B628" s="1" t="s">
        <v>666</v>
      </c>
      <c r="C628" s="3">
        <v>1070</v>
      </c>
      <c r="D628" s="5">
        <v>28.4</v>
      </c>
      <c r="E628" s="6">
        <v>0.17599999999999999</v>
      </c>
      <c r="F628" s="87">
        <v>0.48</v>
      </c>
      <c r="G628" s="4">
        <v>15.08</v>
      </c>
      <c r="H628" s="3">
        <v>31360</v>
      </c>
      <c r="I628" s="5">
        <v>4.4000000000000004</v>
      </c>
      <c r="J628" s="4">
        <v>13.7</v>
      </c>
      <c r="K628" s="3">
        <v>28500</v>
      </c>
    </row>
    <row r="629" spans="1:11" x14ac:dyDescent="0.3">
      <c r="A629" s="1" t="s">
        <v>9</v>
      </c>
      <c r="B629" s="1" t="s">
        <v>667</v>
      </c>
      <c r="C629" s="3">
        <v>1590</v>
      </c>
      <c r="D629" s="5">
        <v>13.8</v>
      </c>
      <c r="E629" s="6">
        <v>0.26300000000000001</v>
      </c>
      <c r="F629" s="87">
        <v>0.47</v>
      </c>
      <c r="G629" s="4">
        <v>14.82</v>
      </c>
      <c r="H629" s="3">
        <v>30830</v>
      </c>
      <c r="I629" s="5">
        <v>3.4</v>
      </c>
      <c r="J629" s="4">
        <v>13.78</v>
      </c>
      <c r="K629" s="3">
        <v>28650</v>
      </c>
    </row>
    <row r="630" spans="1:11" x14ac:dyDescent="0.3">
      <c r="A630" s="1" t="s">
        <v>9</v>
      </c>
      <c r="B630" s="1" t="s">
        <v>668</v>
      </c>
      <c r="C630" s="3">
        <v>140</v>
      </c>
      <c r="D630" s="5">
        <v>29.2</v>
      </c>
      <c r="E630" s="6">
        <v>2.3E-2</v>
      </c>
      <c r="F630" s="87">
        <v>0.5</v>
      </c>
      <c r="G630" s="4">
        <v>17.84</v>
      </c>
      <c r="H630" s="3">
        <v>37110</v>
      </c>
      <c r="I630" s="5">
        <v>16.399999999999999</v>
      </c>
      <c r="J630" s="4">
        <v>14.11</v>
      </c>
      <c r="K630" s="3">
        <v>29340</v>
      </c>
    </row>
    <row r="631" spans="1:11" x14ac:dyDescent="0.3">
      <c r="A631" s="1" t="s">
        <v>9</v>
      </c>
      <c r="B631" s="1" t="s">
        <v>670</v>
      </c>
      <c r="C631" s="3">
        <v>770</v>
      </c>
      <c r="D631" s="5">
        <v>7</v>
      </c>
      <c r="E631" s="6">
        <v>0.128</v>
      </c>
      <c r="F631" s="87">
        <v>0.53</v>
      </c>
      <c r="G631" s="4">
        <v>47.69</v>
      </c>
      <c r="H631" s="3">
        <v>99200</v>
      </c>
      <c r="I631" s="5">
        <v>2.2999999999999998</v>
      </c>
      <c r="J631" s="4">
        <v>46.96</v>
      </c>
      <c r="K631" s="3">
        <v>97670</v>
      </c>
    </row>
    <row r="632" spans="1:11" x14ac:dyDescent="0.3">
      <c r="A632" s="1" t="s">
        <v>9</v>
      </c>
      <c r="B632" s="1" t="s">
        <v>671</v>
      </c>
      <c r="C632" s="3">
        <v>830</v>
      </c>
      <c r="D632" s="5">
        <v>6.5</v>
      </c>
      <c r="E632" s="6">
        <v>0.13600000000000001</v>
      </c>
      <c r="F632" s="87">
        <v>0.59</v>
      </c>
      <c r="G632" s="4">
        <v>38.14</v>
      </c>
      <c r="H632" s="3">
        <v>79340</v>
      </c>
      <c r="I632" s="5">
        <v>2.4</v>
      </c>
      <c r="J632" s="4">
        <v>38.49</v>
      </c>
      <c r="K632" s="3">
        <v>80060</v>
      </c>
    </row>
    <row r="633" spans="1:11" x14ac:dyDescent="0.3">
      <c r="A633" s="1" t="s">
        <v>9</v>
      </c>
      <c r="B633" s="1" t="s">
        <v>672</v>
      </c>
      <c r="C633" s="3">
        <v>2480</v>
      </c>
      <c r="D633" s="5">
        <v>6.3</v>
      </c>
      <c r="E633" s="6">
        <v>0.41</v>
      </c>
      <c r="F633" s="87">
        <v>0.5</v>
      </c>
      <c r="G633" s="4">
        <v>35.51</v>
      </c>
      <c r="H633" s="3">
        <v>73870</v>
      </c>
      <c r="I633" s="5">
        <v>2.5</v>
      </c>
      <c r="J633" s="4">
        <v>35.74</v>
      </c>
      <c r="K633" s="3">
        <v>74340</v>
      </c>
    </row>
    <row r="634" spans="1:11" x14ac:dyDescent="0.3">
      <c r="A634" s="1" t="s">
        <v>9</v>
      </c>
      <c r="B634" s="1" t="s">
        <v>673</v>
      </c>
      <c r="C634" s="3">
        <v>300</v>
      </c>
      <c r="D634" s="5">
        <v>24.5</v>
      </c>
      <c r="E634" s="6">
        <v>4.9000000000000002E-2</v>
      </c>
      <c r="F634" s="87">
        <v>0.23</v>
      </c>
      <c r="G634" s="4">
        <v>25.98</v>
      </c>
      <c r="H634" s="3">
        <v>54030</v>
      </c>
      <c r="I634" s="5">
        <v>9.1</v>
      </c>
      <c r="J634" s="4">
        <v>23.18</v>
      </c>
      <c r="K634" s="3">
        <v>48200</v>
      </c>
    </row>
    <row r="635" spans="1:11" x14ac:dyDescent="0.3">
      <c r="A635" s="1" t="s">
        <v>9</v>
      </c>
      <c r="B635" s="1" t="s">
        <v>674</v>
      </c>
      <c r="C635" s="3">
        <v>350</v>
      </c>
      <c r="D635" s="5">
        <v>41</v>
      </c>
      <c r="E635" s="6">
        <v>5.7000000000000002E-2</v>
      </c>
      <c r="F635" s="87">
        <v>0.55000000000000004</v>
      </c>
      <c r="G635" s="4">
        <v>45.26</v>
      </c>
      <c r="H635" s="3">
        <v>94130</v>
      </c>
      <c r="I635" s="5">
        <v>2.2999999999999998</v>
      </c>
      <c r="J635" s="4">
        <v>45.8</v>
      </c>
      <c r="K635" s="3">
        <v>95260</v>
      </c>
    </row>
    <row r="636" spans="1:11" x14ac:dyDescent="0.3">
      <c r="A636" s="1" t="s">
        <v>9</v>
      </c>
      <c r="B636" s="1" t="s">
        <v>675</v>
      </c>
      <c r="C636" s="3">
        <v>1630</v>
      </c>
      <c r="D636" s="5">
        <v>20.5</v>
      </c>
      <c r="E636" s="6">
        <v>0.27</v>
      </c>
      <c r="F636" s="87">
        <v>0.99</v>
      </c>
      <c r="G636" s="4">
        <v>36.96</v>
      </c>
      <c r="H636" s="3">
        <v>76880</v>
      </c>
      <c r="I636" s="5">
        <v>3.8</v>
      </c>
      <c r="J636" s="4">
        <v>37.840000000000003</v>
      </c>
      <c r="K636" s="3">
        <v>78710</v>
      </c>
    </row>
    <row r="637" spans="1:11" x14ac:dyDescent="0.3">
      <c r="A637" s="1" t="s">
        <v>9</v>
      </c>
      <c r="B637" s="1" t="s">
        <v>676</v>
      </c>
      <c r="C637" s="3">
        <v>410</v>
      </c>
      <c r="D637" s="5">
        <v>32.5</v>
      </c>
      <c r="E637" s="6">
        <v>6.9000000000000006E-2</v>
      </c>
      <c r="F637" s="87">
        <v>0.79</v>
      </c>
      <c r="G637" s="4">
        <v>29.96</v>
      </c>
      <c r="H637" s="3">
        <v>62310</v>
      </c>
      <c r="I637" s="5">
        <v>6</v>
      </c>
      <c r="J637" s="4">
        <v>28.07</v>
      </c>
      <c r="K637" s="3">
        <v>58390</v>
      </c>
    </row>
    <row r="638" spans="1:11" x14ac:dyDescent="0.3">
      <c r="A638" s="1" t="s">
        <v>9</v>
      </c>
      <c r="B638" s="1" t="s">
        <v>677</v>
      </c>
      <c r="C638" s="3">
        <v>1320</v>
      </c>
      <c r="D638" s="5">
        <v>26.4</v>
      </c>
      <c r="E638" s="6">
        <v>0.219</v>
      </c>
      <c r="F638" s="87">
        <v>0.4</v>
      </c>
      <c r="G638" s="4">
        <v>21.01</v>
      </c>
      <c r="H638" s="3">
        <v>43700</v>
      </c>
      <c r="I638" s="5">
        <v>5.2</v>
      </c>
      <c r="J638" s="4">
        <v>19.739999999999998</v>
      </c>
      <c r="K638" s="3">
        <v>41070</v>
      </c>
    </row>
    <row r="639" spans="1:11" x14ac:dyDescent="0.3">
      <c r="A639" s="1" t="s">
        <v>9</v>
      </c>
      <c r="B639" s="1" t="s">
        <v>678</v>
      </c>
      <c r="C639" s="3">
        <v>1370</v>
      </c>
      <c r="D639" s="5">
        <v>24.4</v>
      </c>
      <c r="E639" s="6">
        <v>0.22700000000000001</v>
      </c>
      <c r="F639" s="87">
        <v>0.67</v>
      </c>
      <c r="G639" s="4">
        <v>20</v>
      </c>
      <c r="H639" s="3">
        <v>41600</v>
      </c>
      <c r="I639" s="5">
        <v>7.9</v>
      </c>
      <c r="J639" s="4">
        <v>18.55</v>
      </c>
      <c r="K639" s="3">
        <v>38570</v>
      </c>
    </row>
    <row r="640" spans="1:11" x14ac:dyDescent="0.3">
      <c r="A640" s="1" t="s">
        <v>9</v>
      </c>
      <c r="B640" s="1" t="s">
        <v>679</v>
      </c>
      <c r="C640" s="3">
        <v>1100</v>
      </c>
      <c r="D640" s="5">
        <v>17.600000000000001</v>
      </c>
      <c r="E640" s="6">
        <v>0.18099999999999999</v>
      </c>
      <c r="F640" s="87">
        <v>0.82</v>
      </c>
      <c r="G640" s="4">
        <v>14.23</v>
      </c>
      <c r="H640" s="3">
        <v>29600</v>
      </c>
      <c r="I640" s="5">
        <v>1.9</v>
      </c>
      <c r="J640" s="4">
        <v>13.58</v>
      </c>
      <c r="K640" s="3">
        <v>28250</v>
      </c>
    </row>
    <row r="641" spans="1:11" x14ac:dyDescent="0.3">
      <c r="A641" s="1" t="s">
        <v>9</v>
      </c>
      <c r="B641" s="1" t="s">
        <v>680</v>
      </c>
      <c r="C641" s="3">
        <v>2380</v>
      </c>
      <c r="D641" s="5">
        <v>11.9</v>
      </c>
      <c r="E641" s="6">
        <v>0.39400000000000002</v>
      </c>
      <c r="F641" s="87">
        <v>1.85</v>
      </c>
      <c r="G641" s="4">
        <v>14.95</v>
      </c>
      <c r="H641" s="3">
        <v>31090</v>
      </c>
      <c r="I641" s="5">
        <v>2</v>
      </c>
      <c r="J641" s="4">
        <v>14.19</v>
      </c>
      <c r="K641" s="3">
        <v>29510</v>
      </c>
    </row>
    <row r="642" spans="1:11" x14ac:dyDescent="0.3">
      <c r="A642" s="1" t="s">
        <v>9</v>
      </c>
      <c r="B642" s="1" t="s">
        <v>681</v>
      </c>
      <c r="C642" s="3">
        <v>5100</v>
      </c>
      <c r="D642" s="5">
        <v>8.6</v>
      </c>
      <c r="E642" s="6">
        <v>0.84299999999999997</v>
      </c>
      <c r="F642" s="87">
        <v>0.93</v>
      </c>
      <c r="G642" s="4">
        <v>18.16</v>
      </c>
      <c r="H642" s="3">
        <v>37780</v>
      </c>
      <c r="I642" s="5">
        <v>2.7</v>
      </c>
      <c r="J642" s="4">
        <v>16.82</v>
      </c>
      <c r="K642" s="3">
        <v>34990</v>
      </c>
    </row>
    <row r="643" spans="1:11" x14ac:dyDescent="0.3">
      <c r="A643" s="1" t="s">
        <v>9</v>
      </c>
      <c r="B643" s="1" t="s">
        <v>682</v>
      </c>
      <c r="C643" s="3">
        <v>1260</v>
      </c>
      <c r="D643" s="5">
        <v>16.100000000000001</v>
      </c>
      <c r="E643" s="6">
        <v>0.20799999999999999</v>
      </c>
      <c r="F643" s="87">
        <v>2.4300000000000002</v>
      </c>
      <c r="G643" s="4">
        <v>13.76</v>
      </c>
      <c r="H643" s="3">
        <v>28610</v>
      </c>
      <c r="I643" s="5">
        <v>2.2999999999999998</v>
      </c>
      <c r="J643" s="4">
        <v>12.52</v>
      </c>
      <c r="K643" s="3">
        <v>26040</v>
      </c>
    </row>
    <row r="644" spans="1:11" x14ac:dyDescent="0.3">
      <c r="A644" s="1" t="s">
        <v>9</v>
      </c>
      <c r="B644" s="1" t="s">
        <v>683</v>
      </c>
      <c r="C644" s="3">
        <v>1770</v>
      </c>
      <c r="D644" s="5">
        <v>12.2</v>
      </c>
      <c r="E644" s="6">
        <v>0.29199999999999998</v>
      </c>
      <c r="F644" s="87">
        <v>0.69</v>
      </c>
      <c r="G644" s="4">
        <v>15.48</v>
      </c>
      <c r="H644" s="3">
        <v>32190</v>
      </c>
      <c r="I644" s="5">
        <v>2.1</v>
      </c>
      <c r="J644" s="4">
        <v>14.62</v>
      </c>
      <c r="K644" s="3">
        <v>30420</v>
      </c>
    </row>
    <row r="645" spans="1:11" x14ac:dyDescent="0.3">
      <c r="A645" s="1" t="s">
        <v>9</v>
      </c>
      <c r="B645" s="1" t="s">
        <v>684</v>
      </c>
      <c r="C645" s="3">
        <v>1630</v>
      </c>
      <c r="D645" s="5">
        <v>14</v>
      </c>
      <c r="E645" s="6">
        <v>0.26900000000000002</v>
      </c>
      <c r="F645" s="87">
        <v>0.5</v>
      </c>
      <c r="G645" s="4">
        <v>15.62</v>
      </c>
      <c r="H645" s="3">
        <v>32480</v>
      </c>
      <c r="I645" s="5">
        <v>3.1</v>
      </c>
      <c r="J645" s="4">
        <v>13.92</v>
      </c>
      <c r="K645" s="3">
        <v>28950</v>
      </c>
    </row>
    <row r="646" spans="1:11" x14ac:dyDescent="0.3">
      <c r="A646" s="1" t="s">
        <v>9</v>
      </c>
      <c r="B646" s="1" t="s">
        <v>685</v>
      </c>
      <c r="C646" s="3">
        <v>230</v>
      </c>
      <c r="D646" s="5">
        <v>21.1</v>
      </c>
      <c r="E646" s="6">
        <v>3.9E-2</v>
      </c>
      <c r="F646" s="87">
        <v>0.31</v>
      </c>
      <c r="G646" s="4">
        <v>16.66</v>
      </c>
      <c r="H646" s="3">
        <v>34650</v>
      </c>
      <c r="I646" s="5">
        <v>3.8</v>
      </c>
      <c r="J646" s="4">
        <v>15.54</v>
      </c>
      <c r="K646" s="3">
        <v>32310</v>
      </c>
    </row>
    <row r="647" spans="1:11" x14ac:dyDescent="0.3">
      <c r="A647" s="1" t="s">
        <v>9</v>
      </c>
      <c r="B647" s="1" t="s">
        <v>686</v>
      </c>
      <c r="C647" s="3">
        <v>23960</v>
      </c>
      <c r="D647" s="5">
        <v>3.5</v>
      </c>
      <c r="E647" s="6">
        <v>3.9630000000000001</v>
      </c>
      <c r="F647" s="87">
        <v>1.05</v>
      </c>
      <c r="G647" s="4">
        <v>20.18</v>
      </c>
      <c r="H647" s="3">
        <v>41980</v>
      </c>
      <c r="I647" s="5">
        <v>1.2</v>
      </c>
      <c r="J647" s="4">
        <v>18.13</v>
      </c>
      <c r="K647" s="3">
        <v>37710</v>
      </c>
    </row>
    <row r="648" spans="1:11" x14ac:dyDescent="0.3">
      <c r="A648" s="1" t="s">
        <v>9</v>
      </c>
      <c r="B648" s="1" t="s">
        <v>687</v>
      </c>
      <c r="C648" s="3">
        <v>1590</v>
      </c>
      <c r="D648" s="5">
        <v>19.8</v>
      </c>
      <c r="E648" s="6">
        <v>0.26300000000000001</v>
      </c>
      <c r="F648" s="87">
        <v>1.46</v>
      </c>
      <c r="G648" s="4">
        <v>16.48</v>
      </c>
      <c r="H648" s="3">
        <v>34270</v>
      </c>
      <c r="I648" s="5">
        <v>5.5</v>
      </c>
      <c r="J648" s="4">
        <v>14.19</v>
      </c>
      <c r="K648" s="3">
        <v>29510</v>
      </c>
    </row>
    <row r="649" spans="1:11" x14ac:dyDescent="0.3">
      <c r="A649" s="1" t="s">
        <v>9</v>
      </c>
      <c r="B649" s="1" t="s">
        <v>688</v>
      </c>
      <c r="C649" s="3">
        <v>2330</v>
      </c>
      <c r="D649" s="5">
        <v>19.5</v>
      </c>
      <c r="E649" s="6">
        <v>0.38500000000000001</v>
      </c>
      <c r="F649" s="87">
        <v>1.54</v>
      </c>
      <c r="G649" s="4">
        <v>19.940000000000001</v>
      </c>
      <c r="H649" s="3">
        <v>41470</v>
      </c>
      <c r="I649" s="5">
        <v>3.5</v>
      </c>
      <c r="J649" s="4">
        <v>19.59</v>
      </c>
      <c r="K649" s="3">
        <v>40750</v>
      </c>
    </row>
    <row r="650" spans="1:11" x14ac:dyDescent="0.3">
      <c r="A650" s="1" t="s">
        <v>9</v>
      </c>
      <c r="B650" s="1" t="s">
        <v>689</v>
      </c>
      <c r="C650" s="3">
        <v>750</v>
      </c>
      <c r="D650" s="5">
        <v>20.7</v>
      </c>
      <c r="E650" s="6">
        <v>0.124</v>
      </c>
      <c r="F650" s="87">
        <v>1.3</v>
      </c>
      <c r="G650" s="4">
        <v>19.48</v>
      </c>
      <c r="H650" s="3">
        <v>40530</v>
      </c>
      <c r="I650" s="5">
        <v>7.9</v>
      </c>
      <c r="J650" s="4">
        <v>16.100000000000001</v>
      </c>
      <c r="K650" s="3">
        <v>33490</v>
      </c>
    </row>
    <row r="651" spans="1:11" x14ac:dyDescent="0.3">
      <c r="A651" s="1" t="s">
        <v>9</v>
      </c>
      <c r="B651" s="1" t="s">
        <v>690</v>
      </c>
      <c r="C651" s="3">
        <v>920</v>
      </c>
      <c r="D651" s="5">
        <v>24.9</v>
      </c>
      <c r="E651" s="6">
        <v>0.153</v>
      </c>
      <c r="F651" s="87">
        <v>0.72</v>
      </c>
      <c r="G651" s="4">
        <v>16.899999999999999</v>
      </c>
      <c r="H651" s="3">
        <v>35150</v>
      </c>
      <c r="I651" s="5">
        <v>4.5999999999999996</v>
      </c>
      <c r="J651" s="4">
        <v>14.95</v>
      </c>
      <c r="K651" s="3">
        <v>31090</v>
      </c>
    </row>
    <row r="652" spans="1:11" x14ac:dyDescent="0.3">
      <c r="A652" s="1" t="s">
        <v>9</v>
      </c>
      <c r="B652" s="1" t="s">
        <v>691</v>
      </c>
      <c r="C652" s="3">
        <v>18520</v>
      </c>
      <c r="D652" s="5">
        <v>6.8</v>
      </c>
      <c r="E652" s="6">
        <v>3.0630000000000002</v>
      </c>
      <c r="F652" s="87">
        <v>1.1100000000000001</v>
      </c>
      <c r="G652" s="4">
        <v>14.26</v>
      </c>
      <c r="H652" s="3">
        <v>29660</v>
      </c>
      <c r="I652" s="5">
        <v>3.1</v>
      </c>
      <c r="J652" s="4">
        <v>11.91</v>
      </c>
      <c r="K652" s="3">
        <v>24770</v>
      </c>
    </row>
    <row r="653" spans="1:11" x14ac:dyDescent="0.3">
      <c r="A653" s="1" t="s">
        <v>9</v>
      </c>
      <c r="B653" s="1" t="s">
        <v>692</v>
      </c>
      <c r="C653" s="3">
        <v>2760</v>
      </c>
      <c r="D653" s="5">
        <v>10.6</v>
      </c>
      <c r="E653" s="6">
        <v>0.45700000000000002</v>
      </c>
      <c r="F653" s="87">
        <v>0.76</v>
      </c>
      <c r="G653" s="4">
        <v>16.47</v>
      </c>
      <c r="H653" s="3">
        <v>34260</v>
      </c>
      <c r="I653" s="5">
        <v>2.2999999999999998</v>
      </c>
      <c r="J653" s="4">
        <v>15.31</v>
      </c>
      <c r="K653" s="3">
        <v>31850</v>
      </c>
    </row>
    <row r="654" spans="1:11" x14ac:dyDescent="0.3">
      <c r="A654" s="1" t="s">
        <v>9</v>
      </c>
      <c r="B654" s="1" t="s">
        <v>693</v>
      </c>
      <c r="C654" s="3">
        <v>3070</v>
      </c>
      <c r="D654" s="5">
        <v>10.6</v>
      </c>
      <c r="E654" s="6">
        <v>0.50800000000000001</v>
      </c>
      <c r="F654" s="87">
        <v>1.37</v>
      </c>
      <c r="G654" s="4">
        <v>19.34</v>
      </c>
      <c r="H654" s="3">
        <v>40230</v>
      </c>
      <c r="I654" s="5">
        <v>4.2</v>
      </c>
      <c r="J654" s="4">
        <v>15.28</v>
      </c>
      <c r="K654" s="3">
        <v>31790</v>
      </c>
    </row>
    <row r="655" spans="1:11" x14ac:dyDescent="0.3">
      <c r="A655" s="1" t="s">
        <v>9</v>
      </c>
      <c r="B655" s="1" t="s">
        <v>694</v>
      </c>
      <c r="C655" s="3">
        <v>680</v>
      </c>
      <c r="D655" s="5">
        <v>18.399999999999999</v>
      </c>
      <c r="E655" s="6">
        <v>0.113</v>
      </c>
      <c r="F655" s="87">
        <v>1.21</v>
      </c>
      <c r="G655" s="4">
        <v>16.21</v>
      </c>
      <c r="H655" s="3">
        <v>33720</v>
      </c>
      <c r="I655" s="5">
        <v>3.7</v>
      </c>
      <c r="J655" s="4">
        <v>14.02</v>
      </c>
      <c r="K655" s="3">
        <v>29160</v>
      </c>
    </row>
    <row r="656" spans="1:11" x14ac:dyDescent="0.3">
      <c r="A656" s="1" t="s">
        <v>9</v>
      </c>
      <c r="B656" s="1" t="s">
        <v>695</v>
      </c>
      <c r="C656" s="3">
        <v>680</v>
      </c>
      <c r="D656" s="5">
        <v>25.9</v>
      </c>
      <c r="E656" s="6">
        <v>0.112</v>
      </c>
      <c r="F656" s="87">
        <v>0.68</v>
      </c>
      <c r="G656" s="4">
        <v>18.29</v>
      </c>
      <c r="H656" s="3">
        <v>38040</v>
      </c>
      <c r="I656" s="5">
        <v>3.7</v>
      </c>
      <c r="J656" s="4">
        <v>17.239999999999998</v>
      </c>
      <c r="K656" s="3">
        <v>35860</v>
      </c>
    </row>
    <row r="657" spans="1:11" x14ac:dyDescent="0.3">
      <c r="A657" s="1" t="s">
        <v>9</v>
      </c>
      <c r="B657" s="1" t="s">
        <v>696</v>
      </c>
      <c r="C657" s="3">
        <v>1220</v>
      </c>
      <c r="D657" s="5">
        <v>16.3</v>
      </c>
      <c r="E657" s="6">
        <v>0.20100000000000001</v>
      </c>
      <c r="F657" s="87">
        <v>1.28</v>
      </c>
      <c r="G657" s="4">
        <v>25.11</v>
      </c>
      <c r="H657" s="3">
        <v>52220</v>
      </c>
      <c r="I657" s="5">
        <v>10.5</v>
      </c>
      <c r="J657" s="4">
        <v>18.02</v>
      </c>
      <c r="K657" s="3">
        <v>37470</v>
      </c>
    </row>
    <row r="658" spans="1:11" x14ac:dyDescent="0.3">
      <c r="A658" s="1" t="s">
        <v>9</v>
      </c>
      <c r="B658" s="1" t="s">
        <v>697</v>
      </c>
      <c r="C658" s="3">
        <v>450</v>
      </c>
      <c r="D658" s="5">
        <v>30.8</v>
      </c>
      <c r="E658" s="6">
        <v>7.4999999999999997E-2</v>
      </c>
      <c r="F658" s="87">
        <v>0.67</v>
      </c>
      <c r="G658" s="4">
        <v>16.399999999999999</v>
      </c>
      <c r="H658" s="3">
        <v>34110</v>
      </c>
      <c r="I658" s="5">
        <v>7</v>
      </c>
      <c r="J658" s="4">
        <v>14.79</v>
      </c>
      <c r="K658" s="3">
        <v>30760</v>
      </c>
    </row>
    <row r="659" spans="1:11" x14ac:dyDescent="0.3">
      <c r="A659" s="1" t="s">
        <v>9</v>
      </c>
      <c r="B659" s="1" t="s">
        <v>698</v>
      </c>
      <c r="C659" s="3">
        <v>810</v>
      </c>
      <c r="D659" s="5">
        <v>14.4</v>
      </c>
      <c r="E659" s="6">
        <v>0.13500000000000001</v>
      </c>
      <c r="F659" s="87">
        <v>1.1000000000000001</v>
      </c>
      <c r="G659" s="4">
        <v>16.149999999999999</v>
      </c>
      <c r="H659" s="3">
        <v>33600</v>
      </c>
      <c r="I659" s="5">
        <v>3.4</v>
      </c>
      <c r="J659" s="4">
        <v>14.08</v>
      </c>
      <c r="K659" s="3">
        <v>29290</v>
      </c>
    </row>
    <row r="660" spans="1:11" x14ac:dyDescent="0.3">
      <c r="A660" s="1" t="s">
        <v>9</v>
      </c>
      <c r="B660" s="1" t="s">
        <v>699</v>
      </c>
      <c r="C660" s="3">
        <v>150</v>
      </c>
      <c r="D660" s="5">
        <v>34.700000000000003</v>
      </c>
      <c r="E660" s="6">
        <v>2.4E-2</v>
      </c>
      <c r="F660" s="87">
        <v>0.4</v>
      </c>
      <c r="G660" s="4">
        <v>13.66</v>
      </c>
      <c r="H660" s="3">
        <v>28410</v>
      </c>
      <c r="I660" s="5">
        <v>6.4</v>
      </c>
      <c r="J660" s="4">
        <v>11.86</v>
      </c>
      <c r="K660" s="3">
        <v>24680</v>
      </c>
    </row>
    <row r="661" spans="1:11" x14ac:dyDescent="0.3">
      <c r="A661" s="1" t="s">
        <v>9</v>
      </c>
      <c r="B661" s="1" t="s">
        <v>700</v>
      </c>
      <c r="C661" s="3">
        <v>380</v>
      </c>
      <c r="D661" s="5">
        <v>29.9</v>
      </c>
      <c r="E661" s="6">
        <v>6.3E-2</v>
      </c>
      <c r="F661" s="87">
        <v>1.04</v>
      </c>
      <c r="G661" s="4">
        <v>16.64</v>
      </c>
      <c r="H661" s="3">
        <v>34600</v>
      </c>
      <c r="I661" s="5">
        <v>5.9</v>
      </c>
      <c r="J661" s="4">
        <v>16.170000000000002</v>
      </c>
      <c r="K661" s="3">
        <v>33640</v>
      </c>
    </row>
    <row r="662" spans="1:11" x14ac:dyDescent="0.3">
      <c r="A662" s="1" t="s">
        <v>9</v>
      </c>
      <c r="B662" s="1" t="s">
        <v>701</v>
      </c>
      <c r="C662" s="3">
        <v>1800</v>
      </c>
      <c r="D662" s="5">
        <v>18.100000000000001</v>
      </c>
      <c r="E662" s="6">
        <v>0.29799999999999999</v>
      </c>
      <c r="F662" s="87">
        <v>1.03</v>
      </c>
      <c r="G662" s="4">
        <v>14.96</v>
      </c>
      <c r="H662" s="3">
        <v>31120</v>
      </c>
      <c r="I662" s="5">
        <v>4</v>
      </c>
      <c r="J662" s="4">
        <v>13.16</v>
      </c>
      <c r="K662" s="3">
        <v>27380</v>
      </c>
    </row>
    <row r="663" spans="1:11" x14ac:dyDescent="0.3">
      <c r="A663" s="1" t="s">
        <v>9</v>
      </c>
      <c r="B663" s="1" t="s">
        <v>702</v>
      </c>
      <c r="C663" s="3">
        <v>2150</v>
      </c>
      <c r="D663" s="5">
        <v>16.2</v>
      </c>
      <c r="E663" s="6">
        <v>0.35499999999999998</v>
      </c>
      <c r="F663" s="87">
        <v>0.53</v>
      </c>
      <c r="G663" s="4">
        <v>18.510000000000002</v>
      </c>
      <c r="H663" s="3">
        <v>38510</v>
      </c>
      <c r="I663" s="5">
        <v>6.7</v>
      </c>
      <c r="J663" s="4">
        <v>17.25</v>
      </c>
      <c r="K663" s="3">
        <v>35870</v>
      </c>
    </row>
    <row r="664" spans="1:11" x14ac:dyDescent="0.3">
      <c r="A664" s="1" t="s">
        <v>9</v>
      </c>
      <c r="B664" s="1" t="s">
        <v>703</v>
      </c>
      <c r="C664" s="3">
        <v>14270</v>
      </c>
      <c r="D664" s="5">
        <v>5.9</v>
      </c>
      <c r="E664" s="6">
        <v>2.36</v>
      </c>
      <c r="F664" s="87">
        <v>0.84</v>
      </c>
      <c r="G664" s="4">
        <v>12.76</v>
      </c>
      <c r="H664" s="3">
        <v>26540</v>
      </c>
      <c r="I664" s="5">
        <v>1</v>
      </c>
      <c r="J664" s="4">
        <v>11.74</v>
      </c>
      <c r="K664" s="3">
        <v>24430</v>
      </c>
    </row>
    <row r="665" spans="1:11" x14ac:dyDescent="0.3">
      <c r="A665" s="1" t="s">
        <v>9</v>
      </c>
      <c r="B665" s="1" t="s">
        <v>704</v>
      </c>
      <c r="C665" s="3">
        <v>11460</v>
      </c>
      <c r="D665" s="5">
        <v>9.9</v>
      </c>
      <c r="E665" s="6">
        <v>1.8959999999999999</v>
      </c>
      <c r="F665" s="87">
        <v>1.06</v>
      </c>
      <c r="G665" s="4">
        <v>14.02</v>
      </c>
      <c r="H665" s="3">
        <v>29150</v>
      </c>
      <c r="I665" s="5">
        <v>2.2000000000000002</v>
      </c>
      <c r="J665" s="4">
        <v>12.01</v>
      </c>
      <c r="K665" s="3">
        <v>24980</v>
      </c>
    </row>
    <row r="666" spans="1:11" x14ac:dyDescent="0.3">
      <c r="A666" s="1" t="s">
        <v>9</v>
      </c>
      <c r="B666" s="1" t="s">
        <v>705</v>
      </c>
      <c r="C666" s="3">
        <v>370</v>
      </c>
      <c r="D666" s="5">
        <v>10.6</v>
      </c>
      <c r="E666" s="6">
        <v>6.0999999999999999E-2</v>
      </c>
      <c r="F666" s="87">
        <v>1.05</v>
      </c>
      <c r="G666" s="4">
        <v>25.78</v>
      </c>
      <c r="H666" s="3">
        <v>53620</v>
      </c>
      <c r="I666" s="5">
        <v>4.3</v>
      </c>
      <c r="J666" s="4">
        <v>26.32</v>
      </c>
      <c r="K666" s="3">
        <v>54750</v>
      </c>
    </row>
    <row r="667" spans="1:11" x14ac:dyDescent="0.3">
      <c r="A667" s="1" t="s">
        <v>9</v>
      </c>
      <c r="B667" s="1" t="s">
        <v>706</v>
      </c>
      <c r="C667" s="3">
        <v>16390</v>
      </c>
      <c r="D667" s="5">
        <v>4.0999999999999996</v>
      </c>
      <c r="E667" s="6">
        <v>2.71</v>
      </c>
      <c r="F667" s="87">
        <v>0.98</v>
      </c>
      <c r="G667" s="4">
        <v>27.29</v>
      </c>
      <c r="H667" s="3">
        <v>56760</v>
      </c>
      <c r="I667" s="5">
        <v>1.9</v>
      </c>
      <c r="J667" s="4">
        <v>25.34</v>
      </c>
      <c r="K667" s="3">
        <v>52700</v>
      </c>
    </row>
    <row r="668" spans="1:11" x14ac:dyDescent="0.3">
      <c r="A668" s="1" t="s">
        <v>9</v>
      </c>
      <c r="B668" s="1" t="s">
        <v>707</v>
      </c>
      <c r="C668" s="3">
        <v>4420</v>
      </c>
      <c r="D668" s="5">
        <v>21.8</v>
      </c>
      <c r="E668" s="6">
        <v>0.73099999999999998</v>
      </c>
      <c r="F668" s="87">
        <v>1.24</v>
      </c>
      <c r="G668" s="4" t="s">
        <v>14</v>
      </c>
      <c r="H668" s="3">
        <v>193240</v>
      </c>
      <c r="I668" s="5">
        <v>11.4</v>
      </c>
      <c r="J668" s="4" t="s">
        <v>14</v>
      </c>
      <c r="K668" s="3">
        <v>177070</v>
      </c>
    </row>
    <row r="669" spans="1:11" x14ac:dyDescent="0.3">
      <c r="A669" s="1" t="s">
        <v>9</v>
      </c>
      <c r="B669" s="1" t="s">
        <v>708</v>
      </c>
      <c r="C669" s="3">
        <v>1440</v>
      </c>
      <c r="D669" s="5">
        <v>14</v>
      </c>
      <c r="E669" s="6">
        <v>0.23799999999999999</v>
      </c>
      <c r="F669" s="87">
        <v>0.88</v>
      </c>
      <c r="G669" s="4" t="s">
        <v>14</v>
      </c>
      <c r="H669" s="3">
        <v>101890</v>
      </c>
      <c r="I669" s="5">
        <v>8.1999999999999993</v>
      </c>
      <c r="J669" s="4" t="s">
        <v>14</v>
      </c>
      <c r="K669" s="3">
        <v>83150</v>
      </c>
    </row>
    <row r="670" spans="1:11" x14ac:dyDescent="0.3">
      <c r="A670" s="1" t="s">
        <v>9</v>
      </c>
      <c r="B670" s="1" t="s">
        <v>709</v>
      </c>
      <c r="C670" s="3">
        <v>580</v>
      </c>
      <c r="D670" s="5">
        <v>0</v>
      </c>
      <c r="E670" s="6">
        <v>9.6000000000000002E-2</v>
      </c>
      <c r="F670" s="87">
        <v>0.6</v>
      </c>
      <c r="G670" s="4">
        <v>64.41</v>
      </c>
      <c r="H670" s="3">
        <v>133970</v>
      </c>
      <c r="I670" s="5">
        <v>2.2999999999999998</v>
      </c>
      <c r="J670" s="4">
        <v>70.52</v>
      </c>
      <c r="K670" s="3">
        <v>146680</v>
      </c>
    </row>
    <row r="671" spans="1:11" x14ac:dyDescent="0.3">
      <c r="A671" s="1" t="s">
        <v>9</v>
      </c>
      <c r="B671" s="1" t="s">
        <v>711</v>
      </c>
      <c r="C671" s="3">
        <v>7700</v>
      </c>
      <c r="D671" s="5">
        <v>20.8</v>
      </c>
      <c r="E671" s="6">
        <v>1.2729999999999999</v>
      </c>
      <c r="F671" s="87">
        <v>1.52</v>
      </c>
      <c r="G671" s="4" t="s">
        <v>14</v>
      </c>
      <c r="H671" s="3">
        <v>50250</v>
      </c>
      <c r="I671" s="5">
        <v>3.4</v>
      </c>
      <c r="J671" s="4" t="s">
        <v>14</v>
      </c>
      <c r="K671" s="3">
        <v>51850</v>
      </c>
    </row>
    <row r="672" spans="1:11" x14ac:dyDescent="0.3">
      <c r="A672" s="1" t="s">
        <v>9</v>
      </c>
      <c r="B672" s="1" t="s">
        <v>712</v>
      </c>
      <c r="C672" s="3">
        <v>790</v>
      </c>
      <c r="D672" s="5">
        <v>34.1</v>
      </c>
      <c r="E672" s="6">
        <v>0.13</v>
      </c>
      <c r="F672" s="87">
        <v>1.21</v>
      </c>
      <c r="G672" s="4">
        <v>12.51</v>
      </c>
      <c r="H672" s="3">
        <v>26020</v>
      </c>
      <c r="I672" s="5">
        <v>3.1</v>
      </c>
      <c r="J672" s="4">
        <v>11.76</v>
      </c>
      <c r="K672" s="3">
        <v>24450</v>
      </c>
    </row>
    <row r="673" spans="1:11" x14ac:dyDescent="0.3">
      <c r="A673" s="1" t="s">
        <v>9</v>
      </c>
      <c r="B673" s="1" t="s">
        <v>713</v>
      </c>
      <c r="C673" s="3">
        <v>9220</v>
      </c>
      <c r="D673" s="5">
        <v>8</v>
      </c>
      <c r="E673" s="6">
        <v>1.524</v>
      </c>
      <c r="F673" s="87">
        <v>1.23</v>
      </c>
      <c r="G673" s="4">
        <v>20.37</v>
      </c>
      <c r="H673" s="3">
        <v>42360</v>
      </c>
      <c r="I673" s="5">
        <v>4.0999999999999996</v>
      </c>
      <c r="J673" s="4">
        <v>19.77</v>
      </c>
      <c r="K673" s="3">
        <v>41120</v>
      </c>
    </row>
    <row r="674" spans="1:11" x14ac:dyDescent="0.3">
      <c r="A674" s="1" t="s">
        <v>9</v>
      </c>
      <c r="B674" s="1" t="s">
        <v>714</v>
      </c>
      <c r="C674" s="3">
        <v>9460</v>
      </c>
      <c r="D674" s="5">
        <v>10.5</v>
      </c>
      <c r="E674" s="6">
        <v>1.5640000000000001</v>
      </c>
      <c r="F674" s="87">
        <v>0.44</v>
      </c>
      <c r="G674" s="4">
        <v>16.63</v>
      </c>
      <c r="H674" s="3">
        <v>34580</v>
      </c>
      <c r="I674" s="5">
        <v>2.2999999999999998</v>
      </c>
      <c r="J674" s="4">
        <v>15.95</v>
      </c>
      <c r="K674" s="3">
        <v>33170</v>
      </c>
    </row>
    <row r="675" spans="1:11" x14ac:dyDescent="0.3">
      <c r="A675" s="1" t="s">
        <v>9</v>
      </c>
      <c r="B675" s="1" t="s">
        <v>715</v>
      </c>
      <c r="C675" s="3">
        <v>16520</v>
      </c>
      <c r="D675" s="5">
        <v>12.5</v>
      </c>
      <c r="E675" s="6">
        <v>2.7320000000000002</v>
      </c>
      <c r="F675" s="87">
        <v>0.91</v>
      </c>
      <c r="G675" s="4">
        <v>16.61</v>
      </c>
      <c r="H675" s="3">
        <v>34550</v>
      </c>
      <c r="I675" s="5">
        <v>4.9000000000000004</v>
      </c>
      <c r="J675" s="4">
        <v>13.71</v>
      </c>
      <c r="K675" s="3">
        <v>28510</v>
      </c>
    </row>
    <row r="676" spans="1:11" x14ac:dyDescent="0.3">
      <c r="A676" s="1" t="s">
        <v>9</v>
      </c>
      <c r="B676" s="1" t="s">
        <v>716</v>
      </c>
      <c r="C676" s="3">
        <v>42250</v>
      </c>
      <c r="D676" s="5">
        <v>4.7</v>
      </c>
      <c r="E676" s="6">
        <v>6.9859999999999998</v>
      </c>
      <c r="F676" s="87">
        <v>0.56999999999999995</v>
      </c>
      <c r="G676" s="4">
        <v>22.01</v>
      </c>
      <c r="H676" s="3">
        <v>45770</v>
      </c>
      <c r="I676" s="5">
        <v>1.6</v>
      </c>
      <c r="J676" s="4">
        <v>21.49</v>
      </c>
      <c r="K676" s="3">
        <v>44700</v>
      </c>
    </row>
    <row r="677" spans="1:11" x14ac:dyDescent="0.3">
      <c r="A677" s="1" t="s">
        <v>9</v>
      </c>
      <c r="B677" s="1" t="s">
        <v>717</v>
      </c>
      <c r="C677" s="3">
        <v>37440</v>
      </c>
      <c r="D677" s="5">
        <v>4.4000000000000004</v>
      </c>
      <c r="E677" s="6">
        <v>6.1909999999999998</v>
      </c>
      <c r="F677" s="87">
        <v>1.01</v>
      </c>
      <c r="G677" s="4">
        <v>18.47</v>
      </c>
      <c r="H677" s="3">
        <v>38420</v>
      </c>
      <c r="I677" s="5">
        <v>2.5</v>
      </c>
      <c r="J677" s="4">
        <v>16.03</v>
      </c>
      <c r="K677" s="3">
        <v>33330</v>
      </c>
    </row>
    <row r="678" spans="1:11" x14ac:dyDescent="0.3">
      <c r="A678" s="1" t="s">
        <v>9</v>
      </c>
      <c r="B678" s="1" t="s">
        <v>718</v>
      </c>
      <c r="C678" s="3">
        <v>8340</v>
      </c>
      <c r="D678" s="5">
        <v>11.3</v>
      </c>
      <c r="E678" s="6">
        <v>1.379</v>
      </c>
      <c r="F678" s="87">
        <v>0.99</v>
      </c>
      <c r="G678" s="4">
        <v>14.77</v>
      </c>
      <c r="H678" s="3">
        <v>30720</v>
      </c>
      <c r="I678" s="5">
        <v>2.2000000000000002</v>
      </c>
      <c r="J678" s="4">
        <v>13.54</v>
      </c>
      <c r="K678" s="3">
        <v>28170</v>
      </c>
    </row>
    <row r="679" spans="1:11" x14ac:dyDescent="0.3">
      <c r="A679" s="1" t="s">
        <v>9</v>
      </c>
      <c r="B679" s="1" t="s">
        <v>719</v>
      </c>
      <c r="C679" s="3">
        <v>1330</v>
      </c>
      <c r="D679" s="5">
        <v>15.2</v>
      </c>
      <c r="E679" s="6">
        <v>0.22</v>
      </c>
      <c r="F679" s="87">
        <v>0.55000000000000004</v>
      </c>
      <c r="G679" s="4">
        <v>25.21</v>
      </c>
      <c r="H679" s="3">
        <v>52440</v>
      </c>
      <c r="I679" s="5">
        <v>13.1</v>
      </c>
      <c r="J679" s="4">
        <v>19.510000000000002</v>
      </c>
      <c r="K679" s="3">
        <v>40580</v>
      </c>
    </row>
    <row r="680" spans="1:11" x14ac:dyDescent="0.3">
      <c r="A680" s="1" t="s">
        <v>9</v>
      </c>
      <c r="B680" s="1" t="s">
        <v>720</v>
      </c>
      <c r="C680" s="3">
        <v>90</v>
      </c>
      <c r="D680" s="5">
        <v>8.4</v>
      </c>
      <c r="E680" s="6">
        <v>1.4999999999999999E-2</v>
      </c>
      <c r="F680" s="87">
        <v>0.46</v>
      </c>
      <c r="G680" s="4">
        <v>22.03</v>
      </c>
      <c r="H680" s="3">
        <v>45820</v>
      </c>
      <c r="I680" s="5">
        <v>9.1</v>
      </c>
      <c r="J680" s="4">
        <v>18.12</v>
      </c>
      <c r="K680" s="3">
        <v>37690</v>
      </c>
    </row>
    <row r="681" spans="1:11" x14ac:dyDescent="0.3">
      <c r="A681" s="1" t="s">
        <v>9</v>
      </c>
      <c r="B681" s="1" t="s">
        <v>724</v>
      </c>
      <c r="C681" s="3">
        <v>12970</v>
      </c>
      <c r="D681" s="5">
        <v>8.3000000000000007</v>
      </c>
      <c r="E681" s="6">
        <v>2.1440000000000001</v>
      </c>
      <c r="F681" s="87">
        <v>2.1</v>
      </c>
      <c r="G681" s="4">
        <v>12.35</v>
      </c>
      <c r="H681" s="3">
        <v>25680</v>
      </c>
      <c r="I681" s="5">
        <v>1.3</v>
      </c>
      <c r="J681" s="4">
        <v>11.45</v>
      </c>
      <c r="K681" s="3">
        <v>23810</v>
      </c>
    </row>
    <row r="682" spans="1:11" x14ac:dyDescent="0.3">
      <c r="A682" s="1" t="s">
        <v>9</v>
      </c>
      <c r="B682" s="1" t="s">
        <v>725</v>
      </c>
      <c r="C682" s="3">
        <v>2090</v>
      </c>
      <c r="D682" s="5">
        <v>19.7</v>
      </c>
      <c r="E682" s="6">
        <v>0.34599999999999997</v>
      </c>
      <c r="F682" s="87">
        <v>0.42</v>
      </c>
      <c r="G682" s="4">
        <v>14.7</v>
      </c>
      <c r="H682" s="3">
        <v>30590</v>
      </c>
      <c r="I682" s="5">
        <v>2.5</v>
      </c>
      <c r="J682" s="4">
        <v>13</v>
      </c>
      <c r="K682" s="3">
        <v>27040</v>
      </c>
    </row>
    <row r="683" spans="1:11" x14ac:dyDescent="0.3">
      <c r="A683" s="1" t="s">
        <v>9</v>
      </c>
      <c r="B683" s="1" t="s">
        <v>726</v>
      </c>
      <c r="C683" s="3">
        <v>200</v>
      </c>
      <c r="D683" s="5">
        <v>23.6</v>
      </c>
      <c r="E683" s="6">
        <v>3.3000000000000002E-2</v>
      </c>
      <c r="F683" s="87">
        <v>0.67</v>
      </c>
      <c r="G683" s="4">
        <v>26.85</v>
      </c>
      <c r="H683" s="3">
        <v>55850</v>
      </c>
      <c r="I683" s="5">
        <v>5.7</v>
      </c>
      <c r="J683" s="4">
        <v>23.9</v>
      </c>
      <c r="K683" s="3">
        <v>49700</v>
      </c>
    </row>
    <row r="684" spans="1:11" x14ac:dyDescent="0.3">
      <c r="A684" s="1" t="s">
        <v>9</v>
      </c>
      <c r="B684" s="1" t="s">
        <v>727</v>
      </c>
      <c r="C684" s="3">
        <v>1180</v>
      </c>
      <c r="D684" s="5">
        <v>31</v>
      </c>
      <c r="E684" s="6">
        <v>0.19500000000000001</v>
      </c>
      <c r="F684" s="87">
        <v>0.93</v>
      </c>
      <c r="G684" s="4">
        <v>39.97</v>
      </c>
      <c r="H684" s="3">
        <v>83140</v>
      </c>
      <c r="I684" s="5">
        <v>4.8</v>
      </c>
      <c r="J684" s="4">
        <v>39.950000000000003</v>
      </c>
      <c r="K684" s="3">
        <v>83090</v>
      </c>
    </row>
    <row r="685" spans="1:11" x14ac:dyDescent="0.3">
      <c r="A685" s="1" t="s">
        <v>9</v>
      </c>
      <c r="B685" s="1" t="s">
        <v>728</v>
      </c>
      <c r="C685" s="3">
        <v>1690</v>
      </c>
      <c r="D685" s="5">
        <v>39.4</v>
      </c>
      <c r="E685" s="6">
        <v>0.28000000000000003</v>
      </c>
      <c r="F685" s="87">
        <v>1.64</v>
      </c>
      <c r="G685" s="4">
        <v>15.18</v>
      </c>
      <c r="H685" s="3">
        <v>31570</v>
      </c>
      <c r="I685" s="5">
        <v>6.9</v>
      </c>
      <c r="J685" s="4">
        <v>13.93</v>
      </c>
      <c r="K685" s="3">
        <v>28980</v>
      </c>
    </row>
    <row r="686" spans="1:11" x14ac:dyDescent="0.3">
      <c r="A686" s="1" t="s">
        <v>9</v>
      </c>
      <c r="B686" s="1" t="s">
        <v>729</v>
      </c>
      <c r="C686" s="3">
        <v>1530</v>
      </c>
      <c r="D686" s="5">
        <v>40.9</v>
      </c>
      <c r="E686" s="6">
        <v>0.253</v>
      </c>
      <c r="F686" s="87">
        <v>0.94</v>
      </c>
      <c r="G686" s="4">
        <v>20.12</v>
      </c>
      <c r="H686" s="3">
        <v>41850</v>
      </c>
      <c r="I686" s="5">
        <v>5.3</v>
      </c>
      <c r="J686" s="4">
        <v>18.72</v>
      </c>
      <c r="K686" s="3">
        <v>38930</v>
      </c>
    </row>
    <row r="687" spans="1:11" x14ac:dyDescent="0.3">
      <c r="A687" s="1" t="s">
        <v>9</v>
      </c>
      <c r="B687" s="1" t="s">
        <v>730</v>
      </c>
      <c r="C687" s="3">
        <v>900</v>
      </c>
      <c r="D687" s="5">
        <v>21.8</v>
      </c>
      <c r="E687" s="6">
        <v>0.14899999999999999</v>
      </c>
      <c r="F687" s="87">
        <v>0.8</v>
      </c>
      <c r="G687" s="4">
        <v>16.440000000000001</v>
      </c>
      <c r="H687" s="3">
        <v>34200</v>
      </c>
      <c r="I687" s="5">
        <v>7.3</v>
      </c>
      <c r="J687" s="4">
        <v>15.97</v>
      </c>
      <c r="K687" s="3">
        <v>33210</v>
      </c>
    </row>
    <row r="688" spans="1:11" x14ac:dyDescent="0.3">
      <c r="A688" s="1" t="s">
        <v>9</v>
      </c>
      <c r="B688" s="1" t="s">
        <v>731</v>
      </c>
      <c r="C688" s="3">
        <v>1400</v>
      </c>
      <c r="D688" s="5">
        <v>28.4</v>
      </c>
      <c r="E688" s="6">
        <v>0.23200000000000001</v>
      </c>
      <c r="F688" s="87">
        <v>0.76</v>
      </c>
      <c r="G688" s="4">
        <v>29.1</v>
      </c>
      <c r="H688" s="3">
        <v>60530</v>
      </c>
      <c r="I688" s="5">
        <v>8.6999999999999993</v>
      </c>
      <c r="J688" s="4">
        <v>28.43</v>
      </c>
      <c r="K688" s="3">
        <v>59140</v>
      </c>
    </row>
    <row r="689" spans="1:11" x14ac:dyDescent="0.3">
      <c r="A689" s="1" t="s">
        <v>9</v>
      </c>
      <c r="B689" s="1" t="s">
        <v>732</v>
      </c>
      <c r="C689" s="3">
        <v>490</v>
      </c>
      <c r="D689" s="5">
        <v>26.2</v>
      </c>
      <c r="E689" s="6">
        <v>8.1000000000000003E-2</v>
      </c>
      <c r="F689" s="87">
        <v>0.25</v>
      </c>
      <c r="G689" s="4">
        <v>30.66</v>
      </c>
      <c r="H689" s="3">
        <v>63780</v>
      </c>
      <c r="I689" s="5">
        <v>7.6</v>
      </c>
      <c r="J689" s="4">
        <v>29.1</v>
      </c>
      <c r="K689" s="3">
        <v>60530</v>
      </c>
    </row>
    <row r="690" spans="1:11" x14ac:dyDescent="0.3">
      <c r="A690" s="1" t="s">
        <v>9</v>
      </c>
      <c r="B690" s="1" t="s">
        <v>733</v>
      </c>
      <c r="C690" s="3">
        <v>16300</v>
      </c>
      <c r="D690" s="5">
        <v>5.3</v>
      </c>
      <c r="E690" s="6">
        <v>2.6949999999999998</v>
      </c>
      <c r="F690" s="87">
        <v>0.67</v>
      </c>
      <c r="G690" s="4">
        <v>17.84</v>
      </c>
      <c r="H690" s="3">
        <v>37110</v>
      </c>
      <c r="I690" s="5">
        <v>1.4</v>
      </c>
      <c r="J690" s="4">
        <v>16.22</v>
      </c>
      <c r="K690" s="3">
        <v>33730</v>
      </c>
    </row>
    <row r="691" spans="1:11" x14ac:dyDescent="0.3">
      <c r="A691" s="1" t="s">
        <v>9</v>
      </c>
      <c r="B691" s="1" t="s">
        <v>734</v>
      </c>
      <c r="C691" s="3">
        <v>21810</v>
      </c>
      <c r="D691" s="5">
        <v>6.1</v>
      </c>
      <c r="E691" s="6">
        <v>3.6070000000000002</v>
      </c>
      <c r="F691" s="87">
        <v>1.38</v>
      </c>
      <c r="G691" s="4">
        <v>13.1</v>
      </c>
      <c r="H691" s="3">
        <v>27250</v>
      </c>
      <c r="I691" s="5">
        <v>3.4</v>
      </c>
      <c r="J691" s="4">
        <v>11.65</v>
      </c>
      <c r="K691" s="3">
        <v>24240</v>
      </c>
    </row>
    <row r="692" spans="1:11" x14ac:dyDescent="0.3">
      <c r="A692" s="1" t="s">
        <v>9</v>
      </c>
      <c r="B692" s="1" t="s">
        <v>735</v>
      </c>
      <c r="C692" s="3">
        <v>130170</v>
      </c>
      <c r="D692" s="5">
        <v>6.6</v>
      </c>
      <c r="E692" s="6">
        <v>21.524999999999999</v>
      </c>
      <c r="F692" s="87">
        <v>1.1299999999999999</v>
      </c>
      <c r="G692" s="4">
        <v>14.36</v>
      </c>
      <c r="H692" s="3">
        <v>29870</v>
      </c>
      <c r="I692" s="5">
        <v>1.2</v>
      </c>
      <c r="J692" s="4">
        <v>12.31</v>
      </c>
      <c r="K692" s="3">
        <v>25610</v>
      </c>
    </row>
    <row r="693" spans="1:11" x14ac:dyDescent="0.3">
      <c r="A693" s="1" t="s">
        <v>9</v>
      </c>
      <c r="B693" s="1" t="s">
        <v>736</v>
      </c>
      <c r="C693" s="3">
        <v>2080</v>
      </c>
      <c r="D693" s="5">
        <v>17.399999999999999</v>
      </c>
      <c r="E693" s="6">
        <v>0.34399999999999997</v>
      </c>
      <c r="F693" s="87">
        <v>0.66</v>
      </c>
      <c r="G693" s="4">
        <v>13.74</v>
      </c>
      <c r="H693" s="3">
        <v>28580</v>
      </c>
      <c r="I693" s="5">
        <v>2.6</v>
      </c>
      <c r="J693" s="4">
        <v>12.24</v>
      </c>
      <c r="K693" s="3">
        <v>25470</v>
      </c>
    </row>
    <row r="694" spans="1:11" x14ac:dyDescent="0.3">
      <c r="A694" s="1" t="s">
        <v>9</v>
      </c>
      <c r="B694" s="1" t="s">
        <v>737</v>
      </c>
      <c r="C694" s="3">
        <v>45360</v>
      </c>
      <c r="D694" s="5">
        <v>11.4</v>
      </c>
      <c r="E694" s="6">
        <v>7.5010000000000003</v>
      </c>
      <c r="F694" s="87">
        <v>1.53</v>
      </c>
      <c r="G694" s="4">
        <v>12</v>
      </c>
      <c r="H694" s="3">
        <v>24960</v>
      </c>
      <c r="I694" s="5">
        <v>2.1</v>
      </c>
      <c r="J694" s="4">
        <v>11.19</v>
      </c>
      <c r="K694" s="3">
        <v>23270</v>
      </c>
    </row>
    <row r="695" spans="1:11" x14ac:dyDescent="0.3">
      <c r="A695" s="1" t="s">
        <v>9</v>
      </c>
      <c r="B695" s="1" t="s">
        <v>739</v>
      </c>
      <c r="C695" s="3">
        <v>3900</v>
      </c>
      <c r="D695" s="5">
        <v>17.7</v>
      </c>
      <c r="E695" s="6">
        <v>0.64500000000000002</v>
      </c>
      <c r="F695" s="87">
        <v>0.8</v>
      </c>
      <c r="G695" s="4">
        <v>25.55</v>
      </c>
      <c r="H695" s="3">
        <v>53130</v>
      </c>
      <c r="I695" s="5">
        <v>6.1</v>
      </c>
      <c r="J695" s="4">
        <v>24.22</v>
      </c>
      <c r="K695" s="3">
        <v>50370</v>
      </c>
    </row>
    <row r="696" spans="1:11" x14ac:dyDescent="0.3">
      <c r="A696" s="1" t="s">
        <v>9</v>
      </c>
      <c r="B696" s="1" t="s">
        <v>740</v>
      </c>
      <c r="C696" s="3">
        <v>3860</v>
      </c>
      <c r="D696" s="5">
        <v>11.6</v>
      </c>
      <c r="E696" s="6">
        <v>0.63900000000000001</v>
      </c>
      <c r="F696" s="87">
        <v>3.5</v>
      </c>
      <c r="G696" s="4">
        <v>14.44</v>
      </c>
      <c r="H696" s="3">
        <v>30030</v>
      </c>
      <c r="I696" s="5">
        <v>4.5999999999999996</v>
      </c>
      <c r="J696" s="4">
        <v>12.2</v>
      </c>
      <c r="K696" s="3">
        <v>25380</v>
      </c>
    </row>
    <row r="697" spans="1:11" x14ac:dyDescent="0.3">
      <c r="F697" s="6"/>
      <c r="G697" s="6"/>
    </row>
    <row r="698" spans="1:11" x14ac:dyDescent="0.3">
      <c r="F698" s="6"/>
    </row>
    <row r="699" spans="1:11" x14ac:dyDescent="0.3">
      <c r="F699" s="6"/>
    </row>
    <row r="700" spans="1:11" x14ac:dyDescent="0.3">
      <c r="F700" s="6"/>
    </row>
    <row r="701" spans="1:11" x14ac:dyDescent="0.3">
      <c r="F701" s="6"/>
    </row>
    <row r="702" spans="1:11" x14ac:dyDescent="0.3">
      <c r="F702" s="6"/>
    </row>
    <row r="703" spans="1:11" x14ac:dyDescent="0.3">
      <c r="F703" s="6"/>
    </row>
    <row r="704" spans="1:11" x14ac:dyDescent="0.3">
      <c r="F704" s="6"/>
    </row>
    <row r="705" spans="6:6" x14ac:dyDescent="0.3">
      <c r="F705" s="6"/>
    </row>
    <row r="706" spans="6:6" x14ac:dyDescent="0.3">
      <c r="F706" s="6"/>
    </row>
    <row r="707" spans="6:6" x14ac:dyDescent="0.3">
      <c r="F707" s="6"/>
    </row>
    <row r="708" spans="6:6" x14ac:dyDescent="0.3">
      <c r="F708" s="6"/>
    </row>
    <row r="709" spans="6:6" x14ac:dyDescent="0.3">
      <c r="F709" s="6"/>
    </row>
    <row r="710" spans="6:6" x14ac:dyDescent="0.3">
      <c r="F710" s="6"/>
    </row>
    <row r="711" spans="6:6" x14ac:dyDescent="0.3">
      <c r="F711" s="6"/>
    </row>
    <row r="712" spans="6:6" x14ac:dyDescent="0.3">
      <c r="F712" s="6"/>
    </row>
    <row r="713" spans="6:6" x14ac:dyDescent="0.3">
      <c r="F713" s="6"/>
    </row>
    <row r="714" spans="6:6" x14ac:dyDescent="0.3">
      <c r="F714" s="6"/>
    </row>
    <row r="715" spans="6:6" x14ac:dyDescent="0.3">
      <c r="F715" s="6"/>
    </row>
    <row r="716" spans="6:6" x14ac:dyDescent="0.3">
      <c r="F716" s="6"/>
    </row>
    <row r="717" spans="6:6" x14ac:dyDescent="0.3">
      <c r="F717" s="6"/>
    </row>
    <row r="718" spans="6:6" x14ac:dyDescent="0.3">
      <c r="F718" s="6"/>
    </row>
    <row r="719" spans="6:6" x14ac:dyDescent="0.3">
      <c r="F719" s="6"/>
    </row>
    <row r="720" spans="6:6" x14ac:dyDescent="0.3">
      <c r="F720" s="6"/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zoomScale="90" zoomScaleNormal="90" workbookViewId="0">
      <selection activeCell="E20" sqref="E20"/>
    </sheetView>
  </sheetViews>
  <sheetFormatPr defaultColWidth="9.21875" defaultRowHeight="13.2" x14ac:dyDescent="0.25"/>
  <cols>
    <col min="1" max="1" width="19.5546875" style="22" customWidth="1"/>
    <col min="2" max="2" width="88.21875" style="9" customWidth="1"/>
    <col min="3" max="16384" width="9.21875" style="10"/>
  </cols>
  <sheetData>
    <row r="1" spans="1:2" ht="19.95" x14ac:dyDescent="0.4">
      <c r="A1" s="8" t="s">
        <v>806</v>
      </c>
    </row>
    <row r="2" spans="1:2" ht="19.95" x14ac:dyDescent="0.4">
      <c r="A2" s="8"/>
    </row>
    <row r="3" spans="1:2" ht="13.95" x14ac:dyDescent="0.3">
      <c r="A3" s="11" t="s">
        <v>770</v>
      </c>
    </row>
    <row r="4" spans="1:2" s="14" customFormat="1" ht="13.95" x14ac:dyDescent="0.3">
      <c r="A4" s="12" t="s">
        <v>771</v>
      </c>
      <c r="B4" s="13"/>
    </row>
    <row r="5" spans="1:2" ht="13.95" x14ac:dyDescent="0.3">
      <c r="A5" s="12" t="s">
        <v>772</v>
      </c>
    </row>
    <row r="6" spans="1:2" ht="13.95" x14ac:dyDescent="0.3">
      <c r="A6" s="12"/>
    </row>
    <row r="7" spans="1:2" ht="12.45" x14ac:dyDescent="0.25">
      <c r="A7" s="7" t="s">
        <v>807</v>
      </c>
    </row>
    <row r="8" spans="1:2" s="14" customFormat="1" ht="14.55" x14ac:dyDescent="0.35">
      <c r="A8" t="s">
        <v>810</v>
      </c>
      <c r="B8" s="13"/>
    </row>
    <row r="10" spans="1:2" ht="12.45" x14ac:dyDescent="0.25">
      <c r="A10" s="15"/>
    </row>
    <row r="11" spans="1:2" s="17" customFormat="1" ht="15.45" x14ac:dyDescent="0.35">
      <c r="A11" s="16" t="s">
        <v>773</v>
      </c>
      <c r="B11" s="16" t="s">
        <v>774</v>
      </c>
    </row>
    <row r="12" spans="1:2" s="19" customFormat="1" ht="12.45" x14ac:dyDescent="0.25">
      <c r="A12" s="18" t="s">
        <v>775</v>
      </c>
      <c r="B12" s="18" t="s">
        <v>776</v>
      </c>
    </row>
    <row r="13" spans="1:2" s="19" customFormat="1" ht="12.45" x14ac:dyDescent="0.25">
      <c r="A13" s="20" t="s">
        <v>777</v>
      </c>
      <c r="B13" s="21" t="s">
        <v>778</v>
      </c>
    </row>
    <row r="14" spans="1:2" s="19" customFormat="1" ht="12.45" x14ac:dyDescent="0.25">
      <c r="A14" s="20" t="s">
        <v>779</v>
      </c>
      <c r="B14" s="21" t="s">
        <v>780</v>
      </c>
    </row>
    <row r="15" spans="1:2" s="19" customFormat="1" ht="12.45" x14ac:dyDescent="0.25">
      <c r="A15" s="20" t="s">
        <v>781</v>
      </c>
      <c r="B15" s="21" t="s">
        <v>782</v>
      </c>
    </row>
    <row r="16" spans="1:2" s="19" customFormat="1" ht="25.05" x14ac:dyDescent="0.25">
      <c r="A16" s="20" t="s">
        <v>783</v>
      </c>
      <c r="B16" s="18" t="s">
        <v>784</v>
      </c>
    </row>
    <row r="17" spans="1:2" s="19" customFormat="1" ht="25.05" x14ac:dyDescent="0.25">
      <c r="A17" s="20" t="s">
        <v>785</v>
      </c>
      <c r="B17" s="21" t="s">
        <v>786</v>
      </c>
    </row>
    <row r="18" spans="1:2" s="19" customFormat="1" ht="12.45" x14ac:dyDescent="0.25">
      <c r="A18" s="20" t="s">
        <v>787</v>
      </c>
      <c r="B18" s="21" t="s">
        <v>809</v>
      </c>
    </row>
    <row r="19" spans="1:2" s="19" customFormat="1" ht="12.45" x14ac:dyDescent="0.25">
      <c r="A19" s="20" t="s">
        <v>788</v>
      </c>
      <c r="B19" s="18" t="s">
        <v>808</v>
      </c>
    </row>
    <row r="20" spans="1:2" s="19" customFormat="1" ht="66" x14ac:dyDescent="0.25">
      <c r="A20" s="20" t="s">
        <v>789</v>
      </c>
      <c r="B20" s="22" t="s">
        <v>790</v>
      </c>
    </row>
    <row r="21" spans="1:2" s="19" customFormat="1" ht="12.45" x14ac:dyDescent="0.25">
      <c r="A21" s="20" t="s">
        <v>791</v>
      </c>
      <c r="B21" s="21" t="s">
        <v>792</v>
      </c>
    </row>
    <row r="22" spans="1:2" s="19" customFormat="1" ht="12.45" x14ac:dyDescent="0.25">
      <c r="A22" s="20" t="s">
        <v>793</v>
      </c>
      <c r="B22" s="21" t="s">
        <v>794</v>
      </c>
    </row>
    <row r="23" spans="1:2" s="19" customFormat="1" ht="25.05" x14ac:dyDescent="0.25">
      <c r="A23" s="20" t="s">
        <v>795</v>
      </c>
      <c r="B23" s="18" t="s">
        <v>796</v>
      </c>
    </row>
    <row r="24" spans="1:2" s="19" customFormat="1" ht="12.45" x14ac:dyDescent="0.25">
      <c r="A24" s="20" t="s">
        <v>797</v>
      </c>
      <c r="B24" s="21" t="s">
        <v>798</v>
      </c>
    </row>
    <row r="25" spans="1:2" s="19" customFormat="1" ht="12.45" x14ac:dyDescent="0.25">
      <c r="A25" s="20" t="s">
        <v>799</v>
      </c>
      <c r="B25" s="21" t="s">
        <v>800</v>
      </c>
    </row>
    <row r="26" spans="1:2" s="25" customFormat="1" ht="12.45" x14ac:dyDescent="0.25">
      <c r="A26" s="23"/>
      <c r="B26" s="24"/>
    </row>
    <row r="27" spans="1:2" s="27" customFormat="1" ht="16.8" x14ac:dyDescent="0.3">
      <c r="A27" s="16" t="s">
        <v>801</v>
      </c>
      <c r="B27" s="26"/>
    </row>
    <row r="28" spans="1:2" s="29" customFormat="1" ht="30" customHeight="1" x14ac:dyDescent="0.25">
      <c r="A28" s="15" t="s">
        <v>802</v>
      </c>
      <c r="B28" s="28"/>
    </row>
    <row r="29" spans="1:2" s="30" customFormat="1" ht="14.25" customHeight="1" x14ac:dyDescent="0.25">
      <c r="A29" s="15" t="s">
        <v>803</v>
      </c>
      <c r="B29" s="9"/>
    </row>
    <row r="30" spans="1:2" x14ac:dyDescent="0.25">
      <c r="A30" s="15" t="s">
        <v>804</v>
      </c>
    </row>
    <row r="31" spans="1:2" x14ac:dyDescent="0.25">
      <c r="A31" s="15" t="s">
        <v>805</v>
      </c>
    </row>
    <row r="32" spans="1:2" s="22" customFormat="1" ht="12.75" customHeight="1" x14ac:dyDescent="0.25">
      <c r="B32" s="9"/>
    </row>
  </sheetData>
  <pageMargins left="0.75" right="0.75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D1:P716"/>
  <sheetViews>
    <sheetView topLeftCell="G1" zoomScale="80" zoomScaleNormal="80" workbookViewId="0">
      <selection activeCell="P4" sqref="P4"/>
    </sheetView>
  </sheetViews>
  <sheetFormatPr defaultRowHeight="14.4" x14ac:dyDescent="0.3"/>
  <cols>
    <col min="4" max="4" width="31.44140625" style="37" customWidth="1"/>
    <col min="6" max="6" width="9.77734375" customWidth="1"/>
    <col min="7" max="7" width="10.21875" customWidth="1"/>
    <col min="8" max="8" width="32.5546875" style="31" customWidth="1"/>
    <col min="11" max="11" width="34.44140625" style="37" customWidth="1"/>
    <col min="12" max="12" width="32.44140625" customWidth="1"/>
    <col min="14" max="14" width="48.77734375" customWidth="1"/>
    <col min="15" max="15" width="33" customWidth="1"/>
    <col min="16" max="16" width="32.44140625" customWidth="1"/>
  </cols>
  <sheetData>
    <row r="1" spans="4:16" ht="15" thickBot="1" x14ac:dyDescent="0.4">
      <c r="D1" s="88" t="s">
        <v>852</v>
      </c>
      <c r="H1" s="88" t="s">
        <v>853</v>
      </c>
      <c r="K1" s="32" t="s">
        <v>855</v>
      </c>
      <c r="L1" s="32" t="s">
        <v>854</v>
      </c>
      <c r="N1" s="118" t="s">
        <v>811</v>
      </c>
      <c r="O1" s="118"/>
      <c r="P1" s="118"/>
    </row>
    <row r="2" spans="4:16" ht="15.45" thickTop="1" thickBot="1" x14ac:dyDescent="0.4">
      <c r="D2" s="89">
        <v>0.63</v>
      </c>
      <c r="H2" s="89">
        <v>1.19</v>
      </c>
      <c r="K2" s="33">
        <v>0.06</v>
      </c>
      <c r="L2" s="33">
        <v>1.05</v>
      </c>
      <c r="N2" s="58"/>
      <c r="O2" s="57" t="s">
        <v>852</v>
      </c>
      <c r="P2" s="57" t="s">
        <v>853</v>
      </c>
    </row>
    <row r="3" spans="4:16" ht="15" thickTop="1" x14ac:dyDescent="0.35">
      <c r="D3" s="89">
        <v>1.04</v>
      </c>
      <c r="H3" s="89">
        <v>1.02</v>
      </c>
      <c r="K3" s="33">
        <v>0.34</v>
      </c>
      <c r="L3" s="33">
        <v>1.02</v>
      </c>
      <c r="N3" s="34" t="s">
        <v>812</v>
      </c>
      <c r="O3" s="35">
        <f>AVERAGE(D2:D716)</f>
        <v>1.0073566433566423</v>
      </c>
      <c r="P3" s="35">
        <f>AVERAGE(H2:H696)</f>
        <v>1.1020719424460437</v>
      </c>
    </row>
    <row r="4" spans="4:16" ht="14.55" x14ac:dyDescent="0.35">
      <c r="D4" s="89">
        <v>0.91</v>
      </c>
      <c r="H4" s="89">
        <v>0.31</v>
      </c>
      <c r="K4" s="33">
        <v>1.21</v>
      </c>
      <c r="L4" s="33">
        <v>1.45</v>
      </c>
      <c r="N4" s="36" t="s">
        <v>813</v>
      </c>
      <c r="O4" s="35">
        <f>_xlfn.VAR.P(D2:D716)</f>
        <v>0.46508965602229846</v>
      </c>
      <c r="P4" s="35">
        <f>_xlfn.VAR.P(H2:H696)</f>
        <v>1.0465793041768023</v>
      </c>
    </row>
    <row r="5" spans="4:16" ht="14.55" x14ac:dyDescent="0.35">
      <c r="D5" s="89">
        <v>3.24</v>
      </c>
      <c r="H5" s="89">
        <v>1.1200000000000001</v>
      </c>
      <c r="K5" s="33">
        <v>1.1599999999999999</v>
      </c>
      <c r="L5" s="33">
        <v>1.1100000000000001</v>
      </c>
      <c r="N5" s="36" t="s">
        <v>814</v>
      </c>
      <c r="O5" s="35">
        <f>SQRT(O4)</f>
        <v>0.68197482066590875</v>
      </c>
      <c r="P5" s="35">
        <f>SQRT(P4)</f>
        <v>1.0230245863012297</v>
      </c>
    </row>
    <row r="6" spans="4:16" x14ac:dyDescent="0.3">
      <c r="D6" s="89">
        <v>1.62</v>
      </c>
      <c r="H6" s="89">
        <v>1.77</v>
      </c>
      <c r="K6" s="33">
        <v>0.84</v>
      </c>
      <c r="L6" s="33">
        <v>0.83</v>
      </c>
      <c r="N6" s="36" t="s">
        <v>909</v>
      </c>
      <c r="O6" s="95">
        <f>COUNTIF(D2:D716,"&gt;"&amp;2)/O7</f>
        <v>7.8321678321678329E-2</v>
      </c>
      <c r="P6" s="95">
        <f>COUNTIF(H2:H696,"&gt;"&amp;2)/P7</f>
        <v>5.7553956834532377E-2</v>
      </c>
    </row>
    <row r="7" spans="4:16" x14ac:dyDescent="0.3">
      <c r="D7" s="89">
        <v>1.1299999999999999</v>
      </c>
      <c r="H7" s="89">
        <v>0.87</v>
      </c>
      <c r="K7" s="33">
        <v>1.24</v>
      </c>
      <c r="L7" s="33">
        <v>0.5</v>
      </c>
      <c r="N7" s="36" t="s">
        <v>915</v>
      </c>
      <c r="O7" s="32">
        <f>COUNT(D2:D716)</f>
        <v>715</v>
      </c>
      <c r="P7" s="32">
        <f>COUNT(H2:H696)</f>
        <v>695</v>
      </c>
    </row>
    <row r="8" spans="4:16" x14ac:dyDescent="0.3">
      <c r="D8" s="89">
        <v>1.45</v>
      </c>
      <c r="H8" s="89">
        <v>1.35</v>
      </c>
      <c r="K8" s="33">
        <v>1.01</v>
      </c>
      <c r="L8" s="33">
        <v>0.72</v>
      </c>
    </row>
    <row r="9" spans="4:16" ht="14.55" x14ac:dyDescent="0.35">
      <c r="D9" s="89">
        <v>1.2</v>
      </c>
      <c r="H9" s="89">
        <v>1</v>
      </c>
      <c r="K9" s="33">
        <v>0.95</v>
      </c>
      <c r="L9" s="33">
        <v>5.36</v>
      </c>
    </row>
    <row r="10" spans="4:16" ht="14.55" x14ac:dyDescent="0.35">
      <c r="D10" s="89">
        <v>1.35</v>
      </c>
      <c r="H10" s="89">
        <v>1.1499999999999999</v>
      </c>
      <c r="K10" s="33">
        <v>0.79</v>
      </c>
      <c r="L10" s="33">
        <v>1.44</v>
      </c>
    </row>
    <row r="11" spans="4:16" ht="14.55" x14ac:dyDescent="0.35">
      <c r="D11" s="89">
        <v>1.35</v>
      </c>
      <c r="H11" s="89">
        <v>1.01</v>
      </c>
      <c r="K11" s="33">
        <v>2.12</v>
      </c>
      <c r="L11" s="33">
        <v>0.39</v>
      </c>
    </row>
    <row r="12" spans="4:16" ht="14.55" x14ac:dyDescent="0.35">
      <c r="D12" s="89">
        <v>0.53</v>
      </c>
      <c r="H12" s="89">
        <v>1.05</v>
      </c>
      <c r="K12" s="33">
        <v>1.38</v>
      </c>
      <c r="L12" s="33">
        <v>1.05</v>
      </c>
    </row>
    <row r="13" spans="4:16" ht="14.55" x14ac:dyDescent="0.35">
      <c r="D13" s="89">
        <v>0.88</v>
      </c>
      <c r="H13" s="89">
        <v>1.36</v>
      </c>
      <c r="K13" s="33">
        <v>1.32</v>
      </c>
      <c r="L13" s="33">
        <v>0.84</v>
      </c>
    </row>
    <row r="14" spans="4:16" ht="14.55" x14ac:dyDescent="0.35">
      <c r="D14" s="89">
        <v>0.83</v>
      </c>
      <c r="H14" s="89">
        <v>0.85</v>
      </c>
      <c r="K14" s="33">
        <v>1.55</v>
      </c>
      <c r="L14" s="33">
        <v>1.44</v>
      </c>
    </row>
    <row r="15" spans="4:16" ht="14.55" x14ac:dyDescent="0.35">
      <c r="D15" s="89">
        <v>1.52</v>
      </c>
      <c r="H15" s="89">
        <v>1.03</v>
      </c>
      <c r="K15" s="33">
        <v>0.81</v>
      </c>
      <c r="L15" s="33">
        <v>1.89</v>
      </c>
    </row>
    <row r="16" spans="4:16" ht="14.55" x14ac:dyDescent="0.35">
      <c r="D16" s="89">
        <v>1.24</v>
      </c>
      <c r="H16" s="89">
        <v>0.9</v>
      </c>
      <c r="K16" s="33">
        <v>2.61</v>
      </c>
      <c r="L16" s="33">
        <v>0.84</v>
      </c>
    </row>
    <row r="17" spans="4:12" ht="14.55" x14ac:dyDescent="0.35">
      <c r="D17" s="89">
        <v>1.56</v>
      </c>
      <c r="H17" s="89">
        <v>0.38</v>
      </c>
      <c r="K17" s="33">
        <v>1.93</v>
      </c>
      <c r="L17" s="33">
        <v>1.22</v>
      </c>
    </row>
    <row r="18" spans="4:12" ht="14.55" x14ac:dyDescent="0.35">
      <c r="D18" s="89">
        <v>0.2</v>
      </c>
      <c r="H18" s="89">
        <v>0.98</v>
      </c>
      <c r="K18" s="33">
        <v>0.59</v>
      </c>
      <c r="L18" s="33">
        <v>0.99</v>
      </c>
    </row>
    <row r="19" spans="4:12" ht="14.55" x14ac:dyDescent="0.35">
      <c r="D19" s="89">
        <v>0.79</v>
      </c>
      <c r="H19" s="89">
        <v>1.04</v>
      </c>
      <c r="K19" s="33">
        <v>1.65</v>
      </c>
      <c r="L19" s="33">
        <v>3.47</v>
      </c>
    </row>
    <row r="20" spans="4:12" ht="14.55" x14ac:dyDescent="0.35">
      <c r="D20" s="89">
        <v>1.48</v>
      </c>
      <c r="H20" s="89">
        <v>0.9</v>
      </c>
      <c r="K20" s="33">
        <v>0.9</v>
      </c>
      <c r="L20" s="33">
        <v>0.67</v>
      </c>
    </row>
    <row r="21" spans="4:12" ht="14.55" x14ac:dyDescent="0.35">
      <c r="D21" s="89">
        <v>1.28</v>
      </c>
      <c r="H21" s="89">
        <v>1.22</v>
      </c>
      <c r="K21" s="33">
        <v>0.93</v>
      </c>
      <c r="L21" s="33">
        <v>1.33</v>
      </c>
    </row>
    <row r="22" spans="4:12" ht="14.55" x14ac:dyDescent="0.35">
      <c r="D22" s="89">
        <v>0.96</v>
      </c>
      <c r="H22" s="89">
        <v>1.1599999999999999</v>
      </c>
      <c r="K22" s="33">
        <v>1.1599999999999999</v>
      </c>
      <c r="L22" s="33">
        <v>0.48</v>
      </c>
    </row>
    <row r="23" spans="4:12" ht="14.55" x14ac:dyDescent="0.35">
      <c r="D23" s="89">
        <v>0.72</v>
      </c>
      <c r="H23" s="89">
        <v>1.54</v>
      </c>
      <c r="K23" s="33">
        <v>1.21</v>
      </c>
      <c r="L23" s="33">
        <v>1.47</v>
      </c>
    </row>
    <row r="24" spans="4:12" ht="14.55" x14ac:dyDescent="0.35">
      <c r="D24" s="89">
        <v>0.6</v>
      </c>
      <c r="H24" s="89">
        <v>0.72</v>
      </c>
      <c r="K24" s="33">
        <v>0.6</v>
      </c>
      <c r="L24" s="33">
        <v>1.1200000000000001</v>
      </c>
    </row>
    <row r="25" spans="4:12" ht="14.55" x14ac:dyDescent="0.35">
      <c r="D25" s="89">
        <v>0.56000000000000005</v>
      </c>
      <c r="H25" s="89">
        <v>0.82</v>
      </c>
      <c r="K25" s="33">
        <v>0.72</v>
      </c>
      <c r="L25" s="33">
        <v>1</v>
      </c>
    </row>
    <row r="26" spans="4:12" ht="14.55" x14ac:dyDescent="0.35">
      <c r="D26" s="89">
        <v>0.98</v>
      </c>
      <c r="H26" s="89">
        <v>0.2</v>
      </c>
      <c r="K26" s="33">
        <v>0.85</v>
      </c>
      <c r="L26" s="33">
        <v>0.59</v>
      </c>
    </row>
    <row r="27" spans="4:12" ht="14.55" x14ac:dyDescent="0.35">
      <c r="D27" s="89">
        <v>0.26</v>
      </c>
      <c r="H27" s="89">
        <v>1.54</v>
      </c>
      <c r="K27" s="33">
        <v>1.03</v>
      </c>
      <c r="L27" s="33">
        <v>0.77</v>
      </c>
    </row>
    <row r="28" spans="4:12" ht="14.55" x14ac:dyDescent="0.35">
      <c r="D28" s="89">
        <v>1.21</v>
      </c>
      <c r="H28" s="89">
        <v>0.39</v>
      </c>
      <c r="K28" s="33">
        <v>1.18</v>
      </c>
      <c r="L28" s="33">
        <v>0.63</v>
      </c>
    </row>
    <row r="29" spans="4:12" ht="14.55" x14ac:dyDescent="0.35">
      <c r="D29" s="89">
        <v>0.68</v>
      </c>
      <c r="H29" s="89">
        <v>1.04</v>
      </c>
      <c r="K29" s="33">
        <v>0.56999999999999995</v>
      </c>
      <c r="L29" s="33">
        <v>2.0499999999999998</v>
      </c>
    </row>
    <row r="30" spans="4:12" ht="14.55" x14ac:dyDescent="0.35">
      <c r="D30" s="89">
        <v>0.8</v>
      </c>
      <c r="H30" s="89">
        <v>9.09</v>
      </c>
      <c r="K30" s="33">
        <v>0.5</v>
      </c>
      <c r="L30" s="33">
        <v>0.87</v>
      </c>
    </row>
    <row r="31" spans="4:12" ht="14.55" x14ac:dyDescent="0.35">
      <c r="D31" s="89">
        <v>1.1599999999999999</v>
      </c>
      <c r="H31" s="89">
        <v>1.23</v>
      </c>
      <c r="K31" s="33">
        <v>1.1599999999999999</v>
      </c>
      <c r="L31" s="33">
        <v>3.71</v>
      </c>
    </row>
    <row r="32" spans="4:12" ht="14.55" x14ac:dyDescent="0.35">
      <c r="D32" s="89">
        <v>0.84</v>
      </c>
      <c r="H32" s="89">
        <v>0.99</v>
      </c>
      <c r="K32" s="33">
        <v>0.8</v>
      </c>
      <c r="L32" s="33">
        <v>1.38</v>
      </c>
    </row>
    <row r="33" spans="4:12" ht="14.55" x14ac:dyDescent="0.35">
      <c r="D33" s="89">
        <v>0.89</v>
      </c>
      <c r="H33" s="89">
        <v>2.19</v>
      </c>
      <c r="K33" s="33">
        <v>1.46</v>
      </c>
      <c r="L33" s="33">
        <v>0.98</v>
      </c>
    </row>
    <row r="34" spans="4:12" ht="14.55" x14ac:dyDescent="0.35">
      <c r="D34" s="89">
        <v>3.23</v>
      </c>
      <c r="H34" s="89">
        <v>1.08</v>
      </c>
      <c r="K34" s="33">
        <v>2.5499999999999998</v>
      </c>
    </row>
    <row r="35" spans="4:12" ht="14.55" x14ac:dyDescent="0.35">
      <c r="D35" s="89">
        <v>0.86</v>
      </c>
      <c r="H35" s="89">
        <v>0.99</v>
      </c>
      <c r="K35" s="33">
        <v>1.03</v>
      </c>
    </row>
    <row r="36" spans="4:12" x14ac:dyDescent="0.3">
      <c r="D36" s="89">
        <v>1.1100000000000001</v>
      </c>
      <c r="H36" s="89">
        <v>0.95</v>
      </c>
      <c r="K36" s="33">
        <v>0.33</v>
      </c>
    </row>
    <row r="37" spans="4:12" x14ac:dyDescent="0.3">
      <c r="D37" s="89">
        <v>1.18</v>
      </c>
      <c r="H37" s="89">
        <v>1.02</v>
      </c>
      <c r="K37" s="33">
        <v>0.99</v>
      </c>
    </row>
    <row r="38" spans="4:12" x14ac:dyDescent="0.3">
      <c r="D38" s="89">
        <v>1.1499999999999999</v>
      </c>
      <c r="H38" s="89">
        <v>1.04</v>
      </c>
      <c r="K38" s="33">
        <v>1.08</v>
      </c>
    </row>
    <row r="39" spans="4:12" x14ac:dyDescent="0.3">
      <c r="D39" s="89">
        <v>0.74</v>
      </c>
      <c r="H39" s="89">
        <v>1.1299999999999999</v>
      </c>
      <c r="K39" s="33">
        <v>0.77</v>
      </c>
    </row>
    <row r="40" spans="4:12" x14ac:dyDescent="0.3">
      <c r="D40" s="89">
        <v>1.06</v>
      </c>
      <c r="H40" s="89">
        <v>1.33</v>
      </c>
      <c r="K40"/>
    </row>
    <row r="41" spans="4:12" x14ac:dyDescent="0.3">
      <c r="D41" s="89">
        <v>1.51</v>
      </c>
      <c r="H41" s="89">
        <v>0.83</v>
      </c>
      <c r="K41"/>
    </row>
    <row r="42" spans="4:12" x14ac:dyDescent="0.3">
      <c r="D42" s="89">
        <v>0.71</v>
      </c>
      <c r="H42" s="89">
        <v>0.83</v>
      </c>
      <c r="K42"/>
    </row>
    <row r="43" spans="4:12" x14ac:dyDescent="0.3">
      <c r="D43" s="89">
        <v>1.03</v>
      </c>
      <c r="H43" s="89">
        <v>0.84</v>
      </c>
      <c r="K43"/>
    </row>
    <row r="44" spans="4:12" x14ac:dyDescent="0.3">
      <c r="D44" s="89">
        <v>1.54</v>
      </c>
      <c r="H44" s="89">
        <v>1.42</v>
      </c>
      <c r="K44"/>
    </row>
    <row r="45" spans="4:12" x14ac:dyDescent="0.3">
      <c r="D45" s="89">
        <v>1.28</v>
      </c>
      <c r="H45" s="89">
        <v>1.33</v>
      </c>
      <c r="K45"/>
    </row>
    <row r="46" spans="4:12" x14ac:dyDescent="0.3">
      <c r="D46" s="89">
        <v>1.5</v>
      </c>
      <c r="H46" s="89">
        <v>1.1100000000000001</v>
      </c>
      <c r="K46"/>
    </row>
    <row r="47" spans="4:12" x14ac:dyDescent="0.3">
      <c r="D47" s="89">
        <v>1.08</v>
      </c>
      <c r="H47" s="89">
        <v>0.72</v>
      </c>
      <c r="K47"/>
    </row>
    <row r="48" spans="4:12" x14ac:dyDescent="0.3">
      <c r="D48" s="89">
        <v>1.66</v>
      </c>
      <c r="H48" s="89">
        <v>1.1100000000000001</v>
      </c>
      <c r="K48"/>
    </row>
    <row r="49" spans="4:11" x14ac:dyDescent="0.3">
      <c r="D49" s="89">
        <v>0.74</v>
      </c>
      <c r="H49" s="89">
        <v>1.1200000000000001</v>
      </c>
      <c r="K49"/>
    </row>
    <row r="50" spans="4:11" x14ac:dyDescent="0.3">
      <c r="D50" s="89">
        <v>1.42</v>
      </c>
      <c r="H50" s="89">
        <v>0.99</v>
      </c>
      <c r="K50"/>
    </row>
    <row r="51" spans="4:11" x14ac:dyDescent="0.3">
      <c r="D51" s="89">
        <v>0.56000000000000005</v>
      </c>
      <c r="H51" s="89">
        <v>1.24</v>
      </c>
      <c r="K51"/>
    </row>
    <row r="52" spans="4:11" x14ac:dyDescent="0.3">
      <c r="D52" s="89">
        <v>0.96</v>
      </c>
      <c r="H52" s="89">
        <v>0.8</v>
      </c>
      <c r="K52"/>
    </row>
    <row r="53" spans="4:11" x14ac:dyDescent="0.3">
      <c r="D53" s="89">
        <v>1.79</v>
      </c>
      <c r="H53" s="89">
        <v>0.78</v>
      </c>
      <c r="K53"/>
    </row>
    <row r="54" spans="4:11" x14ac:dyDescent="0.3">
      <c r="D54" s="89">
        <v>2.91</v>
      </c>
      <c r="H54" s="89">
        <v>1.06</v>
      </c>
      <c r="K54"/>
    </row>
    <row r="55" spans="4:11" x14ac:dyDescent="0.3">
      <c r="D55" s="89">
        <v>2.2799999999999998</v>
      </c>
      <c r="H55" s="89">
        <v>1.29</v>
      </c>
    </row>
    <row r="56" spans="4:11" x14ac:dyDescent="0.3">
      <c r="D56" s="89">
        <v>1.33</v>
      </c>
      <c r="H56" s="89">
        <v>0.67</v>
      </c>
    </row>
    <row r="57" spans="4:11" x14ac:dyDescent="0.3">
      <c r="D57" s="89">
        <v>2.17</v>
      </c>
      <c r="H57" s="89">
        <v>1.64</v>
      </c>
    </row>
    <row r="58" spans="4:11" x14ac:dyDescent="0.3">
      <c r="D58" s="89">
        <v>0.83</v>
      </c>
      <c r="H58" s="89">
        <v>1.1399999999999999</v>
      </c>
    </row>
    <row r="59" spans="4:11" x14ac:dyDescent="0.3">
      <c r="D59" s="89">
        <v>0.64</v>
      </c>
      <c r="H59" s="89">
        <v>1.05</v>
      </c>
    </row>
    <row r="60" spans="4:11" x14ac:dyDescent="0.3">
      <c r="D60" s="89">
        <v>0.97</v>
      </c>
      <c r="H60" s="89">
        <v>0.81</v>
      </c>
    </row>
    <row r="61" spans="4:11" x14ac:dyDescent="0.3">
      <c r="D61" s="89">
        <v>0.64</v>
      </c>
      <c r="H61" s="89">
        <v>0.68</v>
      </c>
    </row>
    <row r="62" spans="4:11" x14ac:dyDescent="0.3">
      <c r="D62" s="89">
        <v>0.86</v>
      </c>
      <c r="H62" s="89">
        <v>0.95</v>
      </c>
    </row>
    <row r="63" spans="4:11" x14ac:dyDescent="0.3">
      <c r="D63" s="89">
        <v>0.95</v>
      </c>
      <c r="H63" s="89">
        <v>0.75</v>
      </c>
    </row>
    <row r="64" spans="4:11" x14ac:dyDescent="0.3">
      <c r="D64" s="89">
        <v>1.1000000000000001</v>
      </c>
      <c r="H64" s="89">
        <v>1.36</v>
      </c>
    </row>
    <row r="65" spans="4:8" x14ac:dyDescent="0.3">
      <c r="D65" s="89">
        <v>1.07</v>
      </c>
      <c r="H65" s="89">
        <v>1.48</v>
      </c>
    </row>
    <row r="66" spans="4:8" x14ac:dyDescent="0.3">
      <c r="D66" s="89">
        <v>1.17</v>
      </c>
      <c r="H66" s="89">
        <v>0.79</v>
      </c>
    </row>
    <row r="67" spans="4:8" x14ac:dyDescent="0.3">
      <c r="D67" s="89">
        <v>1.33</v>
      </c>
      <c r="H67" s="89">
        <v>0.9</v>
      </c>
    </row>
    <row r="68" spans="4:8" x14ac:dyDescent="0.3">
      <c r="D68" s="89">
        <v>0.84</v>
      </c>
      <c r="H68" s="89">
        <v>0.74</v>
      </c>
    </row>
    <row r="69" spans="4:8" x14ac:dyDescent="0.3">
      <c r="D69" s="89">
        <v>1.46</v>
      </c>
      <c r="H69" s="89">
        <v>0.89</v>
      </c>
    </row>
    <row r="70" spans="4:8" x14ac:dyDescent="0.3">
      <c r="D70" s="89">
        <v>1.1499999999999999</v>
      </c>
      <c r="H70" s="89">
        <v>0.76</v>
      </c>
    </row>
    <row r="71" spans="4:8" x14ac:dyDescent="0.3">
      <c r="D71" s="89">
        <v>1.1299999999999999</v>
      </c>
      <c r="H71" s="89">
        <v>1.1299999999999999</v>
      </c>
    </row>
    <row r="72" spans="4:8" x14ac:dyDescent="0.3">
      <c r="D72" s="89">
        <v>1.06</v>
      </c>
      <c r="H72" s="89">
        <v>0.73</v>
      </c>
    </row>
    <row r="73" spans="4:8" x14ac:dyDescent="0.3">
      <c r="D73" s="89">
        <v>1</v>
      </c>
      <c r="H73" s="89">
        <v>0.71</v>
      </c>
    </row>
    <row r="74" spans="4:8" x14ac:dyDescent="0.3">
      <c r="D74" s="89">
        <v>1.17</v>
      </c>
      <c r="H74" s="89">
        <v>0.98</v>
      </c>
    </row>
    <row r="75" spans="4:8" x14ac:dyDescent="0.3">
      <c r="D75" s="89">
        <v>0.48</v>
      </c>
      <c r="H75" s="89">
        <v>0.78</v>
      </c>
    </row>
    <row r="76" spans="4:8" x14ac:dyDescent="0.3">
      <c r="D76" s="89">
        <v>1.92</v>
      </c>
      <c r="H76" s="89">
        <v>1.35</v>
      </c>
    </row>
    <row r="77" spans="4:8" x14ac:dyDescent="0.3">
      <c r="D77" s="89">
        <v>0.66</v>
      </c>
      <c r="H77" s="89">
        <v>1.1599999999999999</v>
      </c>
    </row>
    <row r="78" spans="4:8" x14ac:dyDescent="0.3">
      <c r="D78" s="89">
        <v>0.91</v>
      </c>
      <c r="H78" s="89">
        <v>0.99</v>
      </c>
    </row>
    <row r="79" spans="4:8" x14ac:dyDescent="0.3">
      <c r="D79" s="89">
        <v>0.56999999999999995</v>
      </c>
      <c r="H79" s="89">
        <v>0.67</v>
      </c>
    </row>
    <row r="80" spans="4:8" x14ac:dyDescent="0.3">
      <c r="D80" s="89">
        <v>1.33</v>
      </c>
      <c r="H80" s="89">
        <v>1.8</v>
      </c>
    </row>
    <row r="81" spans="4:8" x14ac:dyDescent="0.3">
      <c r="D81" s="89">
        <v>1.88</v>
      </c>
      <c r="H81" s="89">
        <v>1.33</v>
      </c>
    </row>
    <row r="82" spans="4:8" x14ac:dyDescent="0.3">
      <c r="D82" s="89">
        <v>0.95</v>
      </c>
      <c r="H82" s="89">
        <v>0.4</v>
      </c>
    </row>
    <row r="83" spans="4:8" x14ac:dyDescent="0.3">
      <c r="D83" s="89">
        <v>0.18</v>
      </c>
      <c r="H83" s="89">
        <v>1.08</v>
      </c>
    </row>
    <row r="84" spans="4:8" x14ac:dyDescent="0.3">
      <c r="D84" s="89">
        <v>0.77</v>
      </c>
      <c r="H84" s="89">
        <v>1.24</v>
      </c>
    </row>
    <row r="85" spans="4:8" x14ac:dyDescent="0.3">
      <c r="D85" s="89">
        <v>0.09</v>
      </c>
      <c r="H85" s="89">
        <v>1</v>
      </c>
    </row>
    <row r="86" spans="4:8" x14ac:dyDescent="0.3">
      <c r="D86" s="89">
        <v>0.27</v>
      </c>
      <c r="H86" s="89">
        <v>1.63</v>
      </c>
    </row>
    <row r="87" spans="4:8" x14ac:dyDescent="0.3">
      <c r="D87" s="89">
        <v>0.43</v>
      </c>
      <c r="H87" s="89">
        <v>1.17</v>
      </c>
    </row>
    <row r="88" spans="4:8" x14ac:dyDescent="0.3">
      <c r="D88" s="89">
        <v>0.81</v>
      </c>
      <c r="H88" s="89">
        <v>1.07</v>
      </c>
    </row>
    <row r="89" spans="4:8" x14ac:dyDescent="0.3">
      <c r="D89" s="89">
        <v>0.76</v>
      </c>
      <c r="H89" s="89">
        <v>0.87</v>
      </c>
    </row>
    <row r="90" spans="4:8" x14ac:dyDescent="0.3">
      <c r="D90" s="89">
        <v>0.45</v>
      </c>
      <c r="H90" s="89">
        <v>0.11</v>
      </c>
    </row>
    <row r="91" spans="4:8" x14ac:dyDescent="0.3">
      <c r="D91" s="89">
        <v>0.73</v>
      </c>
      <c r="H91" s="89">
        <v>0.82</v>
      </c>
    </row>
    <row r="92" spans="4:8" x14ac:dyDescent="0.3">
      <c r="D92" s="89">
        <v>0.93</v>
      </c>
      <c r="H92" s="89">
        <v>0.72</v>
      </c>
    </row>
    <row r="93" spans="4:8" x14ac:dyDescent="0.3">
      <c r="D93" s="89">
        <v>0.42</v>
      </c>
      <c r="H93" s="89">
        <v>0.26</v>
      </c>
    </row>
    <row r="94" spans="4:8" x14ac:dyDescent="0.3">
      <c r="D94" s="89">
        <v>0.42</v>
      </c>
      <c r="H94" s="89">
        <v>0.57999999999999996</v>
      </c>
    </row>
    <row r="95" spans="4:8" x14ac:dyDescent="0.3">
      <c r="D95" s="89">
        <v>0.22</v>
      </c>
      <c r="H95" s="89">
        <v>0.89</v>
      </c>
    </row>
    <row r="96" spans="4:8" x14ac:dyDescent="0.3">
      <c r="D96" s="89">
        <v>0.18</v>
      </c>
      <c r="H96" s="89">
        <v>1.42</v>
      </c>
    </row>
    <row r="97" spans="4:8" x14ac:dyDescent="0.3">
      <c r="D97" s="89">
        <v>0.05</v>
      </c>
      <c r="H97" s="89">
        <v>1.01</v>
      </c>
    </row>
    <row r="98" spans="4:8" x14ac:dyDescent="0.3">
      <c r="D98" s="89">
        <v>0.53</v>
      </c>
      <c r="H98" s="89">
        <v>0.56999999999999995</v>
      </c>
    </row>
    <row r="99" spans="4:8" x14ac:dyDescent="0.3">
      <c r="D99" s="89">
        <v>0.99</v>
      </c>
      <c r="H99" s="89">
        <v>0.74</v>
      </c>
    </row>
    <row r="100" spans="4:8" x14ac:dyDescent="0.3">
      <c r="D100" s="89">
        <v>0.86</v>
      </c>
      <c r="H100" s="89">
        <v>1.5</v>
      </c>
    </row>
    <row r="101" spans="4:8" x14ac:dyDescent="0.3">
      <c r="D101" s="89">
        <v>0.67</v>
      </c>
      <c r="H101" s="89">
        <v>1.1000000000000001</v>
      </c>
    </row>
    <row r="102" spans="4:8" x14ac:dyDescent="0.3">
      <c r="D102" s="89">
        <v>0.63</v>
      </c>
      <c r="H102" s="89">
        <v>1.04</v>
      </c>
    </row>
    <row r="103" spans="4:8" x14ac:dyDescent="0.3">
      <c r="D103" s="89">
        <v>0.35</v>
      </c>
      <c r="H103" s="89">
        <v>1.21</v>
      </c>
    </row>
    <row r="104" spans="4:8" x14ac:dyDescent="0.3">
      <c r="D104" s="89">
        <v>0.36</v>
      </c>
      <c r="H104" s="89">
        <v>1.2</v>
      </c>
    </row>
    <row r="105" spans="4:8" x14ac:dyDescent="0.3">
      <c r="D105" s="89">
        <v>0.59</v>
      </c>
      <c r="H105" s="89">
        <v>0.48</v>
      </c>
    </row>
    <row r="106" spans="4:8" x14ac:dyDescent="0.3">
      <c r="D106" s="89">
        <v>0.34</v>
      </c>
      <c r="H106" s="89">
        <v>0.87</v>
      </c>
    </row>
    <row r="107" spans="4:8" x14ac:dyDescent="0.3">
      <c r="D107" s="89">
        <v>0.28999999999999998</v>
      </c>
      <c r="H107" s="89">
        <v>0.86</v>
      </c>
    </row>
    <row r="108" spans="4:8" x14ac:dyDescent="0.3">
      <c r="D108" s="89">
        <v>0.32</v>
      </c>
      <c r="H108" s="89">
        <v>0.43</v>
      </c>
    </row>
    <row r="109" spans="4:8" x14ac:dyDescent="0.3">
      <c r="D109" s="89">
        <v>0.33</v>
      </c>
      <c r="H109" s="89">
        <v>0.31</v>
      </c>
    </row>
    <row r="110" spans="4:8" x14ac:dyDescent="0.3">
      <c r="D110" s="89">
        <v>1.1000000000000001</v>
      </c>
      <c r="H110" s="89">
        <v>0.7</v>
      </c>
    </row>
    <row r="111" spans="4:8" x14ac:dyDescent="0.3">
      <c r="D111" s="89">
        <v>0.11</v>
      </c>
      <c r="H111" s="89">
        <v>0.45</v>
      </c>
    </row>
    <row r="112" spans="4:8" x14ac:dyDescent="0.3">
      <c r="D112" s="89">
        <v>3.14</v>
      </c>
      <c r="H112" s="89">
        <v>0.59</v>
      </c>
    </row>
    <row r="113" spans="4:8" x14ac:dyDescent="0.3">
      <c r="D113" s="89">
        <v>0.69</v>
      </c>
      <c r="H113" s="89">
        <v>0.97</v>
      </c>
    </row>
    <row r="114" spans="4:8" x14ac:dyDescent="0.3">
      <c r="D114" s="89">
        <v>0.17</v>
      </c>
      <c r="H114" s="89">
        <v>0.21</v>
      </c>
    </row>
    <row r="115" spans="4:8" x14ac:dyDescent="0.3">
      <c r="D115" s="89">
        <v>0.25</v>
      </c>
      <c r="H115" s="89">
        <v>1.1200000000000001</v>
      </c>
    </row>
    <row r="116" spans="4:8" x14ac:dyDescent="0.3">
      <c r="D116" s="89">
        <v>0.34</v>
      </c>
      <c r="H116" s="89">
        <v>0.18</v>
      </c>
    </row>
    <row r="117" spans="4:8" x14ac:dyDescent="0.3">
      <c r="D117" s="89">
        <v>0.16</v>
      </c>
      <c r="H117" s="89">
        <v>0.09</v>
      </c>
    </row>
    <row r="118" spans="4:8" x14ac:dyDescent="0.3">
      <c r="D118" s="89">
        <v>0.5</v>
      </c>
      <c r="H118" s="89">
        <v>0.63</v>
      </c>
    </row>
    <row r="119" spans="4:8" x14ac:dyDescent="0.3">
      <c r="D119" s="89">
        <v>1.17</v>
      </c>
      <c r="H119" s="89">
        <v>1.6</v>
      </c>
    </row>
    <row r="120" spans="4:8" x14ac:dyDescent="0.3">
      <c r="D120" s="89">
        <v>0.55000000000000004</v>
      </c>
      <c r="H120" s="89">
        <v>1.47</v>
      </c>
    </row>
    <row r="121" spans="4:8" x14ac:dyDescent="0.3">
      <c r="D121" s="89">
        <v>0.99</v>
      </c>
      <c r="H121" s="89">
        <v>0.67</v>
      </c>
    </row>
    <row r="122" spans="4:8" x14ac:dyDescent="0.3">
      <c r="D122" s="89">
        <v>0.43</v>
      </c>
      <c r="H122" s="89">
        <v>0.34</v>
      </c>
    </row>
    <row r="123" spans="4:8" x14ac:dyDescent="0.3">
      <c r="D123" s="89">
        <v>1.46</v>
      </c>
      <c r="H123" s="89">
        <v>0.8</v>
      </c>
    </row>
    <row r="124" spans="4:8" x14ac:dyDescent="0.3">
      <c r="D124" s="89">
        <v>0.69</v>
      </c>
      <c r="H124" s="89">
        <v>1.72</v>
      </c>
    </row>
    <row r="125" spans="4:8" x14ac:dyDescent="0.3">
      <c r="D125" s="89">
        <v>0.78</v>
      </c>
      <c r="H125" s="89">
        <v>0.91</v>
      </c>
    </row>
    <row r="126" spans="4:8" x14ac:dyDescent="0.3">
      <c r="D126" s="89">
        <v>0.31</v>
      </c>
      <c r="H126" s="89">
        <v>0.94</v>
      </c>
    </row>
    <row r="127" spans="4:8" x14ac:dyDescent="0.3">
      <c r="D127" s="89">
        <v>0.4</v>
      </c>
      <c r="H127" s="89">
        <v>0.26</v>
      </c>
    </row>
    <row r="128" spans="4:8" x14ac:dyDescent="0.3">
      <c r="D128" s="89">
        <v>0.57999999999999996</v>
      </c>
      <c r="H128" s="89">
        <v>0.68</v>
      </c>
    </row>
    <row r="129" spans="4:8" x14ac:dyDescent="0.3">
      <c r="D129" s="89">
        <v>0.47</v>
      </c>
      <c r="H129" s="89">
        <v>0.55000000000000004</v>
      </c>
    </row>
    <row r="130" spans="4:8" x14ac:dyDescent="0.3">
      <c r="D130" s="89">
        <v>1.0900000000000001</v>
      </c>
      <c r="H130" s="89">
        <v>1.35</v>
      </c>
    </row>
    <row r="131" spans="4:8" x14ac:dyDescent="0.3">
      <c r="D131" s="89">
        <v>1.49</v>
      </c>
      <c r="H131" s="89">
        <v>1.22</v>
      </c>
    </row>
    <row r="132" spans="4:8" x14ac:dyDescent="0.3">
      <c r="D132" s="89">
        <v>0.47</v>
      </c>
      <c r="H132" s="89">
        <v>0.85</v>
      </c>
    </row>
    <row r="133" spans="4:8" x14ac:dyDescent="0.3">
      <c r="D133" s="89">
        <v>1.65</v>
      </c>
      <c r="H133" s="89">
        <v>3.15</v>
      </c>
    </row>
    <row r="134" spans="4:8" x14ac:dyDescent="0.3">
      <c r="D134" s="89">
        <v>0.56999999999999995</v>
      </c>
      <c r="H134" s="89">
        <v>1.28</v>
      </c>
    </row>
    <row r="135" spans="4:8" x14ac:dyDescent="0.3">
      <c r="D135" s="89">
        <v>0.69</v>
      </c>
      <c r="H135" s="89">
        <v>1.08</v>
      </c>
    </row>
    <row r="136" spans="4:8" x14ac:dyDescent="0.3">
      <c r="D136" s="89">
        <v>0.22</v>
      </c>
      <c r="H136" s="89">
        <v>1.1599999999999999</v>
      </c>
    </row>
    <row r="137" spans="4:8" x14ac:dyDescent="0.3">
      <c r="D137" s="89">
        <v>0.82</v>
      </c>
      <c r="H137" s="89">
        <v>0.66</v>
      </c>
    </row>
    <row r="138" spans="4:8" x14ac:dyDescent="0.3">
      <c r="D138" s="89">
        <v>0.19</v>
      </c>
      <c r="H138" s="89">
        <v>0.91</v>
      </c>
    </row>
    <row r="139" spans="4:8" x14ac:dyDescent="0.3">
      <c r="D139" s="89">
        <v>0.46</v>
      </c>
      <c r="H139" s="89">
        <v>0.9</v>
      </c>
    </row>
    <row r="140" spans="4:8" x14ac:dyDescent="0.3">
      <c r="D140" s="89">
        <v>1.1000000000000001</v>
      </c>
      <c r="H140" s="89">
        <v>0.71</v>
      </c>
    </row>
    <row r="141" spans="4:8" x14ac:dyDescent="0.3">
      <c r="D141" s="89">
        <v>0.04</v>
      </c>
      <c r="H141" s="89">
        <v>0.77</v>
      </c>
    </row>
    <row r="142" spans="4:8" x14ac:dyDescent="0.3">
      <c r="D142" s="89">
        <v>0.24</v>
      </c>
      <c r="H142" s="89">
        <v>0.91</v>
      </c>
    </row>
    <row r="143" spans="4:8" x14ac:dyDescent="0.3">
      <c r="D143" s="89">
        <v>1.73</v>
      </c>
      <c r="H143" s="89">
        <v>1.52</v>
      </c>
    </row>
    <row r="144" spans="4:8" x14ac:dyDescent="0.3">
      <c r="D144" s="89">
        <v>0.96</v>
      </c>
      <c r="H144" s="89">
        <v>0.5</v>
      </c>
    </row>
    <row r="145" spans="4:8" x14ac:dyDescent="0.3">
      <c r="D145" s="89">
        <v>0.52</v>
      </c>
      <c r="H145" s="89">
        <v>0.9</v>
      </c>
    </row>
    <row r="146" spans="4:8" x14ac:dyDescent="0.3">
      <c r="D146" s="89">
        <v>1.25</v>
      </c>
      <c r="H146" s="89">
        <v>0.93</v>
      </c>
    </row>
    <row r="147" spans="4:8" x14ac:dyDescent="0.3">
      <c r="D147" s="89">
        <v>1.0900000000000001</v>
      </c>
      <c r="H147" s="89">
        <v>3.84</v>
      </c>
    </row>
    <row r="148" spans="4:8" x14ac:dyDescent="0.3">
      <c r="D148" s="89">
        <v>1.19</v>
      </c>
      <c r="H148" s="89">
        <v>0.98</v>
      </c>
    </row>
    <row r="149" spans="4:8" x14ac:dyDescent="0.3">
      <c r="D149" s="89">
        <v>0.77</v>
      </c>
      <c r="H149" s="89">
        <v>0.94</v>
      </c>
    </row>
    <row r="150" spans="4:8" x14ac:dyDescent="0.3">
      <c r="D150" s="89">
        <v>0.9</v>
      </c>
      <c r="H150" s="89">
        <v>0.61</v>
      </c>
    </row>
    <row r="151" spans="4:8" x14ac:dyDescent="0.3">
      <c r="D151" s="89">
        <v>0.56999999999999995</v>
      </c>
      <c r="H151" s="89">
        <v>1.1200000000000001</v>
      </c>
    </row>
    <row r="152" spans="4:8" x14ac:dyDescent="0.3">
      <c r="D152" s="89">
        <v>1.1200000000000001</v>
      </c>
      <c r="H152" s="89">
        <v>1.06</v>
      </c>
    </row>
    <row r="153" spans="4:8" x14ac:dyDescent="0.3">
      <c r="D153" s="89">
        <v>1.01</v>
      </c>
      <c r="H153" s="89">
        <v>0.85</v>
      </c>
    </row>
    <row r="154" spans="4:8" x14ac:dyDescent="0.3">
      <c r="D154" s="89">
        <v>1.0900000000000001</v>
      </c>
      <c r="H154" s="89">
        <v>0.91</v>
      </c>
    </row>
    <row r="155" spans="4:8" x14ac:dyDescent="0.3">
      <c r="D155" s="89">
        <v>1.27</v>
      </c>
      <c r="H155" s="89">
        <v>1.22</v>
      </c>
    </row>
    <row r="156" spans="4:8" x14ac:dyDescent="0.3">
      <c r="D156" s="89">
        <v>0.95</v>
      </c>
      <c r="H156" s="89">
        <v>1.01</v>
      </c>
    </row>
    <row r="157" spans="4:8" x14ac:dyDescent="0.3">
      <c r="D157" s="89">
        <v>0.65</v>
      </c>
      <c r="H157" s="89">
        <v>1.54</v>
      </c>
    </row>
    <row r="158" spans="4:8" x14ac:dyDescent="0.3">
      <c r="D158" s="89">
        <v>1.51</v>
      </c>
      <c r="H158" s="89">
        <v>0.71</v>
      </c>
    </row>
    <row r="159" spans="4:8" x14ac:dyDescent="0.3">
      <c r="D159" s="89">
        <v>1.24</v>
      </c>
      <c r="H159" s="89">
        <v>0.97</v>
      </c>
    </row>
    <row r="160" spans="4:8" x14ac:dyDescent="0.3">
      <c r="D160" s="89">
        <v>2.0299999999999998</v>
      </c>
      <c r="H160" s="89">
        <v>0.87</v>
      </c>
    </row>
    <row r="161" spans="4:8" x14ac:dyDescent="0.3">
      <c r="D161" s="89">
        <v>1.86</v>
      </c>
      <c r="H161" s="89">
        <v>1.46</v>
      </c>
    </row>
    <row r="162" spans="4:8" x14ac:dyDescent="0.3">
      <c r="D162" s="89">
        <v>2.12</v>
      </c>
      <c r="H162" s="89">
        <v>1.1100000000000001</v>
      </c>
    </row>
    <row r="163" spans="4:8" x14ac:dyDescent="0.3">
      <c r="D163" s="89">
        <v>1.43</v>
      </c>
      <c r="H163" s="89">
        <v>1.31</v>
      </c>
    </row>
    <row r="164" spans="4:8" x14ac:dyDescent="0.3">
      <c r="D164" s="89">
        <v>1.88</v>
      </c>
      <c r="H164" s="89">
        <v>0.15</v>
      </c>
    </row>
    <row r="165" spans="4:8" x14ac:dyDescent="0.3">
      <c r="D165" s="89">
        <v>0.55000000000000004</v>
      </c>
      <c r="H165" s="89">
        <v>1.1200000000000001</v>
      </c>
    </row>
    <row r="166" spans="4:8" x14ac:dyDescent="0.3">
      <c r="D166" s="89">
        <v>1.35</v>
      </c>
      <c r="H166" s="89">
        <v>0.8</v>
      </c>
    </row>
    <row r="167" spans="4:8" x14ac:dyDescent="0.3">
      <c r="D167" s="89">
        <v>0.73</v>
      </c>
      <c r="H167" s="89">
        <v>1.71</v>
      </c>
    </row>
    <row r="168" spans="4:8" x14ac:dyDescent="0.3">
      <c r="D168" s="89">
        <v>0.87</v>
      </c>
      <c r="H168" s="89">
        <v>0.48</v>
      </c>
    </row>
    <row r="169" spans="4:8" x14ac:dyDescent="0.3">
      <c r="D169" s="89">
        <v>1.31</v>
      </c>
      <c r="H169" s="89">
        <v>0.79</v>
      </c>
    </row>
    <row r="170" spans="4:8" x14ac:dyDescent="0.3">
      <c r="D170" s="89">
        <v>1.1399999999999999</v>
      </c>
      <c r="H170" s="89">
        <v>0.92</v>
      </c>
    </row>
    <row r="171" spans="4:8" x14ac:dyDescent="0.3">
      <c r="D171" s="89">
        <v>1.18</v>
      </c>
      <c r="H171" s="89">
        <v>0.26</v>
      </c>
    </row>
    <row r="172" spans="4:8" x14ac:dyDescent="0.3">
      <c r="D172" s="89">
        <v>0.78</v>
      </c>
      <c r="H172" s="89">
        <v>0.37</v>
      </c>
    </row>
    <row r="173" spans="4:8" x14ac:dyDescent="0.3">
      <c r="D173" s="89">
        <v>1.28</v>
      </c>
      <c r="H173" s="89">
        <v>0.84</v>
      </c>
    </row>
    <row r="174" spans="4:8" x14ac:dyDescent="0.3">
      <c r="D174" s="89">
        <v>1.38</v>
      </c>
      <c r="H174" s="89">
        <v>1.33</v>
      </c>
    </row>
    <row r="175" spans="4:8" x14ac:dyDescent="0.3">
      <c r="D175" s="89">
        <v>1.26</v>
      </c>
      <c r="H175" s="89">
        <v>0.65</v>
      </c>
    </row>
    <row r="176" spans="4:8" x14ac:dyDescent="0.3">
      <c r="D176" s="89">
        <v>0.92</v>
      </c>
      <c r="H176" s="89">
        <v>0.31</v>
      </c>
    </row>
    <row r="177" spans="4:8" x14ac:dyDescent="0.3">
      <c r="D177" s="89">
        <v>0.11</v>
      </c>
      <c r="H177" s="89">
        <v>0.76</v>
      </c>
    </row>
    <row r="178" spans="4:8" x14ac:dyDescent="0.3">
      <c r="D178" s="89">
        <v>1.1599999999999999</v>
      </c>
      <c r="H178" s="89">
        <v>0.7</v>
      </c>
    </row>
    <row r="179" spans="4:8" x14ac:dyDescent="0.3">
      <c r="D179" s="89">
        <v>0.78</v>
      </c>
      <c r="H179" s="89">
        <v>1.04</v>
      </c>
    </row>
    <row r="180" spans="4:8" x14ac:dyDescent="0.3">
      <c r="D180" s="89">
        <v>1.32</v>
      </c>
      <c r="H180" s="89">
        <v>0.48</v>
      </c>
    </row>
    <row r="181" spans="4:8" x14ac:dyDescent="0.3">
      <c r="D181" s="89">
        <v>1.81</v>
      </c>
      <c r="H181" s="89">
        <v>0.95</v>
      </c>
    </row>
    <row r="182" spans="4:8" x14ac:dyDescent="0.3">
      <c r="D182" s="89">
        <v>1.26</v>
      </c>
      <c r="H182" s="89">
        <v>0.55000000000000004</v>
      </c>
    </row>
    <row r="183" spans="4:8" x14ac:dyDescent="0.3">
      <c r="D183" s="89">
        <v>2.2400000000000002</v>
      </c>
      <c r="H183" s="89">
        <v>1.1000000000000001</v>
      </c>
    </row>
    <row r="184" spans="4:8" x14ac:dyDescent="0.3">
      <c r="D184" s="89">
        <v>1.48</v>
      </c>
      <c r="H184" s="89">
        <v>0.69</v>
      </c>
    </row>
    <row r="185" spans="4:8" x14ac:dyDescent="0.3">
      <c r="D185" s="89">
        <v>1.35</v>
      </c>
      <c r="H185" s="89">
        <v>1.42</v>
      </c>
    </row>
    <row r="186" spans="4:8" x14ac:dyDescent="0.3">
      <c r="D186" s="89">
        <v>0.52</v>
      </c>
      <c r="H186" s="89">
        <v>0.52</v>
      </c>
    </row>
    <row r="187" spans="4:8" x14ac:dyDescent="0.3">
      <c r="D187" s="89">
        <v>1.48</v>
      </c>
      <c r="H187" s="89">
        <v>0.66</v>
      </c>
    </row>
    <row r="188" spans="4:8" x14ac:dyDescent="0.3">
      <c r="D188" s="89">
        <v>1.66</v>
      </c>
      <c r="H188" s="89">
        <v>0.55000000000000004</v>
      </c>
    </row>
    <row r="189" spans="4:8" x14ac:dyDescent="0.3">
      <c r="D189" s="89">
        <v>1.29</v>
      </c>
      <c r="H189" s="89">
        <v>0.38</v>
      </c>
    </row>
    <row r="190" spans="4:8" x14ac:dyDescent="0.3">
      <c r="D190" s="89">
        <v>1.89</v>
      </c>
      <c r="H190" s="89">
        <v>0.57999999999999996</v>
      </c>
    </row>
    <row r="191" spans="4:8" x14ac:dyDescent="0.3">
      <c r="D191" s="89">
        <v>1.35</v>
      </c>
      <c r="H191" s="89">
        <v>1.36</v>
      </c>
    </row>
    <row r="192" spans="4:8" x14ac:dyDescent="0.3">
      <c r="D192" s="89">
        <v>1.1000000000000001</v>
      </c>
      <c r="H192" s="89">
        <v>0.92</v>
      </c>
    </row>
    <row r="193" spans="4:8" x14ac:dyDescent="0.3">
      <c r="D193" s="89">
        <v>1.1000000000000001</v>
      </c>
      <c r="H193" s="89">
        <v>0.9</v>
      </c>
    </row>
    <row r="194" spans="4:8" x14ac:dyDescent="0.3">
      <c r="D194" s="89">
        <v>1.73</v>
      </c>
      <c r="H194" s="89">
        <v>1.03</v>
      </c>
    </row>
    <row r="195" spans="4:8" x14ac:dyDescent="0.3">
      <c r="D195" s="89">
        <v>1.41</v>
      </c>
      <c r="H195" s="89">
        <v>0.67</v>
      </c>
    </row>
    <row r="196" spans="4:8" x14ac:dyDescent="0.3">
      <c r="D196" s="89">
        <v>2.35</v>
      </c>
      <c r="H196" s="89">
        <v>0.76</v>
      </c>
    </row>
    <row r="197" spans="4:8" x14ac:dyDescent="0.3">
      <c r="D197" s="89">
        <v>2.54</v>
      </c>
      <c r="H197" s="89">
        <v>1.08</v>
      </c>
    </row>
    <row r="198" spans="4:8" x14ac:dyDescent="0.3">
      <c r="D198" s="89">
        <v>1.49</v>
      </c>
      <c r="H198" s="89">
        <v>1.41</v>
      </c>
    </row>
    <row r="199" spans="4:8" x14ac:dyDescent="0.3">
      <c r="D199" s="89">
        <v>1.64</v>
      </c>
      <c r="H199" s="89">
        <v>0.68</v>
      </c>
    </row>
    <row r="200" spans="4:8" x14ac:dyDescent="0.3">
      <c r="D200" s="89">
        <v>1.59</v>
      </c>
      <c r="H200" s="89">
        <v>0.96</v>
      </c>
    </row>
    <row r="201" spans="4:8" x14ac:dyDescent="0.3">
      <c r="D201" s="89">
        <v>1.52</v>
      </c>
      <c r="H201" s="89">
        <v>0.57999999999999996</v>
      </c>
    </row>
    <row r="202" spans="4:8" x14ac:dyDescent="0.3">
      <c r="D202" s="89">
        <v>1.25</v>
      </c>
      <c r="H202" s="89">
        <v>0.71</v>
      </c>
    </row>
    <row r="203" spans="4:8" x14ac:dyDescent="0.3">
      <c r="D203" s="89">
        <v>1.64</v>
      </c>
      <c r="H203" s="89">
        <v>0.64</v>
      </c>
    </row>
    <row r="204" spans="4:8" x14ac:dyDescent="0.3">
      <c r="D204" s="89">
        <v>1</v>
      </c>
      <c r="H204" s="89">
        <v>0.94</v>
      </c>
    </row>
    <row r="205" spans="4:8" x14ac:dyDescent="0.3">
      <c r="D205" s="89">
        <v>0.8</v>
      </c>
      <c r="H205" s="89">
        <v>0.53</v>
      </c>
    </row>
    <row r="206" spans="4:8" x14ac:dyDescent="0.3">
      <c r="D206" s="89">
        <v>0.55000000000000004</v>
      </c>
      <c r="H206" s="89">
        <v>0.71</v>
      </c>
    </row>
    <row r="207" spans="4:8" x14ac:dyDescent="0.3">
      <c r="D207" s="89">
        <v>1.39</v>
      </c>
      <c r="H207" s="89">
        <v>0.53</v>
      </c>
    </row>
    <row r="208" spans="4:8" x14ac:dyDescent="0.3">
      <c r="D208" s="89">
        <v>0.82</v>
      </c>
      <c r="H208" s="89">
        <v>0.7</v>
      </c>
    </row>
    <row r="209" spans="4:8" x14ac:dyDescent="0.3">
      <c r="D209" s="89">
        <v>0.93</v>
      </c>
      <c r="H209" s="89">
        <v>0.42</v>
      </c>
    </row>
    <row r="210" spans="4:8" x14ac:dyDescent="0.3">
      <c r="D210" s="89">
        <v>1.08</v>
      </c>
      <c r="H210" s="89">
        <v>1.03</v>
      </c>
    </row>
    <row r="211" spans="4:8" x14ac:dyDescent="0.3">
      <c r="D211" s="89">
        <v>1.31</v>
      </c>
      <c r="H211" s="89">
        <v>0.88</v>
      </c>
    </row>
    <row r="212" spans="4:8" x14ac:dyDescent="0.3">
      <c r="D212" s="89">
        <v>0.99</v>
      </c>
      <c r="H212" s="89">
        <v>1.65</v>
      </c>
    </row>
    <row r="213" spans="4:8" x14ac:dyDescent="0.3">
      <c r="D213" s="89">
        <v>0.64</v>
      </c>
      <c r="H213" s="89">
        <v>1.25</v>
      </c>
    </row>
    <row r="214" spans="4:8" x14ac:dyDescent="0.3">
      <c r="D214" s="89">
        <v>2.13</v>
      </c>
      <c r="H214" s="89">
        <v>1.1000000000000001</v>
      </c>
    </row>
    <row r="215" spans="4:8" x14ac:dyDescent="0.3">
      <c r="D215" s="89">
        <v>1.82</v>
      </c>
      <c r="H215" s="89">
        <v>0.68</v>
      </c>
    </row>
    <row r="216" spans="4:8" x14ac:dyDescent="0.3">
      <c r="D216" s="89">
        <v>2.2400000000000002</v>
      </c>
      <c r="H216" s="89">
        <v>1.51</v>
      </c>
    </row>
    <row r="217" spans="4:8" x14ac:dyDescent="0.3">
      <c r="D217" s="89">
        <v>1.85</v>
      </c>
      <c r="H217" s="89">
        <v>0.62</v>
      </c>
    </row>
    <row r="218" spans="4:8" x14ac:dyDescent="0.3">
      <c r="D218" s="89">
        <v>1.01</v>
      </c>
      <c r="H218" s="89">
        <v>0.86</v>
      </c>
    </row>
    <row r="219" spans="4:8" x14ac:dyDescent="0.3">
      <c r="D219" s="89">
        <v>2.08</v>
      </c>
      <c r="H219" s="89">
        <v>1.35</v>
      </c>
    </row>
    <row r="220" spans="4:8" x14ac:dyDescent="0.3">
      <c r="D220" s="89">
        <v>0.95</v>
      </c>
      <c r="H220" s="89">
        <v>0.93</v>
      </c>
    </row>
    <row r="221" spans="4:8" x14ac:dyDescent="0.3">
      <c r="D221" s="89">
        <v>0.88</v>
      </c>
      <c r="H221" s="89">
        <v>0.96</v>
      </c>
    </row>
    <row r="222" spans="4:8" x14ac:dyDescent="0.3">
      <c r="D222" s="89">
        <v>2.82</v>
      </c>
      <c r="H222" s="89">
        <v>1.74</v>
      </c>
    </row>
    <row r="223" spans="4:8" x14ac:dyDescent="0.3">
      <c r="D223" s="89">
        <v>1.58</v>
      </c>
      <c r="H223" s="89">
        <v>2.5</v>
      </c>
    </row>
    <row r="224" spans="4:8" x14ac:dyDescent="0.3">
      <c r="D224" s="89">
        <v>1.1200000000000001</v>
      </c>
      <c r="H224" s="89">
        <v>1.65</v>
      </c>
    </row>
    <row r="225" spans="4:8" x14ac:dyDescent="0.3">
      <c r="D225" s="89">
        <v>1.43</v>
      </c>
      <c r="H225" s="89">
        <v>3.41</v>
      </c>
    </row>
    <row r="226" spans="4:8" x14ac:dyDescent="0.3">
      <c r="D226" s="89">
        <v>1.27</v>
      </c>
      <c r="H226" s="89">
        <v>5.3</v>
      </c>
    </row>
    <row r="227" spans="4:8" x14ac:dyDescent="0.3">
      <c r="D227" s="89">
        <v>0.5</v>
      </c>
      <c r="H227" s="89">
        <v>1.1200000000000001</v>
      </c>
    </row>
    <row r="228" spans="4:8" x14ac:dyDescent="0.3">
      <c r="D228" s="89">
        <v>0.34</v>
      </c>
      <c r="H228" s="89">
        <v>1.19</v>
      </c>
    </row>
    <row r="229" spans="4:8" x14ac:dyDescent="0.3">
      <c r="D229" s="89">
        <v>1.01</v>
      </c>
      <c r="H229" s="89">
        <v>6.29</v>
      </c>
    </row>
    <row r="230" spans="4:8" x14ac:dyDescent="0.3">
      <c r="D230" s="89">
        <v>1.46</v>
      </c>
      <c r="H230" s="89">
        <v>0.65</v>
      </c>
    </row>
    <row r="231" spans="4:8" x14ac:dyDescent="0.3">
      <c r="D231" s="89">
        <v>0.54</v>
      </c>
      <c r="H231" s="89">
        <v>1.54</v>
      </c>
    </row>
    <row r="232" spans="4:8" x14ac:dyDescent="0.3">
      <c r="D232" s="89">
        <v>3.21</v>
      </c>
      <c r="H232" s="89">
        <v>1.45</v>
      </c>
    </row>
    <row r="233" spans="4:8" x14ac:dyDescent="0.3">
      <c r="D233" s="89">
        <v>0.71</v>
      </c>
      <c r="H233" s="89">
        <v>5.36</v>
      </c>
    </row>
    <row r="234" spans="4:8" x14ac:dyDescent="0.3">
      <c r="D234" s="89">
        <v>1.83</v>
      </c>
      <c r="H234" s="89">
        <v>3.47</v>
      </c>
    </row>
    <row r="235" spans="4:8" x14ac:dyDescent="0.3">
      <c r="D235" s="89">
        <v>0.98</v>
      </c>
      <c r="H235" s="89">
        <v>5.93</v>
      </c>
    </row>
    <row r="236" spans="4:8" x14ac:dyDescent="0.3">
      <c r="D236" s="89">
        <v>1.34</v>
      </c>
      <c r="H236" s="89">
        <v>4.4000000000000004</v>
      </c>
    </row>
    <row r="237" spans="4:8" x14ac:dyDescent="0.3">
      <c r="D237" s="89">
        <v>5.45</v>
      </c>
      <c r="H237" s="89">
        <v>0.8</v>
      </c>
    </row>
    <row r="238" spans="4:8" x14ac:dyDescent="0.3">
      <c r="D238" s="89">
        <v>0.78</v>
      </c>
      <c r="H238" s="89">
        <v>1.06</v>
      </c>
    </row>
    <row r="239" spans="4:8" x14ac:dyDescent="0.3">
      <c r="D239" s="89">
        <v>1.56</v>
      </c>
      <c r="H239" s="89">
        <v>0.76</v>
      </c>
    </row>
    <row r="240" spans="4:8" x14ac:dyDescent="0.3">
      <c r="D240" s="89">
        <v>1.29</v>
      </c>
      <c r="H240" s="89">
        <v>0.61</v>
      </c>
    </row>
    <row r="241" spans="4:8" x14ac:dyDescent="0.3">
      <c r="D241" s="89">
        <v>0.86</v>
      </c>
      <c r="H241" s="89">
        <v>1.06</v>
      </c>
    </row>
    <row r="242" spans="4:8" x14ac:dyDescent="0.3">
      <c r="D242" s="89">
        <v>2.04</v>
      </c>
      <c r="H242" s="89">
        <v>2.0499999999999998</v>
      </c>
    </row>
    <row r="243" spans="4:8" x14ac:dyDescent="0.3">
      <c r="D243" s="89">
        <v>0.95</v>
      </c>
      <c r="H243" s="89">
        <v>1.1000000000000001</v>
      </c>
    </row>
    <row r="244" spans="4:8" x14ac:dyDescent="0.3">
      <c r="D244" s="89">
        <v>2.25</v>
      </c>
      <c r="H244" s="89">
        <v>1.73</v>
      </c>
    </row>
    <row r="245" spans="4:8" x14ac:dyDescent="0.3">
      <c r="D245" s="89">
        <v>2.8</v>
      </c>
      <c r="H245" s="89">
        <v>1.0900000000000001</v>
      </c>
    </row>
    <row r="246" spans="4:8" x14ac:dyDescent="0.3">
      <c r="D246" s="89">
        <v>0.43</v>
      </c>
      <c r="H246" s="89">
        <v>1.02</v>
      </c>
    </row>
    <row r="247" spans="4:8" x14ac:dyDescent="0.3">
      <c r="D247" s="89">
        <v>0.77</v>
      </c>
      <c r="H247" s="89">
        <v>1.26</v>
      </c>
    </row>
    <row r="248" spans="4:8" x14ac:dyDescent="0.3">
      <c r="D248" s="89">
        <v>1.0900000000000001</v>
      </c>
      <c r="H248" s="89">
        <v>0.82</v>
      </c>
    </row>
    <row r="249" spans="4:8" x14ac:dyDescent="0.3">
      <c r="D249" s="89">
        <v>1.23</v>
      </c>
      <c r="H249" s="89">
        <v>2.5099999999999998</v>
      </c>
    </row>
    <row r="250" spans="4:8" x14ac:dyDescent="0.3">
      <c r="D250" s="89">
        <v>0.14000000000000001</v>
      </c>
      <c r="H250" s="89">
        <v>1.18</v>
      </c>
    </row>
    <row r="251" spans="4:8" x14ac:dyDescent="0.3">
      <c r="D251" s="89">
        <v>2.0499999999999998</v>
      </c>
      <c r="H251" s="89">
        <v>7.22</v>
      </c>
    </row>
    <row r="252" spans="4:8" x14ac:dyDescent="0.3">
      <c r="D252" s="89">
        <v>2.6</v>
      </c>
      <c r="H252" s="89">
        <v>3.24</v>
      </c>
    </row>
    <row r="253" spans="4:8" x14ac:dyDescent="0.3">
      <c r="D253" s="89">
        <v>0.64</v>
      </c>
      <c r="H253" s="89">
        <v>2.3199999999999998</v>
      </c>
    </row>
    <row r="254" spans="4:8" x14ac:dyDescent="0.3">
      <c r="D254" s="89">
        <v>0.59</v>
      </c>
      <c r="H254" s="89">
        <v>6.49</v>
      </c>
    </row>
    <row r="255" spans="4:8" x14ac:dyDescent="0.3">
      <c r="D255" s="89">
        <v>1.06</v>
      </c>
      <c r="H255" s="89">
        <v>1.45</v>
      </c>
    </row>
    <row r="256" spans="4:8" x14ac:dyDescent="0.3">
      <c r="D256" s="89">
        <v>3.3</v>
      </c>
      <c r="H256" s="89">
        <v>5.57</v>
      </c>
    </row>
    <row r="257" spans="4:8" x14ac:dyDescent="0.3">
      <c r="D257" s="89">
        <v>1.66</v>
      </c>
      <c r="H257" s="89">
        <v>9.36</v>
      </c>
    </row>
    <row r="258" spans="4:8" x14ac:dyDescent="0.3">
      <c r="D258" s="89">
        <v>1.52</v>
      </c>
      <c r="H258" s="89">
        <v>9.7100000000000009</v>
      </c>
    </row>
    <row r="259" spans="4:8" x14ac:dyDescent="0.3">
      <c r="D259" s="89">
        <v>3.06</v>
      </c>
      <c r="H259" s="89">
        <v>1.1100000000000001</v>
      </c>
    </row>
    <row r="260" spans="4:8" x14ac:dyDescent="0.3">
      <c r="D260" s="89">
        <v>1.04</v>
      </c>
      <c r="H260" s="89">
        <v>1.41</v>
      </c>
    </row>
    <row r="261" spans="4:8" x14ac:dyDescent="0.3">
      <c r="D261" s="89">
        <v>2.4700000000000002</v>
      </c>
      <c r="H261" s="89">
        <v>1.62</v>
      </c>
    </row>
    <row r="262" spans="4:8" x14ac:dyDescent="0.3">
      <c r="D262" s="89">
        <v>0.66</v>
      </c>
      <c r="H262" s="89">
        <v>0.5</v>
      </c>
    </row>
    <row r="263" spans="4:8" x14ac:dyDescent="0.3">
      <c r="D263" s="89">
        <v>0.52</v>
      </c>
      <c r="H263" s="89">
        <v>1.04</v>
      </c>
    </row>
    <row r="264" spans="4:8" x14ac:dyDescent="0.3">
      <c r="D264" s="89">
        <v>1.38</v>
      </c>
      <c r="H264" s="89">
        <v>0.79</v>
      </c>
    </row>
    <row r="265" spans="4:8" x14ac:dyDescent="0.3">
      <c r="D265" s="89">
        <v>2.1800000000000002</v>
      </c>
      <c r="H265" s="89">
        <v>0.84</v>
      </c>
    </row>
    <row r="266" spans="4:8" x14ac:dyDescent="0.3">
      <c r="D266" s="89">
        <v>0.75</v>
      </c>
      <c r="H266" s="89">
        <v>1</v>
      </c>
    </row>
    <row r="267" spans="4:8" x14ac:dyDescent="0.3">
      <c r="D267" s="89">
        <v>1.96</v>
      </c>
      <c r="H267" s="89">
        <v>1.07</v>
      </c>
    </row>
    <row r="268" spans="4:8" x14ac:dyDescent="0.3">
      <c r="D268" s="89">
        <v>1.03</v>
      </c>
      <c r="H268" s="89">
        <v>0.82</v>
      </c>
    </row>
    <row r="269" spans="4:8" x14ac:dyDescent="0.3">
      <c r="D269" s="89">
        <v>2.14</v>
      </c>
      <c r="H269" s="89">
        <v>1.17</v>
      </c>
    </row>
    <row r="270" spans="4:8" x14ac:dyDescent="0.3">
      <c r="D270" s="89">
        <v>0.53</v>
      </c>
      <c r="H270" s="89">
        <v>1.26</v>
      </c>
    </row>
    <row r="271" spans="4:8" x14ac:dyDescent="0.3">
      <c r="D271" s="89">
        <v>1.3</v>
      </c>
      <c r="H271" s="89">
        <v>0.94</v>
      </c>
    </row>
    <row r="272" spans="4:8" x14ac:dyDescent="0.3">
      <c r="D272" s="89">
        <v>0.59</v>
      </c>
      <c r="H272" s="89">
        <v>0.84</v>
      </c>
    </row>
    <row r="273" spans="4:8" x14ac:dyDescent="0.3">
      <c r="D273" s="89">
        <v>1.38</v>
      </c>
      <c r="H273" s="89">
        <v>0.64</v>
      </c>
    </row>
    <row r="274" spans="4:8" x14ac:dyDescent="0.3">
      <c r="D274" s="89">
        <v>1.1399999999999999</v>
      </c>
      <c r="H274" s="89">
        <v>0.63</v>
      </c>
    </row>
    <row r="275" spans="4:8" x14ac:dyDescent="0.3">
      <c r="D275" s="89">
        <v>1.07</v>
      </c>
      <c r="H275" s="89">
        <v>0.84</v>
      </c>
    </row>
    <row r="276" spans="4:8" x14ac:dyDescent="0.3">
      <c r="D276" s="89">
        <v>1.1100000000000001</v>
      </c>
      <c r="H276" s="89">
        <v>0.74</v>
      </c>
    </row>
    <row r="277" spans="4:8" x14ac:dyDescent="0.3">
      <c r="D277" s="89">
        <v>0.65</v>
      </c>
      <c r="H277" s="89">
        <v>0.84</v>
      </c>
    </row>
    <row r="278" spans="4:8" x14ac:dyDescent="0.3">
      <c r="D278" s="89">
        <v>0.28000000000000003</v>
      </c>
      <c r="H278" s="89">
        <v>0.36</v>
      </c>
    </row>
    <row r="279" spans="4:8" x14ac:dyDescent="0.3">
      <c r="D279" s="89">
        <v>1.04</v>
      </c>
      <c r="H279" s="89">
        <v>0.48</v>
      </c>
    </row>
    <row r="280" spans="4:8" x14ac:dyDescent="0.3">
      <c r="D280" s="89">
        <v>1.1100000000000001</v>
      </c>
      <c r="H280" s="89">
        <v>1.35</v>
      </c>
    </row>
    <row r="281" spans="4:8" x14ac:dyDescent="0.3">
      <c r="D281" s="89">
        <v>1.37</v>
      </c>
      <c r="H281" s="89">
        <v>0.66</v>
      </c>
    </row>
    <row r="282" spans="4:8" x14ac:dyDescent="0.3">
      <c r="D282" s="89">
        <v>2.3199999999999998</v>
      </c>
      <c r="H282" s="89">
        <v>0.32</v>
      </c>
    </row>
    <row r="283" spans="4:8" x14ac:dyDescent="0.3">
      <c r="D283" s="89">
        <v>0.95</v>
      </c>
      <c r="H283" s="89">
        <v>0.6</v>
      </c>
    </row>
    <row r="284" spans="4:8" x14ac:dyDescent="0.3">
      <c r="D284" s="89">
        <v>2.0699999999999998</v>
      </c>
      <c r="H284" s="89">
        <v>0.83</v>
      </c>
    </row>
    <row r="285" spans="4:8" x14ac:dyDescent="0.3">
      <c r="D285" s="89">
        <v>1.47</v>
      </c>
      <c r="H285" s="89">
        <v>0.25</v>
      </c>
    </row>
    <row r="286" spans="4:8" x14ac:dyDescent="0.3">
      <c r="D286" s="89">
        <v>2.2200000000000002</v>
      </c>
      <c r="H286" s="89">
        <v>0.79</v>
      </c>
    </row>
    <row r="287" spans="4:8" x14ac:dyDescent="0.3">
      <c r="D287" s="89">
        <v>1.1599999999999999</v>
      </c>
      <c r="H287" s="89">
        <v>0.6</v>
      </c>
    </row>
    <row r="288" spans="4:8" x14ac:dyDescent="0.3">
      <c r="D288" s="89">
        <v>1.07</v>
      </c>
      <c r="H288" s="89">
        <v>0.66</v>
      </c>
    </row>
    <row r="289" spans="4:8" x14ac:dyDescent="0.3">
      <c r="D289" s="89">
        <v>0.98</v>
      </c>
      <c r="H289" s="89">
        <v>1.05</v>
      </c>
    </row>
    <row r="290" spans="4:8" x14ac:dyDescent="0.3">
      <c r="D290" s="89">
        <v>1.17</v>
      </c>
      <c r="H290" s="89">
        <v>0.9</v>
      </c>
    </row>
    <row r="291" spans="4:8" x14ac:dyDescent="0.3">
      <c r="D291" s="89">
        <v>0.68</v>
      </c>
      <c r="H291" s="89">
        <v>0.8</v>
      </c>
    </row>
    <row r="292" spans="4:8" x14ac:dyDescent="0.3">
      <c r="D292" s="89">
        <v>1.36</v>
      </c>
      <c r="H292" s="89">
        <v>0.68</v>
      </c>
    </row>
    <row r="293" spans="4:8" x14ac:dyDescent="0.3">
      <c r="D293" s="89">
        <v>0.69</v>
      </c>
      <c r="H293" s="89">
        <v>0.59</v>
      </c>
    </row>
    <row r="294" spans="4:8" x14ac:dyDescent="0.3">
      <c r="D294" s="89">
        <v>0.65</v>
      </c>
      <c r="H294" s="89">
        <v>0.6</v>
      </c>
    </row>
    <row r="295" spans="4:8" x14ac:dyDescent="0.3">
      <c r="D295" s="89">
        <v>0.72</v>
      </c>
      <c r="H295" s="89">
        <v>0.74</v>
      </c>
    </row>
    <row r="296" spans="4:8" x14ac:dyDescent="0.3">
      <c r="D296" s="89">
        <v>0.93</v>
      </c>
      <c r="H296" s="89">
        <v>0.64</v>
      </c>
    </row>
    <row r="297" spans="4:8" x14ac:dyDescent="0.3">
      <c r="D297" s="89">
        <v>0.37</v>
      </c>
      <c r="H297" s="89">
        <v>0.57999999999999996</v>
      </c>
    </row>
    <row r="298" spans="4:8" x14ac:dyDescent="0.3">
      <c r="D298" s="89">
        <v>1.04</v>
      </c>
      <c r="H298" s="89">
        <v>1.19</v>
      </c>
    </row>
    <row r="299" spans="4:8" x14ac:dyDescent="0.3">
      <c r="D299" s="89">
        <v>1.1599999999999999</v>
      </c>
      <c r="H299" s="89">
        <v>0.77</v>
      </c>
    </row>
    <row r="300" spans="4:8" x14ac:dyDescent="0.3">
      <c r="D300" s="89">
        <v>1.03</v>
      </c>
      <c r="H300" s="89">
        <v>0.56000000000000005</v>
      </c>
    </row>
    <row r="301" spans="4:8" x14ac:dyDescent="0.3">
      <c r="D301" s="89">
        <v>1.01</v>
      </c>
      <c r="H301" s="89">
        <v>0.81</v>
      </c>
    </row>
    <row r="302" spans="4:8" x14ac:dyDescent="0.3">
      <c r="D302" s="89">
        <v>0.85</v>
      </c>
      <c r="H302" s="89">
        <v>0.69</v>
      </c>
    </row>
    <row r="303" spans="4:8" x14ac:dyDescent="0.3">
      <c r="D303" s="89">
        <v>0.8</v>
      </c>
      <c r="H303" s="89">
        <v>0.65</v>
      </c>
    </row>
    <row r="304" spans="4:8" x14ac:dyDescent="0.3">
      <c r="D304" s="89">
        <v>0.72</v>
      </c>
      <c r="H304" s="89">
        <v>0.45</v>
      </c>
    </row>
    <row r="305" spans="4:8" x14ac:dyDescent="0.3">
      <c r="D305" s="89">
        <v>1.18</v>
      </c>
      <c r="H305" s="89">
        <v>0.85</v>
      </c>
    </row>
    <row r="306" spans="4:8" x14ac:dyDescent="0.3">
      <c r="D306" s="89">
        <v>0.92</v>
      </c>
      <c r="H306" s="89">
        <v>0.96</v>
      </c>
    </row>
    <row r="307" spans="4:8" x14ac:dyDescent="0.3">
      <c r="D307" s="89">
        <v>0.95</v>
      </c>
      <c r="H307" s="89">
        <v>0.91</v>
      </c>
    </row>
    <row r="308" spans="4:8" x14ac:dyDescent="0.3">
      <c r="D308" s="89">
        <v>0.98</v>
      </c>
      <c r="H308" s="89">
        <v>0.69</v>
      </c>
    </row>
    <row r="309" spans="4:8" x14ac:dyDescent="0.3">
      <c r="D309" s="89">
        <v>0.39</v>
      </c>
      <c r="H309" s="89">
        <v>0.45</v>
      </c>
    </row>
    <row r="310" spans="4:8" x14ac:dyDescent="0.3">
      <c r="D310" s="89">
        <v>0.71</v>
      </c>
      <c r="H310" s="89">
        <v>1.79</v>
      </c>
    </row>
    <row r="311" spans="4:8" x14ac:dyDescent="0.3">
      <c r="D311" s="89">
        <v>0.32</v>
      </c>
      <c r="H311" s="89">
        <v>0.62</v>
      </c>
    </row>
    <row r="312" spans="4:8" x14ac:dyDescent="0.3">
      <c r="D312" s="89">
        <v>0.38</v>
      </c>
      <c r="H312" s="89">
        <v>0.56999999999999995</v>
      </c>
    </row>
    <row r="313" spans="4:8" x14ac:dyDescent="0.3">
      <c r="D313" s="89">
        <v>0.8</v>
      </c>
      <c r="H313" s="89">
        <v>0.5</v>
      </c>
    </row>
    <row r="314" spans="4:8" x14ac:dyDescent="0.3">
      <c r="D314" s="89">
        <v>0.67</v>
      </c>
      <c r="H314" s="89">
        <v>1.1399999999999999</v>
      </c>
    </row>
    <row r="315" spans="4:8" x14ac:dyDescent="0.3">
      <c r="D315" s="89">
        <v>0.76</v>
      </c>
      <c r="H315" s="89">
        <v>0.28000000000000003</v>
      </c>
    </row>
    <row r="316" spans="4:8" x14ac:dyDescent="0.3">
      <c r="D316" s="89">
        <v>0.79</v>
      </c>
      <c r="H316" s="89">
        <v>0.35</v>
      </c>
    </row>
    <row r="317" spans="4:8" x14ac:dyDescent="0.3">
      <c r="D317" s="89">
        <v>0.55000000000000004</v>
      </c>
      <c r="H317" s="89">
        <v>0.63</v>
      </c>
    </row>
    <row r="318" spans="4:8" x14ac:dyDescent="0.3">
      <c r="D318" s="89">
        <v>0.64</v>
      </c>
      <c r="H318" s="89">
        <v>0.8</v>
      </c>
    </row>
    <row r="319" spans="4:8" x14ac:dyDescent="0.3">
      <c r="D319" s="89">
        <v>0.85</v>
      </c>
      <c r="H319" s="89">
        <v>0.48</v>
      </c>
    </row>
    <row r="320" spans="4:8" x14ac:dyDescent="0.3">
      <c r="D320" s="89">
        <v>0.26</v>
      </c>
      <c r="H320" s="89">
        <v>0.65</v>
      </c>
    </row>
    <row r="321" spans="4:8" x14ac:dyDescent="0.3">
      <c r="D321" s="89">
        <v>0.67</v>
      </c>
      <c r="H321" s="89">
        <v>0.55000000000000004</v>
      </c>
    </row>
    <row r="322" spans="4:8" x14ac:dyDescent="0.3">
      <c r="D322" s="89">
        <v>0.56999999999999995</v>
      </c>
      <c r="H322" s="89">
        <v>0.98</v>
      </c>
    </row>
    <row r="323" spans="4:8" x14ac:dyDescent="0.3">
      <c r="D323" s="89">
        <v>0.68</v>
      </c>
      <c r="H323" s="89">
        <v>1.74</v>
      </c>
    </row>
    <row r="324" spans="4:8" x14ac:dyDescent="0.3">
      <c r="D324" s="89">
        <v>0.81</v>
      </c>
      <c r="H324" s="89">
        <v>1.19</v>
      </c>
    </row>
    <row r="325" spans="4:8" x14ac:dyDescent="0.3">
      <c r="D325" s="89">
        <v>1.28</v>
      </c>
      <c r="H325" s="89">
        <v>1.19</v>
      </c>
    </row>
    <row r="326" spans="4:8" x14ac:dyDescent="0.3">
      <c r="D326" s="89">
        <v>0.28999999999999998</v>
      </c>
      <c r="H326" s="89">
        <v>0.93</v>
      </c>
    </row>
    <row r="327" spans="4:8" x14ac:dyDescent="0.3">
      <c r="D327" s="89">
        <v>3.76</v>
      </c>
      <c r="H327" s="89">
        <v>0.84</v>
      </c>
    </row>
    <row r="328" spans="4:8" x14ac:dyDescent="0.3">
      <c r="D328" s="89">
        <v>1.07</v>
      </c>
      <c r="H328" s="89">
        <v>2.5499999999999998</v>
      </c>
    </row>
    <row r="329" spans="4:8" x14ac:dyDescent="0.3">
      <c r="D329" s="89">
        <v>1.36</v>
      </c>
      <c r="H329" s="89">
        <v>1</v>
      </c>
    </row>
    <row r="330" spans="4:8" x14ac:dyDescent="0.3">
      <c r="D330" s="89">
        <v>0.78</v>
      </c>
      <c r="H330" s="89">
        <v>0.97</v>
      </c>
    </row>
    <row r="331" spans="4:8" x14ac:dyDescent="0.3">
      <c r="D331" s="89">
        <v>0.49</v>
      </c>
      <c r="H331" s="89">
        <v>0.95</v>
      </c>
    </row>
    <row r="332" spans="4:8" x14ac:dyDescent="0.3">
      <c r="D332" s="89">
        <v>0.62</v>
      </c>
      <c r="H332" s="89">
        <v>0.09</v>
      </c>
    </row>
    <row r="333" spans="4:8" x14ac:dyDescent="0.3">
      <c r="D333" s="89">
        <v>1.45</v>
      </c>
      <c r="H333" s="89">
        <v>0.18</v>
      </c>
    </row>
    <row r="334" spans="4:8" x14ac:dyDescent="0.3">
      <c r="D334" s="89">
        <v>0.79</v>
      </c>
      <c r="H334" s="89">
        <v>0.15</v>
      </c>
    </row>
    <row r="335" spans="4:8" x14ac:dyDescent="0.3">
      <c r="D335" s="89">
        <v>1.03</v>
      </c>
      <c r="H335" s="89">
        <v>1.0900000000000001</v>
      </c>
    </row>
    <row r="336" spans="4:8" x14ac:dyDescent="0.3">
      <c r="D336" s="89">
        <v>0.79</v>
      </c>
      <c r="H336" s="89">
        <v>0.64</v>
      </c>
    </row>
    <row r="337" spans="4:8" x14ac:dyDescent="0.3">
      <c r="D337" s="89">
        <v>1.26</v>
      </c>
      <c r="H337" s="89">
        <v>0.54</v>
      </c>
    </row>
    <row r="338" spans="4:8" x14ac:dyDescent="0.3">
      <c r="D338" s="89">
        <v>0.42</v>
      </c>
      <c r="H338" s="89">
        <v>1.25</v>
      </c>
    </row>
    <row r="339" spans="4:8" x14ac:dyDescent="0.3">
      <c r="D339" s="89">
        <v>0.74</v>
      </c>
      <c r="H339" s="89">
        <v>0.25</v>
      </c>
    </row>
    <row r="340" spans="4:8" x14ac:dyDescent="0.3">
      <c r="D340" s="89">
        <v>0.55000000000000004</v>
      </c>
      <c r="H340" s="89">
        <v>0.89</v>
      </c>
    </row>
    <row r="341" spans="4:8" x14ac:dyDescent="0.3">
      <c r="D341" s="89">
        <v>0.9</v>
      </c>
      <c r="H341" s="89">
        <v>0.16</v>
      </c>
    </row>
    <row r="342" spans="4:8" x14ac:dyDescent="0.3">
      <c r="D342" s="89">
        <v>0.81</v>
      </c>
      <c r="H342" s="89">
        <v>1.27</v>
      </c>
    </row>
    <row r="343" spans="4:8" x14ac:dyDescent="0.3">
      <c r="D343" s="89">
        <v>1.93</v>
      </c>
      <c r="H343" s="89">
        <v>1.08</v>
      </c>
    </row>
    <row r="344" spans="4:8" x14ac:dyDescent="0.3">
      <c r="D344" s="89">
        <v>0.97</v>
      </c>
      <c r="H344" s="89">
        <v>0.86</v>
      </c>
    </row>
    <row r="345" spans="4:8" x14ac:dyDescent="0.3">
      <c r="D345" s="89">
        <v>0.53</v>
      </c>
      <c r="H345" s="89">
        <v>0.68</v>
      </c>
    </row>
    <row r="346" spans="4:8" x14ac:dyDescent="0.3">
      <c r="D346" s="89">
        <v>1.55</v>
      </c>
      <c r="H346" s="89">
        <v>1.04</v>
      </c>
    </row>
    <row r="347" spans="4:8" x14ac:dyDescent="0.3">
      <c r="D347" s="89">
        <v>0.27</v>
      </c>
      <c r="H347" s="89">
        <v>1.42</v>
      </c>
    </row>
    <row r="348" spans="4:8" x14ac:dyDescent="0.3">
      <c r="D348" s="89">
        <v>2.4</v>
      </c>
      <c r="H348" s="89">
        <v>0.69</v>
      </c>
    </row>
    <row r="349" spans="4:8" x14ac:dyDescent="0.3">
      <c r="D349" s="89">
        <v>0.74</v>
      </c>
      <c r="H349" s="89">
        <v>1.1000000000000001</v>
      </c>
    </row>
    <row r="350" spans="4:8" x14ac:dyDescent="0.3">
      <c r="D350" s="89">
        <v>1.18</v>
      </c>
      <c r="H350" s="89">
        <v>1.49</v>
      </c>
    </row>
    <row r="351" spans="4:8" x14ac:dyDescent="0.3">
      <c r="D351" s="89">
        <v>0.26</v>
      </c>
      <c r="H351" s="89">
        <v>1.1499999999999999</v>
      </c>
    </row>
    <row r="352" spans="4:8" x14ac:dyDescent="0.3">
      <c r="D352" s="89">
        <v>1.32</v>
      </c>
      <c r="H352" s="89">
        <v>1.28</v>
      </c>
    </row>
    <row r="353" spans="4:8" x14ac:dyDescent="0.3">
      <c r="D353" s="89">
        <v>1.1200000000000001</v>
      </c>
      <c r="H353" s="89">
        <v>0.84</v>
      </c>
    </row>
    <row r="354" spans="4:8" x14ac:dyDescent="0.3">
      <c r="D354" s="89">
        <v>5.07</v>
      </c>
      <c r="H354" s="89">
        <v>1.87</v>
      </c>
    </row>
    <row r="355" spans="4:8" x14ac:dyDescent="0.3">
      <c r="D355" s="89">
        <v>0.49</v>
      </c>
      <c r="H355" s="89">
        <v>0.52</v>
      </c>
    </row>
    <row r="356" spans="4:8" x14ac:dyDescent="0.3">
      <c r="D356" s="89">
        <v>0.91</v>
      </c>
      <c r="H356" s="89">
        <v>0.97</v>
      </c>
    </row>
    <row r="357" spans="4:8" x14ac:dyDescent="0.3">
      <c r="D357" s="89">
        <v>0.05</v>
      </c>
      <c r="H357" s="89">
        <v>0.99</v>
      </c>
    </row>
    <row r="358" spans="4:8" x14ac:dyDescent="0.3">
      <c r="D358" s="89">
        <v>1.81</v>
      </c>
      <c r="H358" s="89">
        <v>2.25</v>
      </c>
    </row>
    <row r="359" spans="4:8" x14ac:dyDescent="0.3">
      <c r="D359" s="89">
        <v>2.37</v>
      </c>
      <c r="H359" s="89">
        <v>1.08</v>
      </c>
    </row>
    <row r="360" spans="4:8" x14ac:dyDescent="0.3">
      <c r="D360" s="89">
        <v>1</v>
      </c>
      <c r="H360" s="89">
        <v>0.81</v>
      </c>
    </row>
    <row r="361" spans="4:8" x14ac:dyDescent="0.3">
      <c r="D361" s="89">
        <v>2.3199999999999998</v>
      </c>
      <c r="H361" s="89">
        <v>0.91</v>
      </c>
    </row>
    <row r="362" spans="4:8" x14ac:dyDescent="0.3">
      <c r="D362" s="89">
        <v>1.83</v>
      </c>
      <c r="H362" s="89">
        <v>0.86</v>
      </c>
    </row>
    <row r="363" spans="4:8" x14ac:dyDescent="0.3">
      <c r="D363" s="89">
        <v>0.7</v>
      </c>
      <c r="H363" s="89">
        <v>0.99</v>
      </c>
    </row>
    <row r="364" spans="4:8" x14ac:dyDescent="0.3">
      <c r="D364" s="89">
        <v>0.47</v>
      </c>
      <c r="H364" s="89">
        <v>0.8</v>
      </c>
    </row>
    <row r="365" spans="4:8" x14ac:dyDescent="0.3">
      <c r="D365" s="89">
        <v>0.54</v>
      </c>
      <c r="H365" s="89">
        <v>1.66</v>
      </c>
    </row>
    <row r="366" spans="4:8" x14ac:dyDescent="0.3">
      <c r="D366" s="89">
        <v>0.76</v>
      </c>
      <c r="H366" s="89">
        <v>1.49</v>
      </c>
    </row>
    <row r="367" spans="4:8" x14ac:dyDescent="0.3">
      <c r="D367" s="89">
        <v>1.4</v>
      </c>
      <c r="H367" s="89">
        <v>1.1499999999999999</v>
      </c>
    </row>
    <row r="368" spans="4:8" x14ac:dyDescent="0.3">
      <c r="D368" s="89">
        <v>0.77</v>
      </c>
      <c r="H368" s="89">
        <v>1.1399999999999999</v>
      </c>
    </row>
    <row r="369" spans="4:8" x14ac:dyDescent="0.3">
      <c r="D369" s="89">
        <v>1.18</v>
      </c>
      <c r="H369" s="89">
        <v>0.77</v>
      </c>
    </row>
    <row r="370" spans="4:8" x14ac:dyDescent="0.3">
      <c r="D370" s="89">
        <v>0.97</v>
      </c>
      <c r="H370" s="89">
        <v>0.72</v>
      </c>
    </row>
    <row r="371" spans="4:8" x14ac:dyDescent="0.3">
      <c r="D371" s="89">
        <v>0.59</v>
      </c>
      <c r="H371" s="89">
        <v>0.87</v>
      </c>
    </row>
    <row r="372" spans="4:8" x14ac:dyDescent="0.3">
      <c r="D372" s="89">
        <v>1.39</v>
      </c>
      <c r="H372" s="89">
        <v>0.82</v>
      </c>
    </row>
    <row r="373" spans="4:8" x14ac:dyDescent="0.3">
      <c r="D373" s="89">
        <v>0.92</v>
      </c>
      <c r="H373" s="89">
        <v>0.93</v>
      </c>
    </row>
    <row r="374" spans="4:8" x14ac:dyDescent="0.3">
      <c r="D374" s="89">
        <v>1.1599999999999999</v>
      </c>
      <c r="H374" s="89">
        <v>0.83</v>
      </c>
    </row>
    <row r="375" spans="4:8" x14ac:dyDescent="0.3">
      <c r="D375" s="89">
        <v>1.1599999999999999</v>
      </c>
      <c r="H375" s="89">
        <v>0.39</v>
      </c>
    </row>
    <row r="376" spans="4:8" x14ac:dyDescent="0.3">
      <c r="D376" s="89">
        <v>0.89</v>
      </c>
      <c r="H376" s="89">
        <v>0.54</v>
      </c>
    </row>
    <row r="377" spans="4:8" x14ac:dyDescent="0.3">
      <c r="D377" s="89">
        <v>0.76</v>
      </c>
      <c r="H377" s="89">
        <v>1.57</v>
      </c>
    </row>
    <row r="378" spans="4:8" x14ac:dyDescent="0.3">
      <c r="D378" s="89">
        <v>1.1599999999999999</v>
      </c>
      <c r="H378" s="89">
        <v>1.48</v>
      </c>
    </row>
    <row r="379" spans="4:8" x14ac:dyDescent="0.3">
      <c r="D379" s="89">
        <v>1.1399999999999999</v>
      </c>
      <c r="H379" s="89">
        <v>0.93</v>
      </c>
    </row>
    <row r="380" spans="4:8" x14ac:dyDescent="0.3">
      <c r="D380" s="89">
        <v>0.79</v>
      </c>
      <c r="H380" s="89">
        <v>1.18</v>
      </c>
    </row>
    <row r="381" spans="4:8" x14ac:dyDescent="0.3">
      <c r="D381" s="89">
        <v>1.32</v>
      </c>
      <c r="H381" s="89">
        <v>1.57</v>
      </c>
    </row>
    <row r="382" spans="4:8" x14ac:dyDescent="0.3">
      <c r="D382" s="89">
        <v>0.8</v>
      </c>
      <c r="H382" s="89">
        <v>1.1100000000000001</v>
      </c>
    </row>
    <row r="383" spans="4:8" x14ac:dyDescent="0.3">
      <c r="D383" s="89">
        <v>0.85</v>
      </c>
      <c r="H383" s="89">
        <v>1.27</v>
      </c>
    </row>
    <row r="384" spans="4:8" x14ac:dyDescent="0.3">
      <c r="D384" s="89">
        <v>0.7</v>
      </c>
      <c r="H384" s="89">
        <v>1.45</v>
      </c>
    </row>
    <row r="385" spans="4:8" x14ac:dyDescent="0.3">
      <c r="D385" s="89">
        <v>0.81</v>
      </c>
      <c r="H385" s="89">
        <v>1.68</v>
      </c>
    </row>
    <row r="386" spans="4:8" x14ac:dyDescent="0.3">
      <c r="D386" s="89">
        <v>0.39</v>
      </c>
      <c r="H386" s="89">
        <v>0.85</v>
      </c>
    </row>
    <row r="387" spans="4:8" x14ac:dyDescent="0.3">
      <c r="D387" s="89">
        <v>2.8</v>
      </c>
      <c r="H387" s="89">
        <v>0.82</v>
      </c>
    </row>
    <row r="388" spans="4:8" x14ac:dyDescent="0.3">
      <c r="D388" s="89">
        <v>0.04</v>
      </c>
      <c r="H388" s="89">
        <v>0.53</v>
      </c>
    </row>
    <row r="389" spans="4:8" x14ac:dyDescent="0.3">
      <c r="D389" s="89">
        <v>1.32</v>
      </c>
      <c r="H389" s="89">
        <v>0.34</v>
      </c>
    </row>
    <row r="390" spans="4:8" x14ac:dyDescent="0.3">
      <c r="D390" s="89">
        <v>1.03</v>
      </c>
      <c r="H390" s="89">
        <v>0.67</v>
      </c>
    </row>
    <row r="391" spans="4:8" x14ac:dyDescent="0.3">
      <c r="D391" s="89">
        <v>0.3</v>
      </c>
      <c r="H391" s="89">
        <v>11.69</v>
      </c>
    </row>
    <row r="392" spans="4:8" x14ac:dyDescent="0.3">
      <c r="D392" s="89">
        <v>0.98</v>
      </c>
      <c r="H392" s="89">
        <v>1.69</v>
      </c>
    </row>
    <row r="393" spans="4:8" x14ac:dyDescent="0.3">
      <c r="D393" s="89">
        <v>1.57</v>
      </c>
      <c r="H393" s="89">
        <v>1.1200000000000001</v>
      </c>
    </row>
    <row r="394" spans="4:8" x14ac:dyDescent="0.3">
      <c r="D394" s="89">
        <v>0.8</v>
      </c>
      <c r="H394" s="89">
        <v>1.51</v>
      </c>
    </row>
    <row r="395" spans="4:8" x14ac:dyDescent="0.3">
      <c r="D395" s="89">
        <v>3.24</v>
      </c>
      <c r="H395" s="89">
        <v>0.83</v>
      </c>
    </row>
    <row r="396" spans="4:8" x14ac:dyDescent="0.3">
      <c r="D396" s="89">
        <v>1.59</v>
      </c>
      <c r="H396" s="89">
        <v>0.88</v>
      </c>
    </row>
    <row r="397" spans="4:8" x14ac:dyDescent="0.3">
      <c r="D397" s="89">
        <v>0.76</v>
      </c>
      <c r="H397" s="89">
        <v>0.84</v>
      </c>
    </row>
    <row r="398" spans="4:8" x14ac:dyDescent="0.3">
      <c r="D398" s="89">
        <v>0.64</v>
      </c>
      <c r="H398" s="89">
        <v>2.5499999999999998</v>
      </c>
    </row>
    <row r="399" spans="4:8" x14ac:dyDescent="0.3">
      <c r="D399" s="89">
        <v>0.8</v>
      </c>
      <c r="H399" s="89">
        <v>0.81</v>
      </c>
    </row>
    <row r="400" spans="4:8" x14ac:dyDescent="0.3">
      <c r="D400" s="89">
        <v>2.2400000000000002</v>
      </c>
      <c r="H400" s="89">
        <v>1.21</v>
      </c>
    </row>
    <row r="401" spans="4:8" x14ac:dyDescent="0.3">
      <c r="D401" s="89">
        <v>1.32</v>
      </c>
      <c r="H401" s="89">
        <v>0.67</v>
      </c>
    </row>
    <row r="402" spans="4:8" x14ac:dyDescent="0.3">
      <c r="D402" s="89">
        <v>2.61</v>
      </c>
      <c r="H402" s="89">
        <v>0.41</v>
      </c>
    </row>
    <row r="403" spans="4:8" x14ac:dyDescent="0.3">
      <c r="D403" s="89">
        <v>3.31</v>
      </c>
      <c r="H403" s="89">
        <v>0.81</v>
      </c>
    </row>
    <row r="404" spans="4:8" x14ac:dyDescent="0.3">
      <c r="D404" s="89">
        <v>3.33</v>
      </c>
      <c r="H404" s="89">
        <v>1.08</v>
      </c>
    </row>
    <row r="405" spans="4:8" x14ac:dyDescent="0.3">
      <c r="D405" s="89">
        <v>1.71</v>
      </c>
      <c r="H405" s="89">
        <v>0.94</v>
      </c>
    </row>
    <row r="406" spans="4:8" x14ac:dyDescent="0.3">
      <c r="D406" s="89">
        <v>1.39</v>
      </c>
      <c r="H406" s="89">
        <v>1.89</v>
      </c>
    </row>
    <row r="407" spans="4:8" x14ac:dyDescent="0.3">
      <c r="D407" s="89">
        <v>2.52</v>
      </c>
      <c r="H407" s="89">
        <v>0.71</v>
      </c>
    </row>
    <row r="408" spans="4:8" x14ac:dyDescent="0.3">
      <c r="D408" s="89">
        <v>0.92</v>
      </c>
      <c r="H408" s="89">
        <v>0.84</v>
      </c>
    </row>
    <row r="409" spans="4:8" x14ac:dyDescent="0.3">
      <c r="D409" s="89">
        <v>1.07</v>
      </c>
      <c r="H409" s="89">
        <v>1.28</v>
      </c>
    </row>
    <row r="410" spans="4:8" x14ac:dyDescent="0.3">
      <c r="D410" s="89">
        <v>0.96</v>
      </c>
      <c r="H410" s="89">
        <v>0.97</v>
      </c>
    </row>
    <row r="411" spans="4:8" x14ac:dyDescent="0.3">
      <c r="D411" s="89">
        <v>1.37</v>
      </c>
      <c r="H411" s="89">
        <v>1.24</v>
      </c>
    </row>
    <row r="412" spans="4:8" x14ac:dyDescent="0.3">
      <c r="D412" s="89">
        <v>1.31</v>
      </c>
      <c r="H412" s="89">
        <v>1.68</v>
      </c>
    </row>
    <row r="413" spans="4:8" x14ac:dyDescent="0.3">
      <c r="D413" s="89">
        <v>0.7</v>
      </c>
      <c r="H413" s="89">
        <v>1.08</v>
      </c>
    </row>
    <row r="414" spans="4:8" x14ac:dyDescent="0.3">
      <c r="D414" s="89">
        <v>0.69</v>
      </c>
      <c r="H414" s="89">
        <v>1.29</v>
      </c>
    </row>
    <row r="415" spans="4:8" x14ac:dyDescent="0.3">
      <c r="D415" s="89">
        <v>0.82</v>
      </c>
      <c r="H415" s="89">
        <v>1.07</v>
      </c>
    </row>
    <row r="416" spans="4:8" x14ac:dyDescent="0.3">
      <c r="D416" s="89">
        <v>1.34</v>
      </c>
      <c r="H416" s="89">
        <v>1.01</v>
      </c>
    </row>
    <row r="417" spans="4:8" x14ac:dyDescent="0.3">
      <c r="D417" s="89">
        <v>0.83</v>
      </c>
      <c r="H417" s="89">
        <v>1.96</v>
      </c>
    </row>
    <row r="418" spans="4:8" x14ac:dyDescent="0.3">
      <c r="D418" s="89">
        <v>0.33</v>
      </c>
      <c r="H418" s="89">
        <v>1.38</v>
      </c>
    </row>
    <row r="419" spans="4:8" x14ac:dyDescent="0.3">
      <c r="D419" s="89">
        <v>0.72</v>
      </c>
      <c r="H419" s="89">
        <v>0.61</v>
      </c>
    </row>
    <row r="420" spans="4:8" x14ac:dyDescent="0.3">
      <c r="D420" s="89">
        <v>0.52</v>
      </c>
      <c r="H420" s="89">
        <v>1.26</v>
      </c>
    </row>
    <row r="421" spans="4:8" x14ac:dyDescent="0.3">
      <c r="D421" s="89">
        <v>1.08</v>
      </c>
      <c r="H421" s="89">
        <v>0.7</v>
      </c>
    </row>
    <row r="422" spans="4:8" x14ac:dyDescent="0.3">
      <c r="D422" s="89">
        <v>2.23</v>
      </c>
      <c r="H422" s="89">
        <v>1.38</v>
      </c>
    </row>
    <row r="423" spans="4:8" x14ac:dyDescent="0.3">
      <c r="D423" s="89">
        <v>0.82</v>
      </c>
      <c r="H423" s="89">
        <v>1.1100000000000001</v>
      </c>
    </row>
    <row r="424" spans="4:8" x14ac:dyDescent="0.3">
      <c r="D424" s="89">
        <v>2.64</v>
      </c>
      <c r="H424" s="89">
        <v>1.39</v>
      </c>
    </row>
    <row r="425" spans="4:8" x14ac:dyDescent="0.3">
      <c r="D425" s="89">
        <v>1.59</v>
      </c>
      <c r="H425" s="89">
        <v>0.62</v>
      </c>
    </row>
    <row r="426" spans="4:8" x14ac:dyDescent="0.3">
      <c r="D426" s="89">
        <v>1.28</v>
      </c>
      <c r="H426" s="89">
        <v>0.42</v>
      </c>
    </row>
    <row r="427" spans="4:8" x14ac:dyDescent="0.3">
      <c r="D427" s="89">
        <v>0.62</v>
      </c>
      <c r="H427" s="89">
        <v>1.2</v>
      </c>
    </row>
    <row r="428" spans="4:8" x14ac:dyDescent="0.3">
      <c r="D428" s="89">
        <v>1.02</v>
      </c>
      <c r="H428" s="89">
        <v>1.1599999999999999</v>
      </c>
    </row>
    <row r="429" spans="4:8" x14ac:dyDescent="0.3">
      <c r="D429" s="89">
        <v>1.35</v>
      </c>
      <c r="H429" s="89">
        <v>1.1399999999999999</v>
      </c>
    </row>
    <row r="430" spans="4:8" x14ac:dyDescent="0.3">
      <c r="D430" s="89">
        <v>0.77</v>
      </c>
      <c r="H430" s="89">
        <v>1.29</v>
      </c>
    </row>
    <row r="431" spans="4:8" x14ac:dyDescent="0.3">
      <c r="D431" s="89">
        <v>0.6</v>
      </c>
      <c r="H431" s="89">
        <v>1.06</v>
      </c>
    </row>
    <row r="432" spans="4:8" x14ac:dyDescent="0.3">
      <c r="D432" s="89">
        <v>0.6</v>
      </c>
      <c r="H432" s="89">
        <v>0.8</v>
      </c>
    </row>
    <row r="433" spans="4:8" x14ac:dyDescent="0.3">
      <c r="D433" s="89">
        <v>0.56000000000000005</v>
      </c>
      <c r="H433" s="89">
        <v>2.06</v>
      </c>
    </row>
    <row r="434" spans="4:8" x14ac:dyDescent="0.3">
      <c r="D434" s="89">
        <v>0.48</v>
      </c>
      <c r="H434" s="89">
        <v>0.93</v>
      </c>
    </row>
    <row r="435" spans="4:8" x14ac:dyDescent="0.3">
      <c r="D435" s="89">
        <v>1.1599999999999999</v>
      </c>
      <c r="H435" s="89">
        <v>0.74</v>
      </c>
    </row>
    <row r="436" spans="4:8" x14ac:dyDescent="0.3">
      <c r="D436" s="89">
        <v>0.87</v>
      </c>
      <c r="H436" s="89">
        <v>0.28999999999999998</v>
      </c>
    </row>
    <row r="437" spans="4:8" x14ac:dyDescent="0.3">
      <c r="D437" s="89">
        <v>1.82</v>
      </c>
      <c r="H437" s="89">
        <v>0.73</v>
      </c>
    </row>
    <row r="438" spans="4:8" x14ac:dyDescent="0.3">
      <c r="D438" s="89">
        <v>0.67</v>
      </c>
      <c r="H438" s="89">
        <v>0.68</v>
      </c>
    </row>
    <row r="439" spans="4:8" x14ac:dyDescent="0.3">
      <c r="D439" s="89">
        <v>0.67</v>
      </c>
      <c r="H439" s="89">
        <v>1.73</v>
      </c>
    </row>
    <row r="440" spans="4:8" x14ac:dyDescent="0.3">
      <c r="D440" s="89">
        <v>1.26</v>
      </c>
      <c r="H440" s="89">
        <v>1.19</v>
      </c>
    </row>
    <row r="441" spans="4:8" x14ac:dyDescent="0.3">
      <c r="D441" s="89">
        <v>1.06</v>
      </c>
      <c r="H441" s="89">
        <v>0.73</v>
      </c>
    </row>
    <row r="442" spans="4:8" x14ac:dyDescent="0.3">
      <c r="D442" s="89">
        <v>0.93</v>
      </c>
      <c r="H442" s="89">
        <v>0.88</v>
      </c>
    </row>
    <row r="443" spans="4:8" x14ac:dyDescent="0.3">
      <c r="D443" s="89">
        <v>1</v>
      </c>
      <c r="H443" s="89">
        <v>0.92</v>
      </c>
    </row>
    <row r="444" spans="4:8" x14ac:dyDescent="0.3">
      <c r="D444" s="89">
        <v>0.88</v>
      </c>
      <c r="H444" s="89">
        <v>1.2</v>
      </c>
    </row>
    <row r="445" spans="4:8" x14ac:dyDescent="0.3">
      <c r="D445" s="89">
        <v>1.05</v>
      </c>
      <c r="H445" s="89">
        <v>0.56999999999999995</v>
      </c>
    </row>
    <row r="446" spans="4:8" x14ac:dyDescent="0.3">
      <c r="D446" s="89">
        <v>1.93</v>
      </c>
      <c r="H446" s="89">
        <v>2.12</v>
      </c>
    </row>
    <row r="447" spans="4:8" x14ac:dyDescent="0.3">
      <c r="D447" s="89">
        <v>0.61</v>
      </c>
      <c r="H447" s="89">
        <v>1.01</v>
      </c>
    </row>
    <row r="448" spans="4:8" x14ac:dyDescent="0.3">
      <c r="D448" s="89">
        <v>0.81</v>
      </c>
      <c r="H448" s="89">
        <v>0.96</v>
      </c>
    </row>
    <row r="449" spans="4:8" x14ac:dyDescent="0.3">
      <c r="D449" s="89">
        <v>0.95</v>
      </c>
      <c r="H449" s="89">
        <v>1.44</v>
      </c>
    </row>
    <row r="450" spans="4:8" x14ac:dyDescent="0.3">
      <c r="D450" s="89">
        <v>0.85</v>
      </c>
      <c r="H450" s="89">
        <v>1.24</v>
      </c>
    </row>
    <row r="451" spans="4:8" x14ac:dyDescent="0.3">
      <c r="D451" s="89">
        <v>0.78</v>
      </c>
      <c r="H451" s="89">
        <v>2.29</v>
      </c>
    </row>
    <row r="452" spans="4:8" x14ac:dyDescent="0.3">
      <c r="D452" s="89">
        <v>1.51</v>
      </c>
      <c r="H452" s="89">
        <v>1.61</v>
      </c>
    </row>
    <row r="453" spans="4:8" x14ac:dyDescent="0.3">
      <c r="D453" s="89">
        <v>0.51</v>
      </c>
      <c r="H453" s="89">
        <v>0.38</v>
      </c>
    </row>
    <row r="454" spans="4:8" x14ac:dyDescent="0.3">
      <c r="D454" s="89">
        <v>1.24</v>
      </c>
      <c r="H454" s="89">
        <v>0.89</v>
      </c>
    </row>
    <row r="455" spans="4:8" x14ac:dyDescent="0.3">
      <c r="D455" s="89">
        <v>1.03</v>
      </c>
      <c r="H455" s="89">
        <v>0.73</v>
      </c>
    </row>
    <row r="456" spans="4:8" x14ac:dyDescent="0.3">
      <c r="D456" s="89">
        <v>0.56000000000000005</v>
      </c>
      <c r="H456" s="89">
        <v>0.73</v>
      </c>
    </row>
    <row r="457" spans="4:8" x14ac:dyDescent="0.3">
      <c r="D457" s="89">
        <v>0.33</v>
      </c>
      <c r="H457" s="89">
        <v>0.88</v>
      </c>
    </row>
    <row r="458" spans="4:8" x14ac:dyDescent="0.3">
      <c r="D458" s="89">
        <v>0.7</v>
      </c>
      <c r="H458" s="89">
        <v>1.3</v>
      </c>
    </row>
    <row r="459" spans="4:8" x14ac:dyDescent="0.3">
      <c r="D459" s="89">
        <v>1.24</v>
      </c>
      <c r="H459" s="89">
        <v>1.75</v>
      </c>
    </row>
    <row r="460" spans="4:8" x14ac:dyDescent="0.3">
      <c r="D460" s="89">
        <v>1.59</v>
      </c>
      <c r="H460" s="89">
        <v>1.36</v>
      </c>
    </row>
    <row r="461" spans="4:8" x14ac:dyDescent="0.3">
      <c r="D461" s="89">
        <v>1.19</v>
      </c>
      <c r="H461" s="89">
        <v>0.97</v>
      </c>
    </row>
    <row r="462" spans="4:8" x14ac:dyDescent="0.3">
      <c r="D462" s="89">
        <v>0.56000000000000005</v>
      </c>
      <c r="H462" s="89">
        <v>1.75</v>
      </c>
    </row>
    <row r="463" spans="4:8" x14ac:dyDescent="0.3">
      <c r="D463" s="89">
        <v>1.51</v>
      </c>
      <c r="H463" s="89">
        <v>1.23</v>
      </c>
    </row>
    <row r="464" spans="4:8" x14ac:dyDescent="0.3">
      <c r="D464" s="89">
        <v>1.55</v>
      </c>
      <c r="H464" s="89">
        <v>1.72</v>
      </c>
    </row>
    <row r="465" spans="4:8" x14ac:dyDescent="0.3">
      <c r="D465" s="89">
        <v>0.78</v>
      </c>
      <c r="H465" s="89">
        <v>1.1299999999999999</v>
      </c>
    </row>
    <row r="466" spans="4:8" x14ac:dyDescent="0.3">
      <c r="D466" s="89">
        <v>1.03</v>
      </c>
      <c r="H466" s="89">
        <v>0.96</v>
      </c>
    </row>
    <row r="467" spans="4:8" x14ac:dyDescent="0.3">
      <c r="D467" s="89">
        <v>0.72</v>
      </c>
      <c r="H467" s="89">
        <v>0.73</v>
      </c>
    </row>
    <row r="468" spans="4:8" x14ac:dyDescent="0.3">
      <c r="D468" s="89">
        <v>1.0900000000000001</v>
      </c>
      <c r="H468" s="89">
        <v>1.19</v>
      </c>
    </row>
    <row r="469" spans="4:8" x14ac:dyDescent="0.3">
      <c r="D469" s="89">
        <v>1.04</v>
      </c>
      <c r="H469" s="89">
        <v>3.71</v>
      </c>
    </row>
    <row r="470" spans="4:8" x14ac:dyDescent="0.3">
      <c r="D470" s="89">
        <v>1.61</v>
      </c>
      <c r="H470" s="89">
        <v>1.29</v>
      </c>
    </row>
    <row r="471" spans="4:8" x14ac:dyDescent="0.3">
      <c r="D471" s="89">
        <v>1.23</v>
      </c>
      <c r="H471" s="89">
        <v>1.34</v>
      </c>
    </row>
    <row r="472" spans="4:8" x14ac:dyDescent="0.3">
      <c r="D472" s="89">
        <v>0.81</v>
      </c>
      <c r="H472" s="89">
        <v>0.62</v>
      </c>
    </row>
    <row r="473" spans="4:8" x14ac:dyDescent="0.3">
      <c r="D473" s="89">
        <v>0.95</v>
      </c>
      <c r="H473" s="89">
        <v>0.94</v>
      </c>
    </row>
    <row r="474" spans="4:8" x14ac:dyDescent="0.3">
      <c r="D474" s="89">
        <v>0.78</v>
      </c>
      <c r="H474" s="89">
        <v>1.34</v>
      </c>
    </row>
    <row r="475" spans="4:8" x14ac:dyDescent="0.3">
      <c r="D475" s="89">
        <v>2.17</v>
      </c>
      <c r="H475" s="89">
        <v>1.96</v>
      </c>
    </row>
    <row r="476" spans="4:8" x14ac:dyDescent="0.3">
      <c r="D476" s="89">
        <v>1.6</v>
      </c>
      <c r="H476" s="89">
        <v>0.63</v>
      </c>
    </row>
    <row r="477" spans="4:8" x14ac:dyDescent="0.3">
      <c r="D477" s="89">
        <v>0.41</v>
      </c>
      <c r="H477" s="89">
        <v>1.83</v>
      </c>
    </row>
    <row r="478" spans="4:8" x14ac:dyDescent="0.3">
      <c r="D478" s="89">
        <v>1.2</v>
      </c>
      <c r="H478" s="89">
        <v>0.2</v>
      </c>
    </row>
    <row r="479" spans="4:8" x14ac:dyDescent="0.3">
      <c r="D479" s="89">
        <v>1.61</v>
      </c>
      <c r="H479" s="89">
        <v>0.96</v>
      </c>
    </row>
    <row r="480" spans="4:8" x14ac:dyDescent="0.3">
      <c r="D480" s="89">
        <v>1.31</v>
      </c>
      <c r="H480" s="89">
        <v>0.25</v>
      </c>
    </row>
    <row r="481" spans="4:8" x14ac:dyDescent="0.3">
      <c r="D481" s="89">
        <v>3</v>
      </c>
      <c r="H481" s="89">
        <v>0.21</v>
      </c>
    </row>
    <row r="482" spans="4:8" x14ac:dyDescent="0.3">
      <c r="D482" s="89">
        <v>1.26</v>
      </c>
      <c r="H482" s="89">
        <v>0.27</v>
      </c>
    </row>
    <row r="483" spans="4:8" x14ac:dyDescent="0.3">
      <c r="D483" s="89">
        <v>0.76</v>
      </c>
      <c r="H483" s="89">
        <v>0.69</v>
      </c>
    </row>
    <row r="484" spans="4:8" x14ac:dyDescent="0.3">
      <c r="D484" s="89">
        <v>1.43</v>
      </c>
      <c r="H484" s="89">
        <v>0.73</v>
      </c>
    </row>
    <row r="485" spans="4:8" x14ac:dyDescent="0.3">
      <c r="D485" s="89">
        <v>0.97</v>
      </c>
      <c r="H485" s="89">
        <v>0.1</v>
      </c>
    </row>
    <row r="486" spans="4:8" x14ac:dyDescent="0.3">
      <c r="D486" s="89">
        <v>1.41</v>
      </c>
      <c r="H486" s="89">
        <v>0.48</v>
      </c>
    </row>
    <row r="487" spans="4:8" x14ac:dyDescent="0.3">
      <c r="D487" s="89">
        <v>2.21</v>
      </c>
      <c r="H487" s="89">
        <v>1.61</v>
      </c>
    </row>
    <row r="488" spans="4:8" x14ac:dyDescent="0.3">
      <c r="D488" s="89">
        <v>0.79</v>
      </c>
      <c r="H488" s="89">
        <v>0.87</v>
      </c>
    </row>
    <row r="489" spans="4:8" x14ac:dyDescent="0.3">
      <c r="D489" s="89">
        <v>1.27</v>
      </c>
      <c r="H489" s="89">
        <v>1.77</v>
      </c>
    </row>
    <row r="490" spans="4:8" x14ac:dyDescent="0.3">
      <c r="D490" s="89">
        <v>0.18</v>
      </c>
      <c r="H490" s="89">
        <v>0.54</v>
      </c>
    </row>
    <row r="491" spans="4:8" x14ac:dyDescent="0.3">
      <c r="D491" s="89">
        <v>0.24</v>
      </c>
      <c r="H491" s="89">
        <v>1.4</v>
      </c>
    </row>
    <row r="492" spans="4:8" x14ac:dyDescent="0.3">
      <c r="D492" s="89">
        <v>0.21</v>
      </c>
      <c r="H492" s="89">
        <v>0.91</v>
      </c>
    </row>
    <row r="493" spans="4:8" x14ac:dyDescent="0.3">
      <c r="D493" s="89">
        <v>0.48</v>
      </c>
      <c r="H493" s="89">
        <v>1.45</v>
      </c>
    </row>
    <row r="494" spans="4:8" x14ac:dyDescent="0.3">
      <c r="D494" s="89">
        <v>0.59</v>
      </c>
      <c r="H494" s="89">
        <v>0.69</v>
      </c>
    </row>
    <row r="495" spans="4:8" x14ac:dyDescent="0.3">
      <c r="D495" s="89">
        <v>0.37</v>
      </c>
      <c r="H495" s="89">
        <v>0.35</v>
      </c>
    </row>
    <row r="496" spans="4:8" x14ac:dyDescent="0.3">
      <c r="D496" s="89">
        <v>1.49</v>
      </c>
      <c r="H496" s="89">
        <v>0.35</v>
      </c>
    </row>
    <row r="497" spans="4:8" x14ac:dyDescent="0.3">
      <c r="D497" s="89">
        <v>1.73</v>
      </c>
      <c r="H497" s="89">
        <v>2.13</v>
      </c>
    </row>
    <row r="498" spans="4:8" x14ac:dyDescent="0.3">
      <c r="D498" s="89">
        <v>0.98</v>
      </c>
      <c r="H498" s="89">
        <v>2.27</v>
      </c>
    </row>
    <row r="499" spans="4:8" x14ac:dyDescent="0.3">
      <c r="D499" s="89">
        <v>0.84</v>
      </c>
      <c r="H499" s="89">
        <v>0.74</v>
      </c>
    </row>
    <row r="500" spans="4:8" x14ac:dyDescent="0.3">
      <c r="D500" s="89">
        <v>0.56999999999999995</v>
      </c>
      <c r="H500" s="89">
        <v>1</v>
      </c>
    </row>
    <row r="501" spans="4:8" x14ac:dyDescent="0.3">
      <c r="D501" s="89">
        <v>1.2</v>
      </c>
      <c r="H501" s="89">
        <v>0.85</v>
      </c>
    </row>
    <row r="502" spans="4:8" x14ac:dyDescent="0.3">
      <c r="D502" s="89">
        <v>0.68</v>
      </c>
      <c r="H502" s="89">
        <v>1.17</v>
      </c>
    </row>
    <row r="503" spans="4:8" x14ac:dyDescent="0.3">
      <c r="D503" s="89">
        <v>0.94</v>
      </c>
      <c r="H503" s="89">
        <v>0.61</v>
      </c>
    </row>
    <row r="504" spans="4:8" x14ac:dyDescent="0.3">
      <c r="D504" s="89">
        <v>0.62</v>
      </c>
      <c r="H504" s="89">
        <v>0.8</v>
      </c>
    </row>
    <row r="505" spans="4:8" x14ac:dyDescent="0.3">
      <c r="D505" s="89">
        <v>0.94</v>
      </c>
      <c r="H505" s="89">
        <v>2.71</v>
      </c>
    </row>
    <row r="506" spans="4:8" x14ac:dyDescent="0.3">
      <c r="D506" s="89">
        <v>0.45</v>
      </c>
      <c r="H506" s="89">
        <v>0.92</v>
      </c>
    </row>
    <row r="507" spans="4:8" x14ac:dyDescent="0.3">
      <c r="D507" s="89">
        <v>0.63</v>
      </c>
      <c r="H507" s="89">
        <v>0.92</v>
      </c>
    </row>
    <row r="508" spans="4:8" x14ac:dyDescent="0.3">
      <c r="D508" s="89">
        <v>0.8</v>
      </c>
      <c r="H508" s="89">
        <v>0.57999999999999996</v>
      </c>
    </row>
    <row r="509" spans="4:8" x14ac:dyDescent="0.3">
      <c r="D509" s="89">
        <v>1.03</v>
      </c>
      <c r="H509" s="89">
        <v>0.76</v>
      </c>
    </row>
    <row r="510" spans="4:8" x14ac:dyDescent="0.3">
      <c r="D510" s="89">
        <v>0.41</v>
      </c>
      <c r="H510" s="89">
        <v>1.76</v>
      </c>
    </row>
    <row r="511" spans="4:8" x14ac:dyDescent="0.3">
      <c r="D511" s="89">
        <v>0.3</v>
      </c>
      <c r="H511" s="89">
        <v>1.07</v>
      </c>
    </row>
    <row r="512" spans="4:8" x14ac:dyDescent="0.3">
      <c r="D512" s="89">
        <v>0.91</v>
      </c>
      <c r="H512" s="89">
        <v>0.78</v>
      </c>
    </row>
    <row r="513" spans="4:8" x14ac:dyDescent="0.3">
      <c r="D513" s="89">
        <v>0.36</v>
      </c>
      <c r="H513" s="89">
        <v>0.54</v>
      </c>
    </row>
    <row r="514" spans="4:8" x14ac:dyDescent="0.3">
      <c r="D514" s="89">
        <v>0.96</v>
      </c>
      <c r="H514" s="89">
        <v>2.39</v>
      </c>
    </row>
    <row r="515" spans="4:8" x14ac:dyDescent="0.3">
      <c r="D515" s="89">
        <v>0.52</v>
      </c>
      <c r="H515" s="89">
        <v>0.52</v>
      </c>
    </row>
    <row r="516" spans="4:8" x14ac:dyDescent="0.3">
      <c r="D516" s="89">
        <v>0.64</v>
      </c>
      <c r="H516" s="89">
        <v>0.77</v>
      </c>
    </row>
    <row r="517" spans="4:8" x14ac:dyDescent="0.3">
      <c r="D517" s="89">
        <v>0.4</v>
      </c>
      <c r="H517" s="89">
        <v>0.78</v>
      </c>
    </row>
    <row r="518" spans="4:8" x14ac:dyDescent="0.3">
      <c r="D518" s="89">
        <v>0.81</v>
      </c>
      <c r="H518" s="89">
        <v>0.83</v>
      </c>
    </row>
    <row r="519" spans="4:8" x14ac:dyDescent="0.3">
      <c r="D519" s="89">
        <v>1.23</v>
      </c>
      <c r="H519" s="89">
        <v>1.24</v>
      </c>
    </row>
    <row r="520" spans="4:8" x14ac:dyDescent="0.3">
      <c r="D520" s="89">
        <v>1.67</v>
      </c>
      <c r="H520" s="89">
        <v>0.98</v>
      </c>
    </row>
    <row r="521" spans="4:8" x14ac:dyDescent="0.3">
      <c r="D521" s="89">
        <v>0.96</v>
      </c>
      <c r="H521" s="89">
        <v>0.14000000000000001</v>
      </c>
    </row>
    <row r="522" spans="4:8" x14ac:dyDescent="0.3">
      <c r="D522" s="89">
        <v>0.71</v>
      </c>
      <c r="H522" s="89">
        <v>0.6</v>
      </c>
    </row>
    <row r="523" spans="4:8" x14ac:dyDescent="0.3">
      <c r="D523" s="89">
        <v>1.1000000000000001</v>
      </c>
      <c r="H523" s="89">
        <v>0.35</v>
      </c>
    </row>
    <row r="524" spans="4:8" x14ac:dyDescent="0.3">
      <c r="D524" s="89">
        <v>0.82</v>
      </c>
      <c r="H524" s="89">
        <v>0.45</v>
      </c>
    </row>
    <row r="525" spans="4:8" x14ac:dyDescent="0.3">
      <c r="D525" s="89">
        <v>0.95</v>
      </c>
      <c r="H525" s="89">
        <v>0.77</v>
      </c>
    </row>
    <row r="526" spans="4:8" x14ac:dyDescent="0.3">
      <c r="D526" s="89">
        <v>1.17</v>
      </c>
      <c r="H526" s="89">
        <v>0.66</v>
      </c>
    </row>
    <row r="527" spans="4:8" x14ac:dyDescent="0.3">
      <c r="D527" s="89">
        <v>2.77</v>
      </c>
      <c r="H527" s="89">
        <v>0.85</v>
      </c>
    </row>
    <row r="528" spans="4:8" x14ac:dyDescent="0.3">
      <c r="D528" s="89">
        <v>0.57999999999999996</v>
      </c>
      <c r="H528" s="89">
        <v>1.43</v>
      </c>
    </row>
    <row r="529" spans="4:8" x14ac:dyDescent="0.3">
      <c r="D529" s="89">
        <v>0.66</v>
      </c>
      <c r="H529" s="89">
        <v>0.96</v>
      </c>
    </row>
    <row r="530" spans="4:8" x14ac:dyDescent="0.3">
      <c r="D530" s="89">
        <v>2.7</v>
      </c>
      <c r="H530" s="89">
        <v>0.83</v>
      </c>
    </row>
    <row r="531" spans="4:8" x14ac:dyDescent="0.3">
      <c r="D531" s="89">
        <v>1.03</v>
      </c>
      <c r="H531" s="89">
        <v>0.85</v>
      </c>
    </row>
    <row r="532" spans="4:8" x14ac:dyDescent="0.3">
      <c r="D532" s="89">
        <v>0.74</v>
      </c>
      <c r="H532" s="89">
        <v>0.77</v>
      </c>
    </row>
    <row r="533" spans="4:8" x14ac:dyDescent="0.3">
      <c r="D533" s="89">
        <v>0.53</v>
      </c>
      <c r="H533" s="89">
        <v>1.06</v>
      </c>
    </row>
    <row r="534" spans="4:8" x14ac:dyDescent="0.3">
      <c r="D534" s="89">
        <v>0.15</v>
      </c>
      <c r="H534" s="89">
        <v>0.85</v>
      </c>
    </row>
    <row r="535" spans="4:8" x14ac:dyDescent="0.3">
      <c r="D535" s="89">
        <v>0.15</v>
      </c>
      <c r="H535" s="89">
        <v>0.56999999999999995</v>
      </c>
    </row>
    <row r="536" spans="4:8" x14ac:dyDescent="0.3">
      <c r="D536" s="89">
        <v>0.78</v>
      </c>
      <c r="H536" s="89">
        <v>0.98</v>
      </c>
    </row>
    <row r="537" spans="4:8" x14ac:dyDescent="0.3">
      <c r="D537" s="89">
        <v>1.02</v>
      </c>
      <c r="H537" s="89">
        <v>0.99</v>
      </c>
    </row>
    <row r="538" spans="4:8" x14ac:dyDescent="0.3">
      <c r="D538" s="89">
        <v>0.47</v>
      </c>
      <c r="H538" s="89">
        <v>0.86</v>
      </c>
    </row>
    <row r="539" spans="4:8" x14ac:dyDescent="0.3">
      <c r="D539" s="89">
        <v>0.78</v>
      </c>
      <c r="H539" s="89">
        <v>0.75</v>
      </c>
    </row>
    <row r="540" spans="4:8" x14ac:dyDescent="0.3">
      <c r="D540" s="89">
        <v>0.24</v>
      </c>
      <c r="H540" s="89">
        <v>0.49</v>
      </c>
    </row>
    <row r="541" spans="4:8" x14ac:dyDescent="0.3">
      <c r="D541" s="89">
        <v>0.47</v>
      </c>
      <c r="H541" s="89">
        <v>0.11</v>
      </c>
    </row>
    <row r="542" spans="4:8" x14ac:dyDescent="0.3">
      <c r="D542" s="89">
        <v>0.72</v>
      </c>
      <c r="H542" s="89">
        <v>0.68</v>
      </c>
    </row>
    <row r="543" spans="4:8" x14ac:dyDescent="0.3">
      <c r="D543" s="89">
        <v>0.52</v>
      </c>
      <c r="H543" s="89">
        <v>0.55000000000000004</v>
      </c>
    </row>
    <row r="544" spans="4:8" x14ac:dyDescent="0.3">
      <c r="D544" s="89">
        <v>1.41</v>
      </c>
      <c r="H544" s="89">
        <v>0.61</v>
      </c>
    </row>
    <row r="545" spans="4:8" x14ac:dyDescent="0.3">
      <c r="D545" s="89">
        <v>0.7</v>
      </c>
      <c r="H545" s="89">
        <v>0.44</v>
      </c>
    </row>
    <row r="546" spans="4:8" x14ac:dyDescent="0.3">
      <c r="D546" s="89">
        <v>0.67</v>
      </c>
      <c r="H546" s="89">
        <v>0.95</v>
      </c>
    </row>
    <row r="547" spans="4:8" x14ac:dyDescent="0.3">
      <c r="D547" s="89">
        <v>1.17</v>
      </c>
      <c r="H547" s="89">
        <v>0.51</v>
      </c>
    </row>
    <row r="548" spans="4:8" x14ac:dyDescent="0.3">
      <c r="D548" s="89">
        <v>0.52</v>
      </c>
      <c r="H548" s="89">
        <v>0.61</v>
      </c>
    </row>
    <row r="549" spans="4:8" x14ac:dyDescent="0.3">
      <c r="D549" s="89">
        <v>0.79</v>
      </c>
      <c r="H549" s="89">
        <v>0.47</v>
      </c>
    </row>
    <row r="550" spans="4:8" x14ac:dyDescent="0.3">
      <c r="D550" s="89">
        <v>0.42</v>
      </c>
      <c r="H550" s="89">
        <v>0.53</v>
      </c>
    </row>
    <row r="551" spans="4:8" x14ac:dyDescent="0.3">
      <c r="D551" s="89">
        <v>0.7</v>
      </c>
      <c r="H551" s="89">
        <v>0.59</v>
      </c>
    </row>
    <row r="552" spans="4:8" x14ac:dyDescent="0.3">
      <c r="D552" s="89">
        <v>0.84</v>
      </c>
      <c r="H552" s="89">
        <v>0.6</v>
      </c>
    </row>
    <row r="553" spans="4:8" x14ac:dyDescent="0.3">
      <c r="D553" s="89">
        <v>0.02</v>
      </c>
      <c r="H553" s="89">
        <v>0.55000000000000004</v>
      </c>
    </row>
    <row r="554" spans="4:8" x14ac:dyDescent="0.3">
      <c r="D554" s="89">
        <v>0.32</v>
      </c>
      <c r="H554" s="89">
        <v>0.53</v>
      </c>
    </row>
    <row r="555" spans="4:8" x14ac:dyDescent="0.3">
      <c r="D555" s="89">
        <v>0.55000000000000004</v>
      </c>
      <c r="H555" s="89">
        <v>0.39</v>
      </c>
    </row>
    <row r="556" spans="4:8" x14ac:dyDescent="0.3">
      <c r="D556" s="89">
        <v>0.48</v>
      </c>
      <c r="H556" s="89">
        <v>0.44</v>
      </c>
    </row>
    <row r="557" spans="4:8" x14ac:dyDescent="0.3">
      <c r="D557" s="89">
        <v>0.48</v>
      </c>
      <c r="H557" s="89">
        <v>0.82</v>
      </c>
    </row>
    <row r="558" spans="4:8" x14ac:dyDescent="0.3">
      <c r="D558" s="89">
        <v>0.24</v>
      </c>
      <c r="H558" s="89">
        <v>2.56</v>
      </c>
    </row>
    <row r="559" spans="4:8" x14ac:dyDescent="0.3">
      <c r="D559" s="89">
        <v>0.64</v>
      </c>
      <c r="H559" s="89">
        <v>0.96</v>
      </c>
    </row>
    <row r="560" spans="4:8" x14ac:dyDescent="0.3">
      <c r="D560" s="89">
        <v>0.77</v>
      </c>
      <c r="H560" s="89">
        <v>0.43</v>
      </c>
    </row>
    <row r="561" spans="4:8" x14ac:dyDescent="0.3">
      <c r="D561" s="89">
        <v>0.9</v>
      </c>
      <c r="H561" s="89">
        <v>0.96</v>
      </c>
    </row>
    <row r="562" spans="4:8" x14ac:dyDescent="0.3">
      <c r="D562" s="89">
        <v>1</v>
      </c>
      <c r="H562" s="89">
        <v>0.76</v>
      </c>
    </row>
    <row r="563" spans="4:8" x14ac:dyDescent="0.3">
      <c r="D563" s="89">
        <v>1.06</v>
      </c>
      <c r="H563" s="89">
        <v>0.59</v>
      </c>
    </row>
    <row r="564" spans="4:8" x14ac:dyDescent="0.3">
      <c r="D564" s="89">
        <v>0.42</v>
      </c>
      <c r="H564" s="89">
        <v>0.77</v>
      </c>
    </row>
    <row r="565" spans="4:8" x14ac:dyDescent="0.3">
      <c r="D565" s="89">
        <v>0.42</v>
      </c>
      <c r="H565" s="89">
        <v>0.92</v>
      </c>
    </row>
    <row r="566" spans="4:8" x14ac:dyDescent="0.3">
      <c r="D566" s="89">
        <v>0.45</v>
      </c>
      <c r="H566" s="89">
        <v>1.04</v>
      </c>
    </row>
    <row r="567" spans="4:8" x14ac:dyDescent="0.3">
      <c r="D567" s="89">
        <v>0.45</v>
      </c>
      <c r="H567" s="89">
        <v>0.8</v>
      </c>
    </row>
    <row r="568" spans="4:8" x14ac:dyDescent="0.3">
      <c r="D568" s="89">
        <v>1.28</v>
      </c>
      <c r="H568" s="89">
        <v>0.82</v>
      </c>
    </row>
    <row r="569" spans="4:8" x14ac:dyDescent="0.3">
      <c r="D569" s="89">
        <v>1.06</v>
      </c>
      <c r="H569" s="89">
        <v>1.0900000000000001</v>
      </c>
    </row>
    <row r="570" spans="4:8" x14ac:dyDescent="0.3">
      <c r="D570" s="89">
        <v>0.71</v>
      </c>
      <c r="H570" s="89">
        <v>1.17</v>
      </c>
    </row>
    <row r="571" spans="4:8" x14ac:dyDescent="0.3">
      <c r="D571" s="89">
        <v>0.76</v>
      </c>
      <c r="H571" s="89">
        <v>0.49</v>
      </c>
    </row>
    <row r="572" spans="4:8" x14ac:dyDescent="0.3">
      <c r="D572" s="89">
        <v>2.5499999999999998</v>
      </c>
      <c r="H572" s="89">
        <v>0.51</v>
      </c>
    </row>
    <row r="573" spans="4:8" x14ac:dyDescent="0.3">
      <c r="D573" s="89">
        <v>0.93</v>
      </c>
      <c r="H573" s="89">
        <v>0.54</v>
      </c>
    </row>
    <row r="574" spans="4:8" x14ac:dyDescent="0.3">
      <c r="D574" s="89">
        <v>1.0900000000000001</v>
      </c>
      <c r="H574" s="89">
        <v>0.74</v>
      </c>
    </row>
    <row r="575" spans="4:8" x14ac:dyDescent="0.3">
      <c r="D575" s="89">
        <v>0.89</v>
      </c>
      <c r="H575" s="89">
        <v>1.33</v>
      </c>
    </row>
    <row r="576" spans="4:8" x14ac:dyDescent="0.3">
      <c r="D576" s="89">
        <v>1.47</v>
      </c>
      <c r="H576" s="89">
        <v>1.26</v>
      </c>
    </row>
    <row r="577" spans="4:8" x14ac:dyDescent="0.3">
      <c r="D577" s="89">
        <v>0.19</v>
      </c>
      <c r="H577" s="89">
        <v>0.37</v>
      </c>
    </row>
    <row r="578" spans="4:8" x14ac:dyDescent="0.3">
      <c r="D578" s="89">
        <v>1.74</v>
      </c>
      <c r="H578" s="89">
        <v>0.42</v>
      </c>
    </row>
    <row r="579" spans="4:8" x14ac:dyDescent="0.3">
      <c r="D579" s="89">
        <v>0.83</v>
      </c>
      <c r="H579" s="89">
        <v>0.54</v>
      </c>
    </row>
    <row r="580" spans="4:8" x14ac:dyDescent="0.3">
      <c r="D580" s="89">
        <v>0.86</v>
      </c>
      <c r="H580" s="89">
        <v>0.87</v>
      </c>
    </row>
    <row r="581" spans="4:8" x14ac:dyDescent="0.3">
      <c r="D581" s="89">
        <v>0.53</v>
      </c>
      <c r="H581" s="89">
        <v>1.34</v>
      </c>
    </row>
    <row r="582" spans="4:8" x14ac:dyDescent="0.3">
      <c r="D582" s="89">
        <v>0.05</v>
      </c>
      <c r="H582" s="89">
        <v>1.21</v>
      </c>
    </row>
    <row r="583" spans="4:8" x14ac:dyDescent="0.3">
      <c r="D583" s="89">
        <v>0.42</v>
      </c>
      <c r="H583" s="89">
        <v>0.94</v>
      </c>
    </row>
    <row r="584" spans="4:8" x14ac:dyDescent="0.3">
      <c r="D584" s="89">
        <v>0.53</v>
      </c>
      <c r="H584" s="89">
        <v>1.22</v>
      </c>
    </row>
    <row r="585" spans="4:8" x14ac:dyDescent="0.3">
      <c r="D585" s="89">
        <v>0.13</v>
      </c>
      <c r="H585" s="89">
        <v>0.64</v>
      </c>
    </row>
    <row r="586" spans="4:8" x14ac:dyDescent="0.3">
      <c r="D586" s="89">
        <v>0.36</v>
      </c>
      <c r="H586" s="89">
        <v>1.1499999999999999</v>
      </c>
    </row>
    <row r="587" spans="4:8" x14ac:dyDescent="0.3">
      <c r="D587" s="89">
        <v>0.19</v>
      </c>
      <c r="H587" s="89">
        <v>0.61</v>
      </c>
    </row>
    <row r="588" spans="4:8" x14ac:dyDescent="0.3">
      <c r="D588" s="89">
        <v>0.28999999999999998</v>
      </c>
      <c r="H588" s="89">
        <v>0.86</v>
      </c>
    </row>
    <row r="589" spans="4:8" x14ac:dyDescent="0.3">
      <c r="D589" s="89">
        <v>0.98</v>
      </c>
      <c r="H589" s="89">
        <v>1.68</v>
      </c>
    </row>
    <row r="590" spans="4:8" x14ac:dyDescent="0.3">
      <c r="D590" s="89">
        <v>0.81</v>
      </c>
      <c r="H590" s="89">
        <v>1.31</v>
      </c>
    </row>
    <row r="591" spans="4:8" x14ac:dyDescent="0.3">
      <c r="D591" s="89">
        <v>0.34</v>
      </c>
      <c r="H591" s="89">
        <v>1.46</v>
      </c>
    </row>
    <row r="592" spans="4:8" x14ac:dyDescent="0.3">
      <c r="D592" s="89">
        <v>0.17</v>
      </c>
      <c r="H592" s="89">
        <v>1.4</v>
      </c>
    </row>
    <row r="593" spans="4:8" x14ac:dyDescent="0.3">
      <c r="D593" s="89">
        <v>0.42</v>
      </c>
      <c r="H593" s="89">
        <v>1.02</v>
      </c>
    </row>
    <row r="594" spans="4:8" x14ac:dyDescent="0.3">
      <c r="D594" s="89">
        <v>0.59</v>
      </c>
      <c r="H594" s="89">
        <v>0.15</v>
      </c>
    </row>
    <row r="595" spans="4:8" x14ac:dyDescent="0.3">
      <c r="D595" s="89">
        <v>0.56000000000000005</v>
      </c>
      <c r="H595" s="89">
        <v>0.55000000000000004</v>
      </c>
    </row>
    <row r="596" spans="4:8" x14ac:dyDescent="0.3">
      <c r="D596" s="89">
        <v>0.33</v>
      </c>
      <c r="H596" s="89">
        <v>0.93</v>
      </c>
    </row>
    <row r="597" spans="4:8" x14ac:dyDescent="0.3">
      <c r="D597" s="89">
        <v>0.42</v>
      </c>
      <c r="H597" s="89">
        <v>0.37</v>
      </c>
    </row>
    <row r="598" spans="4:8" x14ac:dyDescent="0.3">
      <c r="D598" s="89">
        <v>0.4</v>
      </c>
      <c r="H598" s="89">
        <v>0.79</v>
      </c>
    </row>
    <row r="599" spans="4:8" x14ac:dyDescent="0.3">
      <c r="D599" s="89">
        <v>0.34</v>
      </c>
      <c r="H599" s="89">
        <v>0.56999999999999995</v>
      </c>
    </row>
    <row r="600" spans="4:8" x14ac:dyDescent="0.3">
      <c r="D600" s="89">
        <v>0.27</v>
      </c>
      <c r="H600" s="89">
        <v>0.53</v>
      </c>
    </row>
    <row r="601" spans="4:8" x14ac:dyDescent="0.3">
      <c r="D601" s="89">
        <v>0.28000000000000003</v>
      </c>
      <c r="H601" s="89">
        <v>0.5</v>
      </c>
    </row>
    <row r="602" spans="4:8" x14ac:dyDescent="0.3">
      <c r="D602" s="89">
        <v>0.38</v>
      </c>
      <c r="H602" s="89">
        <v>0.54</v>
      </c>
    </row>
    <row r="603" spans="4:8" x14ac:dyDescent="0.3">
      <c r="D603" s="89">
        <v>0.38</v>
      </c>
      <c r="H603" s="89">
        <v>0.97</v>
      </c>
    </row>
    <row r="604" spans="4:8" x14ac:dyDescent="0.3">
      <c r="D604" s="89">
        <v>0.34</v>
      </c>
      <c r="H604" s="89">
        <v>1.08</v>
      </c>
    </row>
    <row r="605" spans="4:8" x14ac:dyDescent="0.3">
      <c r="D605" s="89">
        <v>0.28999999999999998</v>
      </c>
      <c r="H605" s="89">
        <v>0.55000000000000004</v>
      </c>
    </row>
    <row r="606" spans="4:8" x14ac:dyDescent="0.3">
      <c r="D606" s="89">
        <v>0.48</v>
      </c>
      <c r="H606" s="89">
        <v>1.25</v>
      </c>
    </row>
    <row r="607" spans="4:8" x14ac:dyDescent="0.3">
      <c r="D607" s="89">
        <v>0.28999999999999998</v>
      </c>
      <c r="H607" s="89">
        <v>1.53</v>
      </c>
    </row>
    <row r="608" spans="4:8" x14ac:dyDescent="0.3">
      <c r="D608" s="89">
        <v>0.14000000000000001</v>
      </c>
      <c r="H608" s="89">
        <v>1.03</v>
      </c>
    </row>
    <row r="609" spans="4:8" x14ac:dyDescent="0.3">
      <c r="D609" s="89">
        <v>0.28999999999999998</v>
      </c>
      <c r="H609" s="89">
        <v>1.1499999999999999</v>
      </c>
    </row>
    <row r="610" spans="4:8" x14ac:dyDescent="0.3">
      <c r="D610" s="89">
        <v>0.33</v>
      </c>
      <c r="H610" s="89">
        <v>0.99</v>
      </c>
    </row>
    <row r="611" spans="4:8" x14ac:dyDescent="0.3">
      <c r="D611" s="89">
        <v>0.37</v>
      </c>
      <c r="H611" s="89">
        <v>0.99</v>
      </c>
    </row>
    <row r="612" spans="4:8" x14ac:dyDescent="0.3">
      <c r="D612" s="89">
        <v>0.28000000000000003</v>
      </c>
      <c r="H612" s="89">
        <v>0.86</v>
      </c>
    </row>
    <row r="613" spans="4:8" x14ac:dyDescent="0.3">
      <c r="D613" s="89">
        <v>0.23</v>
      </c>
      <c r="H613" s="89">
        <v>1.39</v>
      </c>
    </row>
    <row r="614" spans="4:8" x14ac:dyDescent="0.3">
      <c r="D614" s="89">
        <v>0.24</v>
      </c>
      <c r="H614" s="89">
        <v>3.63</v>
      </c>
    </row>
    <row r="615" spans="4:8" x14ac:dyDescent="0.3">
      <c r="D615" s="89">
        <v>0.28000000000000003</v>
      </c>
      <c r="H615" s="89">
        <v>1.02</v>
      </c>
    </row>
    <row r="616" spans="4:8" x14ac:dyDescent="0.3">
      <c r="D616" s="89">
        <v>0.14000000000000001</v>
      </c>
      <c r="H616" s="89">
        <v>0.67</v>
      </c>
    </row>
    <row r="617" spans="4:8" x14ac:dyDescent="0.3">
      <c r="D617" s="89">
        <v>0.33</v>
      </c>
      <c r="H617" s="89">
        <v>1.47</v>
      </c>
    </row>
    <row r="618" spans="4:8" x14ac:dyDescent="0.3">
      <c r="D618" s="89">
        <v>0.15</v>
      </c>
      <c r="H618" s="89">
        <v>3.79</v>
      </c>
    </row>
    <row r="619" spans="4:8" x14ac:dyDescent="0.3">
      <c r="D619" s="89">
        <v>0.35</v>
      </c>
      <c r="H619" s="89">
        <v>1.88</v>
      </c>
    </row>
    <row r="620" spans="4:8" x14ac:dyDescent="0.3">
      <c r="D620" s="89">
        <v>0.22</v>
      </c>
      <c r="H620" s="89">
        <v>1.39</v>
      </c>
    </row>
    <row r="621" spans="4:8" x14ac:dyDescent="0.3">
      <c r="D621" s="89">
        <v>0.34</v>
      </c>
      <c r="H621" s="89">
        <v>0.27</v>
      </c>
    </row>
    <row r="622" spans="4:8" x14ac:dyDescent="0.3">
      <c r="D622" s="89">
        <v>0.95</v>
      </c>
      <c r="H622" s="89">
        <v>0.87</v>
      </c>
    </row>
    <row r="623" spans="4:8" x14ac:dyDescent="0.3">
      <c r="D623" s="89">
        <v>0.7</v>
      </c>
      <c r="H623" s="89">
        <v>6.59</v>
      </c>
    </row>
    <row r="624" spans="4:8" x14ac:dyDescent="0.3">
      <c r="D624" s="89">
        <v>0.67</v>
      </c>
      <c r="H624" s="89">
        <v>1.31</v>
      </c>
    </row>
    <row r="625" spans="4:8" x14ac:dyDescent="0.3">
      <c r="D625" s="89">
        <v>1.26</v>
      </c>
      <c r="H625" s="89">
        <v>1.82</v>
      </c>
    </row>
    <row r="626" spans="4:8" x14ac:dyDescent="0.3">
      <c r="D626" s="89">
        <v>0.82</v>
      </c>
      <c r="H626" s="89">
        <v>0.98</v>
      </c>
    </row>
    <row r="627" spans="4:8" x14ac:dyDescent="0.3">
      <c r="D627" s="89">
        <v>1.41</v>
      </c>
      <c r="H627" s="89">
        <v>1.24</v>
      </c>
    </row>
    <row r="628" spans="4:8" x14ac:dyDescent="0.3">
      <c r="D628" s="89">
        <v>1.26</v>
      </c>
      <c r="H628" s="89">
        <v>0.48</v>
      </c>
    </row>
    <row r="629" spans="4:8" x14ac:dyDescent="0.3">
      <c r="D629" s="89">
        <v>1.81</v>
      </c>
      <c r="H629" s="89">
        <v>0.47</v>
      </c>
    </row>
    <row r="630" spans="4:8" x14ac:dyDescent="0.3">
      <c r="D630" s="89">
        <v>1.2</v>
      </c>
      <c r="H630" s="89">
        <v>0.5</v>
      </c>
    </row>
    <row r="631" spans="4:8" x14ac:dyDescent="0.3">
      <c r="D631" s="89">
        <v>0.36</v>
      </c>
      <c r="H631" s="89">
        <v>0.53</v>
      </c>
    </row>
    <row r="632" spans="4:8" x14ac:dyDescent="0.3">
      <c r="D632" s="89">
        <v>0.9</v>
      </c>
      <c r="H632" s="89">
        <v>0.59</v>
      </c>
    </row>
    <row r="633" spans="4:8" x14ac:dyDescent="0.3">
      <c r="D633" s="89">
        <v>0.6</v>
      </c>
      <c r="H633" s="89">
        <v>0.5</v>
      </c>
    </row>
    <row r="634" spans="4:8" x14ac:dyDescent="0.3">
      <c r="D634" s="89">
        <v>0.06</v>
      </c>
      <c r="H634" s="89">
        <v>0.23</v>
      </c>
    </row>
    <row r="635" spans="4:8" x14ac:dyDescent="0.3">
      <c r="D635" s="89">
        <v>3.27</v>
      </c>
      <c r="H635" s="89">
        <v>0.55000000000000004</v>
      </c>
    </row>
    <row r="636" spans="4:8" x14ac:dyDescent="0.3">
      <c r="D636" s="89">
        <v>0.45</v>
      </c>
      <c r="H636" s="89">
        <v>0.99</v>
      </c>
    </row>
    <row r="637" spans="4:8" x14ac:dyDescent="0.3">
      <c r="D637" s="89">
        <v>0.68</v>
      </c>
      <c r="H637" s="89">
        <v>0.79</v>
      </c>
    </row>
    <row r="638" spans="4:8" x14ac:dyDescent="0.3">
      <c r="D638" s="89">
        <v>0.67</v>
      </c>
      <c r="H638" s="89">
        <v>0.4</v>
      </c>
    </row>
    <row r="639" spans="4:8" x14ac:dyDescent="0.3">
      <c r="D639" s="89">
        <v>0.7</v>
      </c>
      <c r="H639" s="89">
        <v>0.67</v>
      </c>
    </row>
    <row r="640" spans="4:8" x14ac:dyDescent="0.3">
      <c r="D640" s="89">
        <v>0.1</v>
      </c>
      <c r="H640" s="89">
        <v>0.82</v>
      </c>
    </row>
    <row r="641" spans="4:8" x14ac:dyDescent="0.3">
      <c r="D641" s="89">
        <v>0.13</v>
      </c>
      <c r="H641" s="89">
        <v>1.85</v>
      </c>
    </row>
    <row r="642" spans="4:8" x14ac:dyDescent="0.3">
      <c r="D642" s="89">
        <v>0.48</v>
      </c>
      <c r="H642" s="89">
        <v>0.93</v>
      </c>
    </row>
    <row r="643" spans="4:8" x14ac:dyDescent="0.3">
      <c r="D643" s="89">
        <v>0.65</v>
      </c>
      <c r="H643" s="89">
        <v>2.4300000000000002</v>
      </c>
    </row>
    <row r="644" spans="4:8" x14ac:dyDescent="0.3">
      <c r="D644" s="89">
        <v>1.62</v>
      </c>
      <c r="H644" s="89">
        <v>0.69</v>
      </c>
    </row>
    <row r="645" spans="4:8" x14ac:dyDescent="0.3">
      <c r="D645" s="89">
        <v>0.44</v>
      </c>
      <c r="H645" s="89">
        <v>0.5</v>
      </c>
    </row>
    <row r="646" spans="4:8" x14ac:dyDescent="0.3">
      <c r="D646" s="89">
        <v>0.26</v>
      </c>
      <c r="H646" s="89">
        <v>0.31</v>
      </c>
    </row>
    <row r="647" spans="4:8" x14ac:dyDescent="0.3">
      <c r="D647" s="89">
        <v>0.15</v>
      </c>
      <c r="H647" s="89">
        <v>1.05</v>
      </c>
    </row>
    <row r="648" spans="4:8" x14ac:dyDescent="0.3">
      <c r="D648" s="89">
        <v>0.37</v>
      </c>
      <c r="H648" s="89">
        <v>1.46</v>
      </c>
    </row>
    <row r="649" spans="4:8" x14ac:dyDescent="0.3">
      <c r="D649" s="89">
        <v>0.74</v>
      </c>
      <c r="H649" s="89">
        <v>1.54</v>
      </c>
    </row>
    <row r="650" spans="4:8" x14ac:dyDescent="0.3">
      <c r="D650" s="89">
        <v>0.5</v>
      </c>
      <c r="H650" s="89">
        <v>1.3</v>
      </c>
    </row>
    <row r="651" spans="4:8" x14ac:dyDescent="0.3">
      <c r="D651" s="89">
        <v>0.52</v>
      </c>
      <c r="H651" s="89">
        <v>0.72</v>
      </c>
    </row>
    <row r="652" spans="4:8" x14ac:dyDescent="0.3">
      <c r="D652" s="89">
        <v>0.53</v>
      </c>
      <c r="H652" s="89">
        <v>1.1100000000000001</v>
      </c>
    </row>
    <row r="653" spans="4:8" x14ac:dyDescent="0.3">
      <c r="D653" s="89">
        <v>0.82</v>
      </c>
      <c r="H653" s="89">
        <v>0.76</v>
      </c>
    </row>
    <row r="654" spans="4:8" x14ac:dyDescent="0.3">
      <c r="D654" s="89">
        <v>1.04</v>
      </c>
      <c r="H654" s="89">
        <v>1.37</v>
      </c>
    </row>
    <row r="655" spans="4:8" x14ac:dyDescent="0.3">
      <c r="D655" s="89">
        <v>0.61</v>
      </c>
      <c r="H655" s="89">
        <v>1.21</v>
      </c>
    </row>
    <row r="656" spans="4:8" x14ac:dyDescent="0.3">
      <c r="D656" s="89">
        <v>0.73</v>
      </c>
      <c r="H656" s="89">
        <v>0.68</v>
      </c>
    </row>
    <row r="657" spans="4:8" x14ac:dyDescent="0.3">
      <c r="D657" s="89">
        <v>0.15</v>
      </c>
      <c r="H657" s="89">
        <v>1.28</v>
      </c>
    </row>
    <row r="658" spans="4:8" x14ac:dyDescent="0.3">
      <c r="D658" s="89">
        <v>0.59</v>
      </c>
      <c r="H658" s="89">
        <v>0.67</v>
      </c>
    </row>
    <row r="659" spans="4:8" x14ac:dyDescent="0.3">
      <c r="D659" s="89">
        <v>2.88</v>
      </c>
      <c r="H659" s="89">
        <v>1.1000000000000001</v>
      </c>
    </row>
    <row r="660" spans="4:8" x14ac:dyDescent="0.3">
      <c r="D660" s="89">
        <v>0.78</v>
      </c>
      <c r="H660" s="89">
        <v>0.4</v>
      </c>
    </row>
    <row r="661" spans="4:8" x14ac:dyDescent="0.3">
      <c r="D661" s="89">
        <v>0.79</v>
      </c>
      <c r="H661" s="89">
        <v>1.04</v>
      </c>
    </row>
    <row r="662" spans="4:8" x14ac:dyDescent="0.3">
      <c r="D662" s="89">
        <v>0.76</v>
      </c>
      <c r="H662" s="89">
        <v>1.03</v>
      </c>
    </row>
    <row r="663" spans="4:8" x14ac:dyDescent="0.3">
      <c r="D663" s="89">
        <v>0.34</v>
      </c>
      <c r="H663" s="89">
        <v>0.53</v>
      </c>
    </row>
    <row r="664" spans="4:8" x14ac:dyDescent="0.3">
      <c r="D664" s="89">
        <v>0.56999999999999995</v>
      </c>
      <c r="H664" s="89">
        <v>0.84</v>
      </c>
    </row>
    <row r="665" spans="4:8" x14ac:dyDescent="0.3">
      <c r="D665" s="89">
        <v>0.91</v>
      </c>
      <c r="H665" s="89">
        <v>1.06</v>
      </c>
    </row>
    <row r="666" spans="4:8" x14ac:dyDescent="0.3">
      <c r="D666" s="89">
        <v>0.98</v>
      </c>
      <c r="H666" s="89">
        <v>1.05</v>
      </c>
    </row>
    <row r="667" spans="4:8" x14ac:dyDescent="0.3">
      <c r="D667" s="89">
        <v>0.26</v>
      </c>
      <c r="H667" s="89">
        <v>0.98</v>
      </c>
    </row>
    <row r="668" spans="4:8" x14ac:dyDescent="0.3">
      <c r="D668" s="89">
        <v>0.35</v>
      </c>
      <c r="H668" s="89">
        <v>1.24</v>
      </c>
    </row>
    <row r="669" spans="4:8" x14ac:dyDescent="0.3">
      <c r="D669" s="89">
        <v>0.26</v>
      </c>
      <c r="H669" s="89">
        <v>0.88</v>
      </c>
    </row>
    <row r="670" spans="4:8" x14ac:dyDescent="0.3">
      <c r="D670" s="89">
        <v>0.42</v>
      </c>
      <c r="H670" s="89">
        <v>0.6</v>
      </c>
    </row>
    <row r="671" spans="4:8" x14ac:dyDescent="0.3">
      <c r="D671" s="89">
        <v>0.35</v>
      </c>
      <c r="H671" s="89">
        <v>1.52</v>
      </c>
    </row>
    <row r="672" spans="4:8" x14ac:dyDescent="0.3">
      <c r="D672" s="89">
        <v>0.54</v>
      </c>
      <c r="H672" s="89">
        <v>1.21</v>
      </c>
    </row>
    <row r="673" spans="4:8" x14ac:dyDescent="0.3">
      <c r="D673" s="89">
        <v>0.08</v>
      </c>
      <c r="H673" s="89">
        <v>1.23</v>
      </c>
    </row>
    <row r="674" spans="4:8" x14ac:dyDescent="0.3">
      <c r="D674" s="89">
        <v>0.37</v>
      </c>
      <c r="H674" s="89">
        <v>0.44</v>
      </c>
    </row>
    <row r="675" spans="4:8" x14ac:dyDescent="0.3">
      <c r="D675" s="89">
        <v>0.36</v>
      </c>
      <c r="H675" s="89">
        <v>0.91</v>
      </c>
    </row>
    <row r="676" spans="4:8" x14ac:dyDescent="0.3">
      <c r="D676" s="89">
        <v>0.61</v>
      </c>
      <c r="H676" s="89">
        <v>0.56999999999999995</v>
      </c>
    </row>
    <row r="677" spans="4:8" x14ac:dyDescent="0.3">
      <c r="D677" s="89">
        <v>0.93</v>
      </c>
      <c r="H677" s="89">
        <v>1.01</v>
      </c>
    </row>
    <row r="678" spans="4:8" x14ac:dyDescent="0.3">
      <c r="D678" s="89">
        <v>1.64</v>
      </c>
      <c r="H678" s="89">
        <v>0.99</v>
      </c>
    </row>
    <row r="679" spans="4:8" x14ac:dyDescent="0.3">
      <c r="D679" s="89">
        <v>0.43</v>
      </c>
      <c r="H679" s="89">
        <v>0.55000000000000004</v>
      </c>
    </row>
    <row r="680" spans="4:8" x14ac:dyDescent="0.3">
      <c r="D680" s="89">
        <v>0.71</v>
      </c>
      <c r="H680" s="89">
        <v>0.46</v>
      </c>
    </row>
    <row r="681" spans="4:8" x14ac:dyDescent="0.3">
      <c r="D681" s="89">
        <v>0.79</v>
      </c>
      <c r="H681" s="89">
        <v>2.1</v>
      </c>
    </row>
    <row r="682" spans="4:8" x14ac:dyDescent="0.3">
      <c r="D682" s="89">
        <v>1.97</v>
      </c>
      <c r="H682" s="89">
        <v>0.42</v>
      </c>
    </row>
    <row r="683" spans="4:8" x14ac:dyDescent="0.3">
      <c r="D683" s="89">
        <v>1.18</v>
      </c>
      <c r="H683" s="89">
        <v>0.67</v>
      </c>
    </row>
    <row r="684" spans="4:8" x14ac:dyDescent="0.3">
      <c r="D684" s="89">
        <v>2.2400000000000002</v>
      </c>
      <c r="H684" s="89">
        <v>0.93</v>
      </c>
    </row>
    <row r="685" spans="4:8" x14ac:dyDescent="0.3">
      <c r="D685" s="89">
        <v>1.27</v>
      </c>
      <c r="H685" s="89">
        <v>1.64</v>
      </c>
    </row>
    <row r="686" spans="4:8" x14ac:dyDescent="0.3">
      <c r="D686" s="89">
        <v>0.77</v>
      </c>
      <c r="H686" s="89">
        <v>0.94</v>
      </c>
    </row>
    <row r="687" spans="4:8" x14ac:dyDescent="0.3">
      <c r="D687" s="89">
        <v>0.55000000000000004</v>
      </c>
      <c r="H687" s="89">
        <v>0.8</v>
      </c>
    </row>
    <row r="688" spans="4:8" x14ac:dyDescent="0.3">
      <c r="D688" s="89">
        <v>0.91</v>
      </c>
      <c r="H688" s="89">
        <v>0.76</v>
      </c>
    </row>
    <row r="689" spans="4:8" x14ac:dyDescent="0.3">
      <c r="D689" s="89">
        <v>1.39</v>
      </c>
      <c r="H689" s="89">
        <v>0.25</v>
      </c>
    </row>
    <row r="690" spans="4:8" x14ac:dyDescent="0.3">
      <c r="D690" s="89">
        <v>1.08</v>
      </c>
      <c r="H690" s="89">
        <v>0.67</v>
      </c>
    </row>
    <row r="691" spans="4:8" x14ac:dyDescent="0.3">
      <c r="D691" s="89">
        <v>1.42</v>
      </c>
      <c r="H691" s="89">
        <v>1.38</v>
      </c>
    </row>
    <row r="692" spans="4:8" x14ac:dyDescent="0.3">
      <c r="D692" s="89">
        <v>5.2</v>
      </c>
      <c r="H692" s="89">
        <v>1.1299999999999999</v>
      </c>
    </row>
    <row r="693" spans="4:8" x14ac:dyDescent="0.3">
      <c r="D693" s="89">
        <v>0.77</v>
      </c>
      <c r="H693" s="89">
        <v>0.66</v>
      </c>
    </row>
    <row r="694" spans="4:8" x14ac:dyDescent="0.3">
      <c r="D694" s="89">
        <v>0.89</v>
      </c>
      <c r="H694" s="89">
        <v>1.53</v>
      </c>
    </row>
    <row r="695" spans="4:8" x14ac:dyDescent="0.3">
      <c r="D695" s="89">
        <v>0.56999999999999995</v>
      </c>
      <c r="H695" s="89">
        <v>0.8</v>
      </c>
    </row>
    <row r="696" spans="4:8" x14ac:dyDescent="0.3">
      <c r="D696" s="89">
        <v>1.06</v>
      </c>
      <c r="H696" s="89">
        <v>3.5</v>
      </c>
    </row>
    <row r="697" spans="4:8" x14ac:dyDescent="0.3">
      <c r="D697" s="89">
        <v>0.84</v>
      </c>
    </row>
    <row r="698" spans="4:8" x14ac:dyDescent="0.3">
      <c r="D698" s="89">
        <v>1.63</v>
      </c>
    </row>
    <row r="699" spans="4:8" x14ac:dyDescent="0.3">
      <c r="D699" s="89">
        <v>1.25</v>
      </c>
    </row>
    <row r="700" spans="4:8" x14ac:dyDescent="0.3">
      <c r="D700" s="89">
        <v>3.13</v>
      </c>
    </row>
    <row r="701" spans="4:8" x14ac:dyDescent="0.3">
      <c r="D701" s="89">
        <v>2.38</v>
      </c>
    </row>
    <row r="702" spans="4:8" x14ac:dyDescent="0.3">
      <c r="D702" s="89">
        <v>1.41</v>
      </c>
    </row>
    <row r="703" spans="4:8" x14ac:dyDescent="0.3">
      <c r="D703" s="89">
        <v>1.42</v>
      </c>
    </row>
    <row r="704" spans="4:8" x14ac:dyDescent="0.3">
      <c r="D704" s="89">
        <v>0.23</v>
      </c>
    </row>
    <row r="705" spans="4:4" x14ac:dyDescent="0.3">
      <c r="D705" s="89">
        <v>0.46</v>
      </c>
    </row>
    <row r="706" spans="4:4" x14ac:dyDescent="0.3">
      <c r="D706" s="89">
        <v>0.57999999999999996</v>
      </c>
    </row>
    <row r="707" spans="4:4" x14ac:dyDescent="0.3">
      <c r="D707" s="89">
        <v>0.55000000000000004</v>
      </c>
    </row>
    <row r="708" spans="4:4" x14ac:dyDescent="0.3">
      <c r="D708" s="89">
        <v>0.77</v>
      </c>
    </row>
    <row r="709" spans="4:4" x14ac:dyDescent="0.3">
      <c r="D709" s="89">
        <v>0.92</v>
      </c>
    </row>
    <row r="710" spans="4:4" x14ac:dyDescent="0.3">
      <c r="D710" s="89">
        <v>0.39</v>
      </c>
    </row>
    <row r="711" spans="4:4" x14ac:dyDescent="0.3">
      <c r="D711" s="89">
        <v>0.89</v>
      </c>
    </row>
    <row r="712" spans="4:4" x14ac:dyDescent="0.3">
      <c r="D712" s="89">
        <v>0.48</v>
      </c>
    </row>
    <row r="713" spans="4:4" x14ac:dyDescent="0.3">
      <c r="D713" s="89">
        <v>0.55000000000000004</v>
      </c>
    </row>
    <row r="714" spans="4:4" x14ac:dyDescent="0.3">
      <c r="D714" s="89">
        <v>1.2</v>
      </c>
    </row>
    <row r="715" spans="4:4" x14ac:dyDescent="0.3">
      <c r="D715" s="89">
        <v>0.78</v>
      </c>
    </row>
    <row r="716" spans="4:4" x14ac:dyDescent="0.3">
      <c r="D716" s="89">
        <v>0.94</v>
      </c>
    </row>
  </sheetData>
  <mergeCells count="1">
    <mergeCell ref="N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B1" zoomScale="90" zoomScaleNormal="90" workbookViewId="0">
      <selection activeCell="F2" sqref="F1:G1048576"/>
    </sheetView>
  </sheetViews>
  <sheetFormatPr defaultRowHeight="14.4" x14ac:dyDescent="0.3"/>
  <cols>
    <col min="1" max="1" width="43.21875" style="37" customWidth="1"/>
    <col min="2" max="2" width="42.5546875" customWidth="1"/>
    <col min="3" max="3" width="10.5546875" customWidth="1"/>
    <col min="4" max="4" width="12.77734375" customWidth="1"/>
    <col min="5" max="5" width="19.109375" customWidth="1"/>
    <col min="6" max="6" width="16.44140625" bestFit="1" customWidth="1"/>
    <col min="7" max="7" width="16" bestFit="1" customWidth="1"/>
    <col min="8" max="9" width="24.21875" customWidth="1"/>
    <col min="10" max="10" width="14.33203125" customWidth="1"/>
  </cols>
  <sheetData>
    <row r="1" spans="1:12" ht="15" thickBot="1" x14ac:dyDescent="0.4">
      <c r="A1" s="32" t="s">
        <v>859</v>
      </c>
      <c r="B1" s="32" t="s">
        <v>856</v>
      </c>
      <c r="E1" s="119" t="s">
        <v>811</v>
      </c>
      <c r="F1" s="119"/>
      <c r="G1" s="119"/>
    </row>
    <row r="2" spans="1:12" ht="15.45" thickTop="1" thickBot="1" x14ac:dyDescent="0.4">
      <c r="A2" s="33">
        <f>'Q1'!K2</f>
        <v>0.06</v>
      </c>
      <c r="B2" s="33">
        <f>'Q1'!L2</f>
        <v>1.05</v>
      </c>
      <c r="E2" s="69"/>
      <c r="F2" s="66" t="s">
        <v>857</v>
      </c>
      <c r="G2" s="66" t="s">
        <v>858</v>
      </c>
    </row>
    <row r="3" spans="1:12" ht="14.55" x14ac:dyDescent="0.35">
      <c r="A3" s="33">
        <f>'Q1'!K3</f>
        <v>0.34</v>
      </c>
      <c r="B3" s="33">
        <f>'Q1'!L3</f>
        <v>1.02</v>
      </c>
      <c r="E3" s="73" t="s">
        <v>815</v>
      </c>
      <c r="F3" s="35">
        <f>AVERAGE(A2:A39)</f>
        <v>1.0889473684210524</v>
      </c>
      <c r="G3" s="35">
        <f>AVERAGE(B2:B33)</f>
        <v>1.3331250000000001</v>
      </c>
    </row>
    <row r="4" spans="1:12" ht="14.55" x14ac:dyDescent="0.35">
      <c r="A4" s="33">
        <f>'Q1'!K4</f>
        <v>1.21</v>
      </c>
      <c r="B4" s="33">
        <f>'Q1'!L4</f>
        <v>1.45</v>
      </c>
      <c r="E4" s="59" t="s">
        <v>832</v>
      </c>
      <c r="F4" s="38">
        <f>_xlfn.VAR.S(A2:A39)</f>
        <v>0.30022048364153608</v>
      </c>
      <c r="G4" s="38">
        <f>_xlfn.VAR.S(B2:B33)</f>
        <v>1.0799189516129031</v>
      </c>
    </row>
    <row r="5" spans="1:12" ht="14.55" x14ac:dyDescent="0.35">
      <c r="A5" s="33">
        <f>'Q1'!K5</f>
        <v>1.1599999999999999</v>
      </c>
      <c r="B5" s="33">
        <f>'Q1'!L5</f>
        <v>1.1100000000000001</v>
      </c>
      <c r="E5" s="59" t="s">
        <v>861</v>
      </c>
      <c r="F5" s="62">
        <f>COUNT(A2:A39)</f>
        <v>38</v>
      </c>
      <c r="G5" s="62">
        <f>COUNT(B2:B33)</f>
        <v>32</v>
      </c>
    </row>
    <row r="6" spans="1:12" ht="15" thickBot="1" x14ac:dyDescent="0.4">
      <c r="A6" s="33">
        <f>'Q1'!K6</f>
        <v>0.84</v>
      </c>
      <c r="B6" s="33">
        <f>'Q1'!L6</f>
        <v>0.83</v>
      </c>
    </row>
    <row r="7" spans="1:12" ht="15.45" thickTop="1" thickBot="1" x14ac:dyDescent="0.4">
      <c r="A7" s="33">
        <f>'Q1'!K7</f>
        <v>1.24</v>
      </c>
      <c r="B7" s="33">
        <f>'Q1'!L7</f>
        <v>0.5</v>
      </c>
      <c r="E7" s="90" t="s">
        <v>816</v>
      </c>
      <c r="F7" s="66" t="s">
        <v>911</v>
      </c>
      <c r="G7" s="66" t="s">
        <v>912</v>
      </c>
    </row>
    <row r="8" spans="1:12" ht="14.55" x14ac:dyDescent="0.35">
      <c r="A8" s="33">
        <f>'Q1'!K8</f>
        <v>1.01</v>
      </c>
      <c r="B8" s="33">
        <f>'Q1'!L8</f>
        <v>0.72</v>
      </c>
      <c r="E8" s="59" t="s">
        <v>913</v>
      </c>
      <c r="F8" s="46">
        <f>'Q1'!O4</f>
        <v>0.46508965602229846</v>
      </c>
      <c r="G8" s="46">
        <f>'Q1'!P4</f>
        <v>1.0465793041768023</v>
      </c>
      <c r="K8" s="37"/>
      <c r="L8" s="37"/>
    </row>
    <row r="9" spans="1:12" ht="14.55" x14ac:dyDescent="0.35">
      <c r="A9" s="33">
        <f>'Q1'!K9</f>
        <v>0.95</v>
      </c>
      <c r="B9" s="33">
        <f>'Q1'!L9</f>
        <v>5.36</v>
      </c>
      <c r="K9" s="37"/>
      <c r="L9" s="37"/>
    </row>
    <row r="10" spans="1:12" ht="14.55" x14ac:dyDescent="0.35">
      <c r="A10" s="33">
        <f>'Q1'!K10</f>
        <v>0.79</v>
      </c>
      <c r="B10" s="33">
        <f>'Q1'!L10</f>
        <v>1.44</v>
      </c>
      <c r="E10" s="59" t="s">
        <v>860</v>
      </c>
      <c r="F10" s="38">
        <f>F3-G3</f>
        <v>-0.24417763157894767</v>
      </c>
      <c r="K10" s="37"/>
      <c r="L10" s="37"/>
    </row>
    <row r="11" spans="1:12" ht="14.55" x14ac:dyDescent="0.35">
      <c r="A11" s="33">
        <f>'Q1'!K11</f>
        <v>2.12</v>
      </c>
      <c r="B11" s="33">
        <f>'Q1'!L11</f>
        <v>0.39</v>
      </c>
      <c r="E11" s="59" t="s">
        <v>829</v>
      </c>
      <c r="F11" s="38">
        <f>SQRT(($F$4/$F$5)+($G$4/$G$5))</f>
        <v>0.20407843169012629</v>
      </c>
      <c r="K11" s="37"/>
      <c r="L11" s="37"/>
    </row>
    <row r="12" spans="1:12" ht="14.55" x14ac:dyDescent="0.35">
      <c r="A12" s="33">
        <f>'Q1'!K12</f>
        <v>1.38</v>
      </c>
      <c r="B12" s="33">
        <f>'Q1'!L12</f>
        <v>1.05</v>
      </c>
      <c r="K12" s="37"/>
      <c r="L12" s="37"/>
    </row>
    <row r="13" spans="1:12" ht="15" thickBot="1" x14ac:dyDescent="0.35">
      <c r="A13" s="33">
        <f>'Q1'!K13</f>
        <v>1.32</v>
      </c>
      <c r="B13" s="33">
        <f>'Q1'!L13</f>
        <v>0.84</v>
      </c>
      <c r="E13" s="119" t="s">
        <v>819</v>
      </c>
      <c r="F13" s="119"/>
      <c r="G13" s="119"/>
      <c r="H13" s="119"/>
      <c r="I13" s="119"/>
      <c r="J13" s="119"/>
      <c r="K13" s="37"/>
      <c r="L13" s="37"/>
    </row>
    <row r="14" spans="1:12" ht="30" thickTop="1" thickBot="1" x14ac:dyDescent="0.35">
      <c r="A14" s="33">
        <f>'Q1'!K14</f>
        <v>1.55</v>
      </c>
      <c r="B14" s="33">
        <f>'Q1'!L14</f>
        <v>1.44</v>
      </c>
      <c r="E14" s="138" t="s">
        <v>820</v>
      </c>
      <c r="F14" s="139" t="s">
        <v>881</v>
      </c>
      <c r="G14" s="139" t="s">
        <v>821</v>
      </c>
      <c r="H14" s="139" t="s">
        <v>862</v>
      </c>
      <c r="I14" s="139" t="s">
        <v>863</v>
      </c>
      <c r="J14" s="139" t="s">
        <v>824</v>
      </c>
      <c r="K14" s="37"/>
      <c r="L14" s="37"/>
    </row>
    <row r="15" spans="1:12" x14ac:dyDescent="0.3">
      <c r="A15" s="33">
        <f>'Q1'!K15</f>
        <v>0.81</v>
      </c>
      <c r="B15" s="33">
        <f>'Q1'!L15</f>
        <v>1.89</v>
      </c>
      <c r="E15" s="40">
        <v>0.9</v>
      </c>
      <c r="F15" s="96">
        <f>_xlfn.NORM.S.INV((1+0.9)/2)</f>
        <v>1.6448536269514715</v>
      </c>
      <c r="G15" s="91">
        <f>$F$11*F15</f>
        <v>0.33567914854807235</v>
      </c>
      <c r="H15" s="46">
        <f>$F$10-G15</f>
        <v>-0.57985678012702002</v>
      </c>
      <c r="I15" s="46">
        <f>$F$10+G15</f>
        <v>9.1501516969124674E-2</v>
      </c>
      <c r="J15" s="91">
        <f>G15*2</f>
        <v>0.6713582970961447</v>
      </c>
      <c r="K15" s="37"/>
      <c r="L15" s="37"/>
    </row>
    <row r="16" spans="1:12" ht="14.55" x14ac:dyDescent="0.35">
      <c r="A16" s="33">
        <f>'Q1'!K16</f>
        <v>2.61</v>
      </c>
      <c r="B16" s="33">
        <f>'Q1'!L16</f>
        <v>0.84</v>
      </c>
      <c r="E16" s="43">
        <v>0.95</v>
      </c>
      <c r="F16" s="96">
        <f>_xlfn.NORM.S.INV((1+0.95)/2)</f>
        <v>1.9599639845400536</v>
      </c>
      <c r="G16" s="91">
        <f>$F$11*F16</f>
        <v>0.39998637613406507</v>
      </c>
      <c r="H16" s="46">
        <f>$F$10-G16</f>
        <v>-0.64416400771301274</v>
      </c>
      <c r="I16" s="46">
        <f t="shared" ref="I16:I17" si="0">$F$10+G16</f>
        <v>0.1558087445551174</v>
      </c>
      <c r="J16" s="91">
        <f t="shared" ref="J16:J17" si="1">G16*2</f>
        <v>0.79997275226813014</v>
      </c>
      <c r="K16" s="37"/>
      <c r="L16" s="37"/>
    </row>
    <row r="17" spans="1:12" ht="14.55" x14ac:dyDescent="0.35">
      <c r="A17" s="33">
        <f>'Q1'!K17</f>
        <v>1.93</v>
      </c>
      <c r="B17" s="33">
        <f>'Q1'!L17</f>
        <v>1.22</v>
      </c>
      <c r="E17" s="43">
        <v>0.98</v>
      </c>
      <c r="F17" s="96">
        <f>_xlfn.NORM.S.INV((1+0.98)/2)</f>
        <v>2.3263478740408408</v>
      </c>
      <c r="G17" s="91">
        <f t="shared" ref="G17" si="2">$F$11*F17</f>
        <v>0.47475742569991425</v>
      </c>
      <c r="H17" s="46">
        <f t="shared" ref="H17" si="3">$F$10-G17</f>
        <v>-0.71893505727886198</v>
      </c>
      <c r="I17" s="46">
        <f t="shared" si="0"/>
        <v>0.23057979412096657</v>
      </c>
      <c r="J17" s="91">
        <f t="shared" si="1"/>
        <v>0.9495148513998285</v>
      </c>
      <c r="K17" s="37"/>
      <c r="L17" s="37"/>
    </row>
    <row r="18" spans="1:12" ht="14.55" x14ac:dyDescent="0.35">
      <c r="A18" s="33">
        <f>'Q1'!K18</f>
        <v>0.59</v>
      </c>
      <c r="B18" s="33">
        <f>'Q1'!L18</f>
        <v>0.99</v>
      </c>
      <c r="E18" s="45" t="s">
        <v>816</v>
      </c>
      <c r="F18" s="45" t="s">
        <v>816</v>
      </c>
      <c r="G18" s="37"/>
      <c r="H18" s="37"/>
      <c r="I18" s="37"/>
      <c r="J18" s="37"/>
    </row>
    <row r="19" spans="1:12" ht="14.55" x14ac:dyDescent="0.35">
      <c r="A19" s="33">
        <f>'Q1'!K19</f>
        <v>1.65</v>
      </c>
      <c r="B19" s="33">
        <f>'Q1'!L19</f>
        <v>3.47</v>
      </c>
      <c r="E19" s="37"/>
      <c r="F19" s="37"/>
      <c r="G19" s="37"/>
      <c r="H19" s="37"/>
      <c r="I19" s="37"/>
      <c r="J19" s="37"/>
    </row>
    <row r="20" spans="1:12" ht="15" thickBot="1" x14ac:dyDescent="0.35">
      <c r="A20" s="33">
        <f>'Q1'!K20</f>
        <v>0.9</v>
      </c>
      <c r="B20" s="33">
        <f>'Q1'!L20</f>
        <v>0.67</v>
      </c>
      <c r="E20" s="119" t="s">
        <v>825</v>
      </c>
      <c r="F20" s="119"/>
      <c r="G20" s="119"/>
      <c r="H20" s="119"/>
      <c r="I20" s="37"/>
      <c r="J20" s="37"/>
    </row>
    <row r="21" spans="1:12" ht="29.4" thickTop="1" x14ac:dyDescent="0.3">
      <c r="A21" s="33">
        <f>'Q1'!K21</f>
        <v>0.93</v>
      </c>
      <c r="B21" s="33">
        <f>'Q1'!L21</f>
        <v>1.33</v>
      </c>
      <c r="E21" s="140"/>
      <c r="F21" s="141" t="s">
        <v>864</v>
      </c>
      <c r="G21" s="141" t="s">
        <v>865</v>
      </c>
      <c r="H21" s="141" t="s">
        <v>867</v>
      </c>
      <c r="I21" s="37"/>
      <c r="J21" s="37"/>
    </row>
    <row r="22" spans="1:12" x14ac:dyDescent="0.3">
      <c r="A22" s="33">
        <f>'Q1'!K22</f>
        <v>1.1599999999999999</v>
      </c>
      <c r="B22" s="33">
        <f>'Q1'!L22</f>
        <v>0.48</v>
      </c>
      <c r="E22" s="59" t="s">
        <v>866</v>
      </c>
      <c r="F22" s="38">
        <f>'Q1'!O3</f>
        <v>1.0073566433566423</v>
      </c>
      <c r="G22" s="38">
        <f>'Q1'!P3</f>
        <v>1.1020719424460437</v>
      </c>
      <c r="H22" s="38">
        <f>F22-G22</f>
        <v>-9.471529908940135E-2</v>
      </c>
      <c r="I22" s="37"/>
      <c r="J22" s="37"/>
    </row>
    <row r="23" spans="1:12" ht="14.55" x14ac:dyDescent="0.35">
      <c r="A23" s="33">
        <f>'Q1'!K23</f>
        <v>1.21</v>
      </c>
      <c r="B23" s="33">
        <f>'Q1'!L23</f>
        <v>1.47</v>
      </c>
    </row>
    <row r="24" spans="1:12" ht="14.55" x14ac:dyDescent="0.35">
      <c r="A24" s="33">
        <f>'Q1'!K24</f>
        <v>0.6</v>
      </c>
      <c r="B24" s="33">
        <f>'Q1'!L24</f>
        <v>1.1200000000000001</v>
      </c>
    </row>
    <row r="25" spans="1:12" ht="14.55" x14ac:dyDescent="0.35">
      <c r="A25" s="33">
        <f>'Q1'!K25</f>
        <v>0.72</v>
      </c>
      <c r="B25" s="33">
        <f>'Q1'!L25</f>
        <v>1</v>
      </c>
    </row>
    <row r="26" spans="1:12" ht="14.55" x14ac:dyDescent="0.35">
      <c r="A26" s="33">
        <f>'Q1'!K26</f>
        <v>0.85</v>
      </c>
      <c r="B26" s="33">
        <f>'Q1'!L26</f>
        <v>0.59</v>
      </c>
    </row>
    <row r="27" spans="1:12" ht="14.55" x14ac:dyDescent="0.35">
      <c r="A27" s="33">
        <f>'Q1'!K27</f>
        <v>1.03</v>
      </c>
      <c r="B27" s="33">
        <f>'Q1'!L27</f>
        <v>0.77</v>
      </c>
    </row>
    <row r="28" spans="1:12" ht="14.55" x14ac:dyDescent="0.35">
      <c r="A28" s="33">
        <f>'Q1'!K28</f>
        <v>1.18</v>
      </c>
      <c r="B28" s="33">
        <f>'Q1'!L28</f>
        <v>0.63</v>
      </c>
    </row>
    <row r="29" spans="1:12" ht="14.55" x14ac:dyDescent="0.35">
      <c r="A29" s="33">
        <f>'Q1'!K29</f>
        <v>0.56999999999999995</v>
      </c>
      <c r="B29" s="33">
        <f>'Q1'!L29</f>
        <v>2.0499999999999998</v>
      </c>
    </row>
    <row r="30" spans="1:12" x14ac:dyDescent="0.3">
      <c r="A30" s="33">
        <f>'Q1'!K30</f>
        <v>0.5</v>
      </c>
      <c r="B30" s="33">
        <f>'Q1'!L30</f>
        <v>0.87</v>
      </c>
    </row>
    <row r="31" spans="1:12" x14ac:dyDescent="0.3">
      <c r="A31" s="33">
        <f>'Q1'!K31</f>
        <v>1.1599999999999999</v>
      </c>
      <c r="B31" s="33">
        <f>'Q1'!L31</f>
        <v>3.71</v>
      </c>
    </row>
    <row r="32" spans="1:12" x14ac:dyDescent="0.3">
      <c r="A32" s="33">
        <f>'Q1'!K32</f>
        <v>0.8</v>
      </c>
      <c r="B32" s="33">
        <f>'Q1'!L32</f>
        <v>1.38</v>
      </c>
    </row>
    <row r="33" spans="1:2" x14ac:dyDescent="0.3">
      <c r="A33" s="33">
        <f>'Q1'!K33</f>
        <v>1.46</v>
      </c>
      <c r="B33" s="33">
        <f>'Q1'!L33</f>
        <v>0.98</v>
      </c>
    </row>
    <row r="34" spans="1:2" x14ac:dyDescent="0.3">
      <c r="A34" s="33">
        <f>'Q1'!K34</f>
        <v>2.5499999999999998</v>
      </c>
    </row>
    <row r="35" spans="1:2" x14ac:dyDescent="0.3">
      <c r="A35" s="33">
        <f>'Q1'!K35</f>
        <v>1.03</v>
      </c>
    </row>
    <row r="36" spans="1:2" x14ac:dyDescent="0.3">
      <c r="A36" s="33">
        <f>'Q1'!K36</f>
        <v>0.33</v>
      </c>
    </row>
    <row r="37" spans="1:2" x14ac:dyDescent="0.3">
      <c r="A37" s="33">
        <f>'Q1'!K37</f>
        <v>0.99</v>
      </c>
    </row>
    <row r="38" spans="1:2" x14ac:dyDescent="0.3">
      <c r="A38" s="33">
        <f>'Q1'!K38</f>
        <v>1.08</v>
      </c>
    </row>
    <row r="39" spans="1:2" x14ac:dyDescent="0.3">
      <c r="A39" s="33">
        <f>'Q1'!K39</f>
        <v>0.77</v>
      </c>
    </row>
    <row r="40" spans="1:2" x14ac:dyDescent="0.3">
      <c r="A40"/>
    </row>
    <row r="41" spans="1:2" x14ac:dyDescent="0.3">
      <c r="A41"/>
    </row>
    <row r="42" spans="1:2" x14ac:dyDescent="0.3">
      <c r="A42"/>
    </row>
    <row r="43" spans="1:2" x14ac:dyDescent="0.3">
      <c r="A43"/>
    </row>
    <row r="44" spans="1:2" x14ac:dyDescent="0.3">
      <c r="A44"/>
    </row>
    <row r="45" spans="1:2" x14ac:dyDescent="0.3">
      <c r="A45"/>
    </row>
    <row r="46" spans="1:2" x14ac:dyDescent="0.3">
      <c r="A46"/>
    </row>
    <row r="47" spans="1:2" x14ac:dyDescent="0.3">
      <c r="A47"/>
    </row>
    <row r="48" spans="1:2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</sheetData>
  <mergeCells count="3">
    <mergeCell ref="E1:G1"/>
    <mergeCell ref="E13:J13"/>
    <mergeCell ref="E20:H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716"/>
  <sheetViews>
    <sheetView topLeftCell="L1" zoomScale="90" zoomScaleNormal="90" workbookViewId="0">
      <selection activeCell="U10" sqref="U10"/>
    </sheetView>
  </sheetViews>
  <sheetFormatPr defaultRowHeight="14.4" x14ac:dyDescent="0.3"/>
  <cols>
    <col min="4" max="4" width="31.44140625" style="37" customWidth="1"/>
    <col min="6" max="6" width="9.77734375" customWidth="1"/>
    <col min="7" max="7" width="10.21875" customWidth="1"/>
    <col min="8" max="8" width="32.5546875" style="31" customWidth="1"/>
    <col min="11" max="11" width="34.44140625" style="37" customWidth="1"/>
    <col min="12" max="12" width="32.44140625" customWidth="1"/>
    <col min="14" max="14" width="23.88671875" bestFit="1" customWidth="1"/>
    <col min="15" max="15" width="16.88671875" bestFit="1" customWidth="1"/>
    <col min="16" max="16" width="16.5546875" bestFit="1" customWidth="1"/>
    <col min="17" max="17" width="26.88671875" bestFit="1" customWidth="1"/>
    <col min="18" max="18" width="20.21875" bestFit="1" customWidth="1"/>
    <col min="19" max="19" width="8.6640625" customWidth="1"/>
  </cols>
  <sheetData>
    <row r="1" spans="4:21" ht="15" thickBot="1" x14ac:dyDescent="0.35">
      <c r="D1" s="88" t="s">
        <v>852</v>
      </c>
      <c r="H1" s="88" t="s">
        <v>853</v>
      </c>
      <c r="K1" s="32" t="s">
        <v>875</v>
      </c>
      <c r="L1" s="32" t="s">
        <v>876</v>
      </c>
      <c r="N1" s="119" t="s">
        <v>811</v>
      </c>
      <c r="O1" s="119"/>
      <c r="P1" s="119"/>
    </row>
    <row r="2" spans="4:21" ht="15" thickTop="1" x14ac:dyDescent="0.3">
      <c r="D2" s="89">
        <v>0.63</v>
      </c>
      <c r="H2" s="89">
        <v>1.19</v>
      </c>
      <c r="K2" s="33">
        <v>0.48</v>
      </c>
      <c r="L2" s="33">
        <v>0.42</v>
      </c>
      <c r="N2" s="60"/>
      <c r="O2" s="61" t="s">
        <v>857</v>
      </c>
      <c r="P2" s="32" t="s">
        <v>858</v>
      </c>
    </row>
    <row r="3" spans="4:21" x14ac:dyDescent="0.3">
      <c r="D3" s="89">
        <v>1.04</v>
      </c>
      <c r="H3" s="89">
        <v>1.02</v>
      </c>
      <c r="K3" s="33">
        <v>1.1299999999999999</v>
      </c>
      <c r="L3" s="33">
        <v>1.19</v>
      </c>
      <c r="N3" s="59" t="s">
        <v>815</v>
      </c>
      <c r="O3" s="38">
        <f>AVERAGE(K2:K23)</f>
        <v>0.97090909090909083</v>
      </c>
      <c r="P3" s="38">
        <f>AVERAGE(L2:L21)</f>
        <v>1.2429999999999999</v>
      </c>
    </row>
    <row r="4" spans="4:21" x14ac:dyDescent="0.3">
      <c r="D4" s="89">
        <v>0.91</v>
      </c>
      <c r="H4" s="89">
        <v>0.31</v>
      </c>
      <c r="K4" s="33">
        <v>0.39</v>
      </c>
      <c r="L4" s="33">
        <v>0.55000000000000004</v>
      </c>
      <c r="N4" s="59" t="s">
        <v>832</v>
      </c>
      <c r="O4" s="38">
        <f>_xlfn.VAR.S(K2:K23)</f>
        <v>0.38664675324675341</v>
      </c>
      <c r="P4" s="38">
        <f>_xlfn.VAR.S(L2:L21)</f>
        <v>1.7650642105263161</v>
      </c>
    </row>
    <row r="5" spans="4:21" x14ac:dyDescent="0.3">
      <c r="D5" s="89">
        <v>3.24</v>
      </c>
      <c r="H5" s="89">
        <v>1.1200000000000001</v>
      </c>
      <c r="K5" s="33">
        <v>0.6</v>
      </c>
      <c r="L5" s="33">
        <v>0.94</v>
      </c>
      <c r="N5" s="59" t="s">
        <v>861</v>
      </c>
      <c r="O5" s="62">
        <f>COUNT(K2:K23)</f>
        <v>22</v>
      </c>
      <c r="P5" s="62">
        <f>COUNT(L2:L21)</f>
        <v>20</v>
      </c>
    </row>
    <row r="6" spans="4:21" x14ac:dyDescent="0.3">
      <c r="D6" s="89">
        <v>1.62</v>
      </c>
      <c r="H6" s="89">
        <v>1.77</v>
      </c>
      <c r="K6" s="33">
        <v>1.1100000000000001</v>
      </c>
      <c r="L6" s="33">
        <v>0.26</v>
      </c>
    </row>
    <row r="7" spans="4:21" x14ac:dyDescent="0.3">
      <c r="D7" s="89">
        <v>1.1299999999999999</v>
      </c>
      <c r="H7" s="89">
        <v>0.87</v>
      </c>
      <c r="K7" s="33">
        <v>0.48</v>
      </c>
      <c r="L7" s="33">
        <v>6.49</v>
      </c>
      <c r="N7" s="59" t="s">
        <v>860</v>
      </c>
      <c r="O7" s="38">
        <f>O3-P3</f>
        <v>-0.27209090909090905</v>
      </c>
    </row>
    <row r="8" spans="4:21" x14ac:dyDescent="0.3">
      <c r="D8" s="89">
        <v>1.45</v>
      </c>
      <c r="H8" s="89">
        <v>1.35</v>
      </c>
      <c r="K8" s="33">
        <v>1.19</v>
      </c>
      <c r="L8" s="33">
        <v>0.87</v>
      </c>
      <c r="N8" s="59" t="s">
        <v>829</v>
      </c>
      <c r="O8" s="38">
        <f>SQRT((O4/O5)+(P4/P5))</f>
        <v>0.32531225452881846</v>
      </c>
      <c r="T8" s="37"/>
      <c r="U8" s="37"/>
    </row>
    <row r="9" spans="4:21" x14ac:dyDescent="0.3">
      <c r="D9" s="89">
        <v>1.2</v>
      </c>
      <c r="H9" s="89">
        <v>1</v>
      </c>
      <c r="K9" s="33">
        <v>1.26</v>
      </c>
      <c r="L9" s="33">
        <v>0.75</v>
      </c>
      <c r="N9" s="59" t="s">
        <v>828</v>
      </c>
      <c r="O9" s="38">
        <f>ROUNDUP(((O4/O5)+(P4/P5))^2/((O4/O5)^2/(O5-1)+(P4/P5)^2/(P5-1)),0)</f>
        <v>27</v>
      </c>
      <c r="T9" s="37"/>
      <c r="U9" s="37"/>
    </row>
    <row r="10" spans="4:21" x14ac:dyDescent="0.3">
      <c r="D10" s="89">
        <v>1.35</v>
      </c>
      <c r="H10" s="89">
        <v>1.1499999999999999</v>
      </c>
      <c r="K10" s="33">
        <v>0.92</v>
      </c>
      <c r="L10" s="33">
        <v>2.5499999999999998</v>
      </c>
      <c r="T10" s="37"/>
      <c r="U10" s="37"/>
    </row>
    <row r="11" spans="4:21" x14ac:dyDescent="0.3">
      <c r="D11" s="89">
        <v>1.35</v>
      </c>
      <c r="H11" s="89">
        <v>1.01</v>
      </c>
      <c r="K11" s="33">
        <v>2.0299999999999998</v>
      </c>
      <c r="L11" s="33">
        <v>0.93</v>
      </c>
      <c r="O11" t="s">
        <v>816</v>
      </c>
      <c r="T11" s="37"/>
      <c r="U11" s="37"/>
    </row>
    <row r="12" spans="4:21" x14ac:dyDescent="0.3">
      <c r="D12" s="89">
        <v>0.53</v>
      </c>
      <c r="H12" s="89">
        <v>1.05</v>
      </c>
      <c r="K12" s="33">
        <v>0.71</v>
      </c>
      <c r="L12" s="33">
        <v>0.72</v>
      </c>
      <c r="T12" s="37"/>
      <c r="U12" s="37"/>
    </row>
    <row r="13" spans="4:21" ht="15" thickBot="1" x14ac:dyDescent="0.35">
      <c r="D13" s="89">
        <v>0.88</v>
      </c>
      <c r="H13" s="89">
        <v>1.36</v>
      </c>
      <c r="K13" s="33">
        <v>2.2200000000000002</v>
      </c>
      <c r="L13" s="33">
        <v>0.86</v>
      </c>
      <c r="N13" s="119" t="s">
        <v>819</v>
      </c>
      <c r="O13" s="119"/>
      <c r="P13" s="119"/>
      <c r="Q13" s="119"/>
      <c r="R13" s="119"/>
      <c r="S13" s="119"/>
      <c r="T13" s="37"/>
      <c r="U13" s="37"/>
    </row>
    <row r="14" spans="4:21" ht="30" thickTop="1" thickBot="1" x14ac:dyDescent="0.35">
      <c r="D14" s="89">
        <v>0.83</v>
      </c>
      <c r="H14" s="89">
        <v>0.85</v>
      </c>
      <c r="K14" s="33">
        <v>0.74</v>
      </c>
      <c r="L14" s="33">
        <v>1.41</v>
      </c>
      <c r="N14" s="138" t="s">
        <v>820</v>
      </c>
      <c r="O14" s="139" t="s">
        <v>880</v>
      </c>
      <c r="P14" s="139" t="s">
        <v>821</v>
      </c>
      <c r="Q14" s="139" t="s">
        <v>862</v>
      </c>
      <c r="R14" s="139" t="s">
        <v>863</v>
      </c>
      <c r="S14" s="139" t="s">
        <v>824</v>
      </c>
      <c r="T14" s="37"/>
      <c r="U14" s="37"/>
    </row>
    <row r="15" spans="4:21" x14ac:dyDescent="0.3">
      <c r="D15" s="89">
        <v>1.52</v>
      </c>
      <c r="H15" s="89">
        <v>1.03</v>
      </c>
      <c r="K15" s="33">
        <v>0.8</v>
      </c>
      <c r="L15" s="33">
        <v>0.66</v>
      </c>
      <c r="N15" s="40">
        <v>0.9</v>
      </c>
      <c r="O15" s="91">
        <f>_xlfn.T.INV((1+0.9)/2,$O$9)</f>
        <v>1.7032884457221271</v>
      </c>
      <c r="P15" s="91">
        <f>$O$8*O15</f>
        <v>0.55410060439075215</v>
      </c>
      <c r="Q15" s="46">
        <f>$O$7-P15</f>
        <v>-0.8261915134816612</v>
      </c>
      <c r="R15" s="46">
        <f>$O$7+P15</f>
        <v>0.2820096952998431</v>
      </c>
      <c r="S15" s="91">
        <f>R15-Q15</f>
        <v>1.1082012087815043</v>
      </c>
      <c r="T15" s="37"/>
      <c r="U15" s="37"/>
    </row>
    <row r="16" spans="4:21" x14ac:dyDescent="0.3">
      <c r="D16" s="89">
        <v>1.24</v>
      </c>
      <c r="H16" s="89">
        <v>0.9</v>
      </c>
      <c r="K16" s="33">
        <v>0.13</v>
      </c>
      <c r="L16" s="33">
        <v>1.1399999999999999</v>
      </c>
      <c r="N16" s="43">
        <v>0.95</v>
      </c>
      <c r="O16" s="91">
        <f>_xlfn.T.INV((1+0.95)/2,$O$9)</f>
        <v>2.0518305164802841</v>
      </c>
      <c r="P16" s="91">
        <f>$O$8*O16</f>
        <v>0.66748561122723127</v>
      </c>
      <c r="Q16" s="46">
        <f>$O$7-P16</f>
        <v>-0.93957652031814032</v>
      </c>
      <c r="R16" s="46">
        <f t="shared" ref="R16:R17" si="0">$O$7+P16</f>
        <v>0.39539470213632222</v>
      </c>
      <c r="S16" s="91">
        <f t="shared" ref="S16:S17" si="1">R16-Q16</f>
        <v>1.3349712224544625</v>
      </c>
      <c r="T16" s="37"/>
      <c r="U16" s="37"/>
    </row>
    <row r="17" spans="4:21" x14ac:dyDescent="0.3">
      <c r="D17" s="89">
        <v>1.56</v>
      </c>
      <c r="H17" s="89">
        <v>0.38</v>
      </c>
      <c r="K17" s="33">
        <v>2.4700000000000002</v>
      </c>
      <c r="L17" s="33">
        <v>0.83</v>
      </c>
      <c r="N17" s="43">
        <v>0.98</v>
      </c>
      <c r="O17" s="91">
        <f>_xlfn.T.INV((1+0.98)/2,$O$9)</f>
        <v>2.4726599119560055</v>
      </c>
      <c r="P17" s="91">
        <f t="shared" ref="P17" si="2">$O$8*O17</f>
        <v>0.80438657064143793</v>
      </c>
      <c r="Q17" s="46">
        <f>$O$7-P17</f>
        <v>-1.0764774797323469</v>
      </c>
      <c r="R17" s="46">
        <f t="shared" si="0"/>
        <v>0.53229566155052888</v>
      </c>
      <c r="S17" s="91">
        <f t="shared" si="1"/>
        <v>1.6087731412828759</v>
      </c>
      <c r="T17" s="37"/>
      <c r="U17" s="37"/>
    </row>
    <row r="18" spans="4:21" x14ac:dyDescent="0.3">
      <c r="D18" s="89">
        <v>0.2</v>
      </c>
      <c r="H18" s="89">
        <v>0.98</v>
      </c>
      <c r="K18" s="33">
        <v>0.68</v>
      </c>
      <c r="L18" s="33">
        <v>1.4</v>
      </c>
      <c r="N18" s="45" t="s">
        <v>816</v>
      </c>
      <c r="O18" s="45" t="s">
        <v>816</v>
      </c>
      <c r="P18" s="37"/>
      <c r="Q18" s="37"/>
      <c r="R18" s="37"/>
      <c r="S18" s="37"/>
    </row>
    <row r="19" spans="4:21" x14ac:dyDescent="0.3">
      <c r="D19" s="89">
        <v>0.79</v>
      </c>
      <c r="H19" s="89">
        <v>1.04</v>
      </c>
      <c r="K19" s="33">
        <v>0.05</v>
      </c>
      <c r="L19" s="33">
        <v>0.97</v>
      </c>
      <c r="N19" s="37"/>
      <c r="O19" s="37"/>
      <c r="P19" s="37"/>
      <c r="Q19" s="37"/>
      <c r="R19" s="37"/>
      <c r="S19" s="37"/>
    </row>
    <row r="20" spans="4:21" ht="15" thickBot="1" x14ac:dyDescent="0.35">
      <c r="D20" s="89">
        <v>1.48</v>
      </c>
      <c r="H20" s="89">
        <v>0.9</v>
      </c>
      <c r="K20" s="33">
        <v>0.61</v>
      </c>
      <c r="L20" s="33">
        <v>1.39</v>
      </c>
      <c r="N20" s="119" t="s">
        <v>825</v>
      </c>
      <c r="O20" s="119"/>
      <c r="P20" s="119"/>
      <c r="Q20" s="119"/>
      <c r="R20" s="37"/>
      <c r="S20" s="37"/>
    </row>
    <row r="21" spans="4:21" ht="15" thickTop="1" x14ac:dyDescent="0.3">
      <c r="D21" s="89">
        <v>1.28</v>
      </c>
      <c r="H21" s="89">
        <v>1.22</v>
      </c>
      <c r="K21" s="33">
        <v>0.96</v>
      </c>
      <c r="L21" s="33">
        <v>0.53</v>
      </c>
      <c r="N21" s="60"/>
      <c r="O21" s="61" t="s">
        <v>864</v>
      </c>
      <c r="P21" s="61" t="s">
        <v>865</v>
      </c>
      <c r="Q21" s="61" t="s">
        <v>867</v>
      </c>
      <c r="R21" s="37"/>
      <c r="S21" s="37"/>
    </row>
    <row r="22" spans="4:21" x14ac:dyDescent="0.3">
      <c r="D22" s="89">
        <v>0.96</v>
      </c>
      <c r="H22" s="89">
        <v>1.1599999999999999</v>
      </c>
      <c r="K22" s="33">
        <v>1.08</v>
      </c>
      <c r="N22" s="59" t="s">
        <v>866</v>
      </c>
      <c r="O22" s="38">
        <f>'Q1'!O3</f>
        <v>1.0073566433566423</v>
      </c>
      <c r="P22" s="38">
        <f>'Q1'!P3</f>
        <v>1.1020719424460437</v>
      </c>
      <c r="Q22" s="38">
        <f>O22-P22</f>
        <v>-9.471529908940135E-2</v>
      </c>
      <c r="R22" s="37"/>
      <c r="S22" s="37"/>
    </row>
    <row r="23" spans="4:21" x14ac:dyDescent="0.3">
      <c r="D23" s="89">
        <v>0.72</v>
      </c>
      <c r="H23" s="89">
        <v>1.54</v>
      </c>
      <c r="K23" s="33">
        <v>1.32</v>
      </c>
    </row>
    <row r="24" spans="4:21" x14ac:dyDescent="0.3">
      <c r="D24" s="89">
        <v>0.6</v>
      </c>
      <c r="H24" s="89">
        <v>0.72</v>
      </c>
      <c r="K24"/>
    </row>
    <row r="25" spans="4:21" ht="14.55" x14ac:dyDescent="0.35">
      <c r="D25" s="89">
        <v>0.56000000000000005</v>
      </c>
      <c r="H25" s="89">
        <v>0.82</v>
      </c>
      <c r="K25"/>
    </row>
    <row r="26" spans="4:21" ht="14.55" x14ac:dyDescent="0.35">
      <c r="D26" s="89">
        <v>0.98</v>
      </c>
      <c r="H26" s="89">
        <v>0.2</v>
      </c>
      <c r="K26"/>
    </row>
    <row r="27" spans="4:21" ht="14.55" x14ac:dyDescent="0.35">
      <c r="D27" s="89">
        <v>0.26</v>
      </c>
      <c r="H27" s="89">
        <v>1.54</v>
      </c>
      <c r="K27"/>
    </row>
    <row r="28" spans="4:21" ht="14.55" x14ac:dyDescent="0.35">
      <c r="D28" s="89">
        <v>1.21</v>
      </c>
      <c r="H28" s="89">
        <v>0.39</v>
      </c>
      <c r="K28"/>
    </row>
    <row r="29" spans="4:21" ht="14.55" x14ac:dyDescent="0.35">
      <c r="D29" s="89">
        <v>0.68</v>
      </c>
      <c r="H29" s="89">
        <v>1.04</v>
      </c>
      <c r="K29"/>
    </row>
    <row r="30" spans="4:21" ht="14.55" x14ac:dyDescent="0.35">
      <c r="D30" s="89">
        <v>0.8</v>
      </c>
      <c r="H30" s="89">
        <v>9.09</v>
      </c>
      <c r="K30"/>
    </row>
    <row r="31" spans="4:21" x14ac:dyDescent="0.3">
      <c r="D31" s="89">
        <v>1.1599999999999999</v>
      </c>
      <c r="H31" s="89">
        <v>1.23</v>
      </c>
      <c r="K31"/>
    </row>
    <row r="32" spans="4:21" x14ac:dyDescent="0.3">
      <c r="D32" s="89">
        <v>0.84</v>
      </c>
      <c r="H32" s="89">
        <v>0.99</v>
      </c>
      <c r="K32"/>
    </row>
    <row r="33" spans="4:11" x14ac:dyDescent="0.3">
      <c r="D33" s="89">
        <v>0.89</v>
      </c>
      <c r="H33" s="89">
        <v>2.19</v>
      </c>
      <c r="K33"/>
    </row>
    <row r="34" spans="4:11" x14ac:dyDescent="0.3">
      <c r="D34" s="89">
        <v>3.23</v>
      </c>
      <c r="H34" s="89">
        <v>1.08</v>
      </c>
      <c r="K34"/>
    </row>
    <row r="35" spans="4:11" x14ac:dyDescent="0.3">
      <c r="D35" s="89">
        <v>0.86</v>
      </c>
      <c r="H35" s="89">
        <v>0.99</v>
      </c>
      <c r="K35"/>
    </row>
    <row r="36" spans="4:11" x14ac:dyDescent="0.3">
      <c r="D36" s="89">
        <v>1.1100000000000001</v>
      </c>
      <c r="H36" s="89">
        <v>0.95</v>
      </c>
      <c r="K36"/>
    </row>
    <row r="37" spans="4:11" x14ac:dyDescent="0.3">
      <c r="D37" s="89">
        <v>1.18</v>
      </c>
      <c r="H37" s="89">
        <v>1.02</v>
      </c>
      <c r="K37"/>
    </row>
    <row r="38" spans="4:11" x14ac:dyDescent="0.3">
      <c r="D38" s="89">
        <v>1.1499999999999999</v>
      </c>
      <c r="H38" s="89">
        <v>1.04</v>
      </c>
      <c r="K38"/>
    </row>
    <row r="39" spans="4:11" x14ac:dyDescent="0.3">
      <c r="D39" s="89">
        <v>0.74</v>
      </c>
      <c r="H39" s="89">
        <v>1.1299999999999999</v>
      </c>
      <c r="K39"/>
    </row>
    <row r="40" spans="4:11" x14ac:dyDescent="0.3">
      <c r="D40" s="89">
        <v>1.06</v>
      </c>
      <c r="H40" s="89">
        <v>1.33</v>
      </c>
      <c r="K40"/>
    </row>
    <row r="41" spans="4:11" x14ac:dyDescent="0.3">
      <c r="D41" s="89">
        <v>1.51</v>
      </c>
      <c r="H41" s="89">
        <v>0.83</v>
      </c>
      <c r="K41"/>
    </row>
    <row r="42" spans="4:11" x14ac:dyDescent="0.3">
      <c r="D42" s="89">
        <v>0.71</v>
      </c>
      <c r="H42" s="89">
        <v>0.83</v>
      </c>
      <c r="K42"/>
    </row>
    <row r="43" spans="4:11" x14ac:dyDescent="0.3">
      <c r="D43" s="89">
        <v>1.03</v>
      </c>
      <c r="H43" s="89">
        <v>0.84</v>
      </c>
      <c r="K43"/>
    </row>
    <row r="44" spans="4:11" x14ac:dyDescent="0.3">
      <c r="D44" s="89">
        <v>1.54</v>
      </c>
      <c r="H44" s="89">
        <v>1.42</v>
      </c>
      <c r="K44"/>
    </row>
    <row r="45" spans="4:11" x14ac:dyDescent="0.3">
      <c r="D45" s="89">
        <v>1.28</v>
      </c>
      <c r="H45" s="89">
        <v>1.33</v>
      </c>
      <c r="K45"/>
    </row>
    <row r="46" spans="4:11" x14ac:dyDescent="0.3">
      <c r="D46" s="89">
        <v>1.5</v>
      </c>
      <c r="H46" s="89">
        <v>1.1100000000000001</v>
      </c>
      <c r="K46"/>
    </row>
    <row r="47" spans="4:11" x14ac:dyDescent="0.3">
      <c r="D47" s="89">
        <v>1.08</v>
      </c>
      <c r="H47" s="89">
        <v>0.72</v>
      </c>
      <c r="K47"/>
    </row>
    <row r="48" spans="4:11" x14ac:dyDescent="0.3">
      <c r="D48" s="89">
        <v>1.66</v>
      </c>
      <c r="H48" s="89">
        <v>1.1100000000000001</v>
      </c>
      <c r="K48"/>
    </row>
    <row r="49" spans="4:11" x14ac:dyDescent="0.3">
      <c r="D49" s="89">
        <v>0.74</v>
      </c>
      <c r="H49" s="89">
        <v>1.1200000000000001</v>
      </c>
      <c r="K49"/>
    </row>
    <row r="50" spans="4:11" x14ac:dyDescent="0.3">
      <c r="D50" s="89">
        <v>1.42</v>
      </c>
      <c r="H50" s="89">
        <v>0.99</v>
      </c>
      <c r="K50"/>
    </row>
    <row r="51" spans="4:11" x14ac:dyDescent="0.3">
      <c r="D51" s="89">
        <v>0.56000000000000005</v>
      </c>
      <c r="H51" s="89">
        <v>1.24</v>
      </c>
      <c r="K51"/>
    </row>
    <row r="52" spans="4:11" x14ac:dyDescent="0.3">
      <c r="D52" s="89">
        <v>0.96</v>
      </c>
      <c r="H52" s="89">
        <v>0.8</v>
      </c>
      <c r="K52"/>
    </row>
    <row r="53" spans="4:11" x14ac:dyDescent="0.3">
      <c r="D53" s="89">
        <v>1.79</v>
      </c>
      <c r="H53" s="89">
        <v>0.78</v>
      </c>
      <c r="K53"/>
    </row>
    <row r="54" spans="4:11" x14ac:dyDescent="0.3">
      <c r="D54" s="89">
        <v>2.91</v>
      </c>
      <c r="H54" s="89">
        <v>1.06</v>
      </c>
      <c r="K54"/>
    </row>
    <row r="55" spans="4:11" x14ac:dyDescent="0.3">
      <c r="D55" s="89">
        <v>2.2799999999999998</v>
      </c>
      <c r="H55" s="89">
        <v>1.29</v>
      </c>
    </row>
    <row r="56" spans="4:11" x14ac:dyDescent="0.3">
      <c r="D56" s="89">
        <v>1.33</v>
      </c>
      <c r="H56" s="89">
        <v>0.67</v>
      </c>
    </row>
    <row r="57" spans="4:11" x14ac:dyDescent="0.3">
      <c r="D57" s="89">
        <v>2.17</v>
      </c>
      <c r="H57" s="89">
        <v>1.64</v>
      </c>
    </row>
    <row r="58" spans="4:11" x14ac:dyDescent="0.3">
      <c r="D58" s="89">
        <v>0.83</v>
      </c>
      <c r="H58" s="89">
        <v>1.1399999999999999</v>
      </c>
    </row>
    <row r="59" spans="4:11" x14ac:dyDescent="0.3">
      <c r="D59" s="89">
        <v>0.64</v>
      </c>
      <c r="H59" s="89">
        <v>1.05</v>
      </c>
    </row>
    <row r="60" spans="4:11" x14ac:dyDescent="0.3">
      <c r="D60" s="89">
        <v>0.97</v>
      </c>
      <c r="H60" s="89">
        <v>0.81</v>
      </c>
    </row>
    <row r="61" spans="4:11" x14ac:dyDescent="0.3">
      <c r="D61" s="89">
        <v>0.64</v>
      </c>
      <c r="H61" s="89">
        <v>0.68</v>
      </c>
    </row>
    <row r="62" spans="4:11" x14ac:dyDescent="0.3">
      <c r="D62" s="89">
        <v>0.86</v>
      </c>
      <c r="H62" s="89">
        <v>0.95</v>
      </c>
    </row>
    <row r="63" spans="4:11" x14ac:dyDescent="0.3">
      <c r="D63" s="89">
        <v>0.95</v>
      </c>
      <c r="H63" s="89">
        <v>0.75</v>
      </c>
    </row>
    <row r="64" spans="4:11" x14ac:dyDescent="0.3">
      <c r="D64" s="89">
        <v>1.1000000000000001</v>
      </c>
      <c r="H64" s="89">
        <v>1.36</v>
      </c>
    </row>
    <row r="65" spans="4:8" x14ac:dyDescent="0.3">
      <c r="D65" s="89">
        <v>1.07</v>
      </c>
      <c r="H65" s="89">
        <v>1.48</v>
      </c>
    </row>
    <row r="66" spans="4:8" x14ac:dyDescent="0.3">
      <c r="D66" s="89">
        <v>1.17</v>
      </c>
      <c r="H66" s="89">
        <v>0.79</v>
      </c>
    </row>
    <row r="67" spans="4:8" x14ac:dyDescent="0.3">
      <c r="D67" s="89">
        <v>1.33</v>
      </c>
      <c r="H67" s="89">
        <v>0.9</v>
      </c>
    </row>
    <row r="68" spans="4:8" x14ac:dyDescent="0.3">
      <c r="D68" s="89">
        <v>0.84</v>
      </c>
      <c r="H68" s="89">
        <v>0.74</v>
      </c>
    </row>
    <row r="69" spans="4:8" x14ac:dyDescent="0.3">
      <c r="D69" s="89">
        <v>1.46</v>
      </c>
      <c r="H69" s="89">
        <v>0.89</v>
      </c>
    </row>
    <row r="70" spans="4:8" x14ac:dyDescent="0.3">
      <c r="D70" s="89">
        <v>1.1499999999999999</v>
      </c>
      <c r="H70" s="89">
        <v>0.76</v>
      </c>
    </row>
    <row r="71" spans="4:8" x14ac:dyDescent="0.3">
      <c r="D71" s="89">
        <v>1.1299999999999999</v>
      </c>
      <c r="H71" s="89">
        <v>1.1299999999999999</v>
      </c>
    </row>
    <row r="72" spans="4:8" x14ac:dyDescent="0.3">
      <c r="D72" s="89">
        <v>1.06</v>
      </c>
      <c r="H72" s="89">
        <v>0.73</v>
      </c>
    </row>
    <row r="73" spans="4:8" x14ac:dyDescent="0.3">
      <c r="D73" s="89">
        <v>1</v>
      </c>
      <c r="H73" s="89">
        <v>0.71</v>
      </c>
    </row>
    <row r="74" spans="4:8" x14ac:dyDescent="0.3">
      <c r="D74" s="89">
        <v>1.17</v>
      </c>
      <c r="H74" s="89">
        <v>0.98</v>
      </c>
    </row>
    <row r="75" spans="4:8" x14ac:dyDescent="0.3">
      <c r="D75" s="89">
        <v>0.48</v>
      </c>
      <c r="H75" s="89">
        <v>0.78</v>
      </c>
    </row>
    <row r="76" spans="4:8" x14ac:dyDescent="0.3">
      <c r="D76" s="89">
        <v>1.92</v>
      </c>
      <c r="H76" s="89">
        <v>1.35</v>
      </c>
    </row>
    <row r="77" spans="4:8" x14ac:dyDescent="0.3">
      <c r="D77" s="89">
        <v>0.66</v>
      </c>
      <c r="H77" s="89">
        <v>1.1599999999999999</v>
      </c>
    </row>
    <row r="78" spans="4:8" x14ac:dyDescent="0.3">
      <c r="D78" s="89">
        <v>0.91</v>
      </c>
      <c r="H78" s="89">
        <v>0.99</v>
      </c>
    </row>
    <row r="79" spans="4:8" x14ac:dyDescent="0.3">
      <c r="D79" s="89">
        <v>0.56999999999999995</v>
      </c>
      <c r="H79" s="89">
        <v>0.67</v>
      </c>
    </row>
    <row r="80" spans="4:8" x14ac:dyDescent="0.3">
      <c r="D80" s="89">
        <v>1.33</v>
      </c>
      <c r="H80" s="89">
        <v>1.8</v>
      </c>
    </row>
    <row r="81" spans="4:8" x14ac:dyDescent="0.3">
      <c r="D81" s="89">
        <v>1.88</v>
      </c>
      <c r="H81" s="89">
        <v>1.33</v>
      </c>
    </row>
    <row r="82" spans="4:8" x14ac:dyDescent="0.3">
      <c r="D82" s="89">
        <v>0.95</v>
      </c>
      <c r="H82" s="89">
        <v>0.4</v>
      </c>
    </row>
    <row r="83" spans="4:8" x14ac:dyDescent="0.3">
      <c r="D83" s="89">
        <v>0.18</v>
      </c>
      <c r="H83" s="89">
        <v>1.08</v>
      </c>
    </row>
    <row r="84" spans="4:8" x14ac:dyDescent="0.3">
      <c r="D84" s="89">
        <v>0.77</v>
      </c>
      <c r="H84" s="89">
        <v>1.24</v>
      </c>
    </row>
    <row r="85" spans="4:8" x14ac:dyDescent="0.3">
      <c r="D85" s="89">
        <v>0.09</v>
      </c>
      <c r="H85" s="89">
        <v>1</v>
      </c>
    </row>
    <row r="86" spans="4:8" x14ac:dyDescent="0.3">
      <c r="D86" s="89">
        <v>0.27</v>
      </c>
      <c r="H86" s="89">
        <v>1.63</v>
      </c>
    </row>
    <row r="87" spans="4:8" x14ac:dyDescent="0.3">
      <c r="D87" s="89">
        <v>0.43</v>
      </c>
      <c r="H87" s="89">
        <v>1.17</v>
      </c>
    </row>
    <row r="88" spans="4:8" x14ac:dyDescent="0.3">
      <c r="D88" s="89">
        <v>0.81</v>
      </c>
      <c r="H88" s="89">
        <v>1.07</v>
      </c>
    </row>
    <row r="89" spans="4:8" x14ac:dyDescent="0.3">
      <c r="D89" s="89">
        <v>0.76</v>
      </c>
      <c r="H89" s="89">
        <v>0.87</v>
      </c>
    </row>
    <row r="90" spans="4:8" x14ac:dyDescent="0.3">
      <c r="D90" s="89">
        <v>0.45</v>
      </c>
      <c r="H90" s="89">
        <v>0.11</v>
      </c>
    </row>
    <row r="91" spans="4:8" x14ac:dyDescent="0.3">
      <c r="D91" s="89">
        <v>0.73</v>
      </c>
      <c r="H91" s="89">
        <v>0.82</v>
      </c>
    </row>
    <row r="92" spans="4:8" x14ac:dyDescent="0.3">
      <c r="D92" s="89">
        <v>0.93</v>
      </c>
      <c r="H92" s="89">
        <v>0.72</v>
      </c>
    </row>
    <row r="93" spans="4:8" x14ac:dyDescent="0.3">
      <c r="D93" s="89">
        <v>0.42</v>
      </c>
      <c r="H93" s="89">
        <v>0.26</v>
      </c>
    </row>
    <row r="94" spans="4:8" x14ac:dyDescent="0.3">
      <c r="D94" s="89">
        <v>0.42</v>
      </c>
      <c r="H94" s="89">
        <v>0.57999999999999996</v>
      </c>
    </row>
    <row r="95" spans="4:8" x14ac:dyDescent="0.3">
      <c r="D95" s="89">
        <v>0.22</v>
      </c>
      <c r="H95" s="89">
        <v>0.89</v>
      </c>
    </row>
    <row r="96" spans="4:8" x14ac:dyDescent="0.3">
      <c r="D96" s="89">
        <v>0.18</v>
      </c>
      <c r="H96" s="89">
        <v>1.42</v>
      </c>
    </row>
    <row r="97" spans="4:8" x14ac:dyDescent="0.3">
      <c r="D97" s="89">
        <v>0.05</v>
      </c>
      <c r="H97" s="89">
        <v>1.01</v>
      </c>
    </row>
    <row r="98" spans="4:8" x14ac:dyDescent="0.3">
      <c r="D98" s="89">
        <v>0.53</v>
      </c>
      <c r="H98" s="89">
        <v>0.56999999999999995</v>
      </c>
    </row>
    <row r="99" spans="4:8" x14ac:dyDescent="0.3">
      <c r="D99" s="89">
        <v>0.99</v>
      </c>
      <c r="H99" s="89">
        <v>0.74</v>
      </c>
    </row>
    <row r="100" spans="4:8" x14ac:dyDescent="0.3">
      <c r="D100" s="89">
        <v>0.86</v>
      </c>
      <c r="H100" s="89">
        <v>1.5</v>
      </c>
    </row>
    <row r="101" spans="4:8" x14ac:dyDescent="0.3">
      <c r="D101" s="89">
        <v>0.67</v>
      </c>
      <c r="H101" s="89">
        <v>1.1000000000000001</v>
      </c>
    </row>
    <row r="102" spans="4:8" x14ac:dyDescent="0.3">
      <c r="D102" s="89">
        <v>0.63</v>
      </c>
      <c r="H102" s="89">
        <v>1.04</v>
      </c>
    </row>
    <row r="103" spans="4:8" x14ac:dyDescent="0.3">
      <c r="D103" s="89">
        <v>0.35</v>
      </c>
      <c r="H103" s="89">
        <v>1.21</v>
      </c>
    </row>
    <row r="104" spans="4:8" x14ac:dyDescent="0.3">
      <c r="D104" s="89">
        <v>0.36</v>
      </c>
      <c r="H104" s="89">
        <v>1.2</v>
      </c>
    </row>
    <row r="105" spans="4:8" x14ac:dyDescent="0.3">
      <c r="D105" s="89">
        <v>0.59</v>
      </c>
      <c r="H105" s="89">
        <v>0.48</v>
      </c>
    </row>
    <row r="106" spans="4:8" x14ac:dyDescent="0.3">
      <c r="D106" s="89">
        <v>0.34</v>
      </c>
      <c r="H106" s="89">
        <v>0.87</v>
      </c>
    </row>
    <row r="107" spans="4:8" x14ac:dyDescent="0.3">
      <c r="D107" s="89">
        <v>0.28999999999999998</v>
      </c>
      <c r="H107" s="89">
        <v>0.86</v>
      </c>
    </row>
    <row r="108" spans="4:8" x14ac:dyDescent="0.3">
      <c r="D108" s="89">
        <v>0.32</v>
      </c>
      <c r="H108" s="89">
        <v>0.43</v>
      </c>
    </row>
    <row r="109" spans="4:8" x14ac:dyDescent="0.3">
      <c r="D109" s="89">
        <v>0.33</v>
      </c>
      <c r="H109" s="89">
        <v>0.31</v>
      </c>
    </row>
    <row r="110" spans="4:8" x14ac:dyDescent="0.3">
      <c r="D110" s="89">
        <v>1.1000000000000001</v>
      </c>
      <c r="H110" s="89">
        <v>0.7</v>
      </c>
    </row>
    <row r="111" spans="4:8" x14ac:dyDescent="0.3">
      <c r="D111" s="89">
        <v>0.11</v>
      </c>
      <c r="H111" s="89">
        <v>0.45</v>
      </c>
    </row>
    <row r="112" spans="4:8" x14ac:dyDescent="0.3">
      <c r="D112" s="89">
        <v>3.14</v>
      </c>
      <c r="H112" s="89">
        <v>0.59</v>
      </c>
    </row>
    <row r="113" spans="4:8" x14ac:dyDescent="0.3">
      <c r="D113" s="89">
        <v>0.69</v>
      </c>
      <c r="H113" s="89">
        <v>0.97</v>
      </c>
    </row>
    <row r="114" spans="4:8" x14ac:dyDescent="0.3">
      <c r="D114" s="89">
        <v>0.17</v>
      </c>
      <c r="H114" s="89">
        <v>0.21</v>
      </c>
    </row>
    <row r="115" spans="4:8" x14ac:dyDescent="0.3">
      <c r="D115" s="89">
        <v>0.25</v>
      </c>
      <c r="H115" s="89">
        <v>1.1200000000000001</v>
      </c>
    </row>
    <row r="116" spans="4:8" x14ac:dyDescent="0.3">
      <c r="D116" s="89">
        <v>0.34</v>
      </c>
      <c r="H116" s="89">
        <v>0.18</v>
      </c>
    </row>
    <row r="117" spans="4:8" x14ac:dyDescent="0.3">
      <c r="D117" s="89">
        <v>0.16</v>
      </c>
      <c r="H117" s="89">
        <v>0.09</v>
      </c>
    </row>
    <row r="118" spans="4:8" x14ac:dyDescent="0.3">
      <c r="D118" s="89">
        <v>0.5</v>
      </c>
      <c r="H118" s="89">
        <v>0.63</v>
      </c>
    </row>
    <row r="119" spans="4:8" x14ac:dyDescent="0.3">
      <c r="D119" s="89">
        <v>1.17</v>
      </c>
      <c r="H119" s="89">
        <v>1.6</v>
      </c>
    </row>
    <row r="120" spans="4:8" x14ac:dyDescent="0.3">
      <c r="D120" s="89">
        <v>0.55000000000000004</v>
      </c>
      <c r="H120" s="89">
        <v>1.47</v>
      </c>
    </row>
    <row r="121" spans="4:8" x14ac:dyDescent="0.3">
      <c r="D121" s="89">
        <v>0.99</v>
      </c>
      <c r="H121" s="89">
        <v>0.67</v>
      </c>
    </row>
    <row r="122" spans="4:8" x14ac:dyDescent="0.3">
      <c r="D122" s="89">
        <v>0.43</v>
      </c>
      <c r="H122" s="89">
        <v>0.34</v>
      </c>
    </row>
    <row r="123" spans="4:8" x14ac:dyDescent="0.3">
      <c r="D123" s="89">
        <v>1.46</v>
      </c>
      <c r="H123" s="89">
        <v>0.8</v>
      </c>
    </row>
    <row r="124" spans="4:8" x14ac:dyDescent="0.3">
      <c r="D124" s="89">
        <v>0.69</v>
      </c>
      <c r="H124" s="89">
        <v>1.72</v>
      </c>
    </row>
    <row r="125" spans="4:8" x14ac:dyDescent="0.3">
      <c r="D125" s="89">
        <v>0.78</v>
      </c>
      <c r="H125" s="89">
        <v>0.91</v>
      </c>
    </row>
    <row r="126" spans="4:8" x14ac:dyDescent="0.3">
      <c r="D126" s="89">
        <v>0.31</v>
      </c>
      <c r="H126" s="89">
        <v>0.94</v>
      </c>
    </row>
    <row r="127" spans="4:8" x14ac:dyDescent="0.3">
      <c r="D127" s="89">
        <v>0.4</v>
      </c>
      <c r="H127" s="89">
        <v>0.26</v>
      </c>
    </row>
    <row r="128" spans="4:8" x14ac:dyDescent="0.3">
      <c r="D128" s="89">
        <v>0.57999999999999996</v>
      </c>
      <c r="H128" s="89">
        <v>0.68</v>
      </c>
    </row>
    <row r="129" spans="4:8" x14ac:dyDescent="0.3">
      <c r="D129" s="89">
        <v>0.47</v>
      </c>
      <c r="H129" s="89">
        <v>0.55000000000000004</v>
      </c>
    </row>
    <row r="130" spans="4:8" x14ac:dyDescent="0.3">
      <c r="D130" s="89">
        <v>1.0900000000000001</v>
      </c>
      <c r="H130" s="89">
        <v>1.35</v>
      </c>
    </row>
    <row r="131" spans="4:8" x14ac:dyDescent="0.3">
      <c r="D131" s="89">
        <v>1.49</v>
      </c>
      <c r="H131" s="89">
        <v>1.22</v>
      </c>
    </row>
    <row r="132" spans="4:8" x14ac:dyDescent="0.3">
      <c r="D132" s="89">
        <v>0.47</v>
      </c>
      <c r="H132" s="89">
        <v>0.85</v>
      </c>
    </row>
    <row r="133" spans="4:8" x14ac:dyDescent="0.3">
      <c r="D133" s="89">
        <v>1.65</v>
      </c>
      <c r="H133" s="89">
        <v>3.15</v>
      </c>
    </row>
    <row r="134" spans="4:8" x14ac:dyDescent="0.3">
      <c r="D134" s="89">
        <v>0.56999999999999995</v>
      </c>
      <c r="H134" s="89">
        <v>1.28</v>
      </c>
    </row>
    <row r="135" spans="4:8" x14ac:dyDescent="0.3">
      <c r="D135" s="89">
        <v>0.69</v>
      </c>
      <c r="H135" s="89">
        <v>1.08</v>
      </c>
    </row>
    <row r="136" spans="4:8" x14ac:dyDescent="0.3">
      <c r="D136" s="89">
        <v>0.22</v>
      </c>
      <c r="H136" s="89">
        <v>1.1599999999999999</v>
      </c>
    </row>
    <row r="137" spans="4:8" x14ac:dyDescent="0.3">
      <c r="D137" s="89">
        <v>0.82</v>
      </c>
      <c r="H137" s="89">
        <v>0.66</v>
      </c>
    </row>
    <row r="138" spans="4:8" x14ac:dyDescent="0.3">
      <c r="D138" s="89">
        <v>0.19</v>
      </c>
      <c r="H138" s="89">
        <v>0.91</v>
      </c>
    </row>
    <row r="139" spans="4:8" x14ac:dyDescent="0.3">
      <c r="D139" s="89">
        <v>0.46</v>
      </c>
      <c r="H139" s="89">
        <v>0.9</v>
      </c>
    </row>
    <row r="140" spans="4:8" x14ac:dyDescent="0.3">
      <c r="D140" s="89">
        <v>1.1000000000000001</v>
      </c>
      <c r="H140" s="89">
        <v>0.71</v>
      </c>
    </row>
    <row r="141" spans="4:8" x14ac:dyDescent="0.3">
      <c r="D141" s="89">
        <v>0.04</v>
      </c>
      <c r="H141" s="89">
        <v>0.77</v>
      </c>
    </row>
    <row r="142" spans="4:8" x14ac:dyDescent="0.3">
      <c r="D142" s="89">
        <v>0.24</v>
      </c>
      <c r="H142" s="89">
        <v>0.91</v>
      </c>
    </row>
    <row r="143" spans="4:8" x14ac:dyDescent="0.3">
      <c r="D143" s="89">
        <v>1.73</v>
      </c>
      <c r="H143" s="89">
        <v>1.52</v>
      </c>
    </row>
    <row r="144" spans="4:8" x14ac:dyDescent="0.3">
      <c r="D144" s="89">
        <v>0.96</v>
      </c>
      <c r="H144" s="89">
        <v>0.5</v>
      </c>
    </row>
    <row r="145" spans="4:8" x14ac:dyDescent="0.3">
      <c r="D145" s="89">
        <v>0.52</v>
      </c>
      <c r="H145" s="89">
        <v>0.9</v>
      </c>
    </row>
    <row r="146" spans="4:8" x14ac:dyDescent="0.3">
      <c r="D146" s="89">
        <v>1.25</v>
      </c>
      <c r="H146" s="89">
        <v>0.93</v>
      </c>
    </row>
    <row r="147" spans="4:8" x14ac:dyDescent="0.3">
      <c r="D147" s="89">
        <v>1.0900000000000001</v>
      </c>
      <c r="H147" s="89">
        <v>3.84</v>
      </c>
    </row>
    <row r="148" spans="4:8" x14ac:dyDescent="0.3">
      <c r="D148" s="89">
        <v>1.19</v>
      </c>
      <c r="H148" s="89">
        <v>0.98</v>
      </c>
    </row>
    <row r="149" spans="4:8" x14ac:dyDescent="0.3">
      <c r="D149" s="89">
        <v>0.77</v>
      </c>
      <c r="H149" s="89">
        <v>0.94</v>
      </c>
    </row>
    <row r="150" spans="4:8" x14ac:dyDescent="0.3">
      <c r="D150" s="89">
        <v>0.9</v>
      </c>
      <c r="H150" s="89">
        <v>0.61</v>
      </c>
    </row>
    <row r="151" spans="4:8" x14ac:dyDescent="0.3">
      <c r="D151" s="89">
        <v>0.56999999999999995</v>
      </c>
      <c r="H151" s="89">
        <v>1.1200000000000001</v>
      </c>
    </row>
    <row r="152" spans="4:8" x14ac:dyDescent="0.3">
      <c r="D152" s="89">
        <v>1.1200000000000001</v>
      </c>
      <c r="H152" s="89">
        <v>1.06</v>
      </c>
    </row>
    <row r="153" spans="4:8" x14ac:dyDescent="0.3">
      <c r="D153" s="89">
        <v>1.01</v>
      </c>
      <c r="H153" s="89">
        <v>0.85</v>
      </c>
    </row>
    <row r="154" spans="4:8" x14ac:dyDescent="0.3">
      <c r="D154" s="89">
        <v>1.0900000000000001</v>
      </c>
      <c r="H154" s="89">
        <v>0.91</v>
      </c>
    </row>
    <row r="155" spans="4:8" x14ac:dyDescent="0.3">
      <c r="D155" s="89">
        <v>1.27</v>
      </c>
      <c r="H155" s="89">
        <v>1.22</v>
      </c>
    </row>
    <row r="156" spans="4:8" x14ac:dyDescent="0.3">
      <c r="D156" s="89">
        <v>0.95</v>
      </c>
      <c r="H156" s="89">
        <v>1.01</v>
      </c>
    </row>
    <row r="157" spans="4:8" x14ac:dyDescent="0.3">
      <c r="D157" s="89">
        <v>0.65</v>
      </c>
      <c r="H157" s="89">
        <v>1.54</v>
      </c>
    </row>
    <row r="158" spans="4:8" x14ac:dyDescent="0.3">
      <c r="D158" s="89">
        <v>1.51</v>
      </c>
      <c r="H158" s="89">
        <v>0.71</v>
      </c>
    </row>
    <row r="159" spans="4:8" x14ac:dyDescent="0.3">
      <c r="D159" s="89">
        <v>1.24</v>
      </c>
      <c r="H159" s="89">
        <v>0.97</v>
      </c>
    </row>
    <row r="160" spans="4:8" x14ac:dyDescent="0.3">
      <c r="D160" s="89">
        <v>2.0299999999999998</v>
      </c>
      <c r="H160" s="89">
        <v>0.87</v>
      </c>
    </row>
    <row r="161" spans="4:8" x14ac:dyDescent="0.3">
      <c r="D161" s="89">
        <v>1.86</v>
      </c>
      <c r="H161" s="89">
        <v>1.46</v>
      </c>
    </row>
    <row r="162" spans="4:8" x14ac:dyDescent="0.3">
      <c r="D162" s="89">
        <v>2.12</v>
      </c>
      <c r="H162" s="89">
        <v>1.1100000000000001</v>
      </c>
    </row>
    <row r="163" spans="4:8" x14ac:dyDescent="0.3">
      <c r="D163" s="89">
        <v>1.43</v>
      </c>
      <c r="H163" s="89">
        <v>1.31</v>
      </c>
    </row>
    <row r="164" spans="4:8" x14ac:dyDescent="0.3">
      <c r="D164" s="89">
        <v>1.88</v>
      </c>
      <c r="H164" s="89">
        <v>0.15</v>
      </c>
    </row>
    <row r="165" spans="4:8" x14ac:dyDescent="0.3">
      <c r="D165" s="89">
        <v>0.55000000000000004</v>
      </c>
      <c r="H165" s="89">
        <v>1.1200000000000001</v>
      </c>
    </row>
    <row r="166" spans="4:8" x14ac:dyDescent="0.3">
      <c r="D166" s="89">
        <v>1.35</v>
      </c>
      <c r="H166" s="89">
        <v>0.8</v>
      </c>
    </row>
    <row r="167" spans="4:8" x14ac:dyDescent="0.3">
      <c r="D167" s="89">
        <v>0.73</v>
      </c>
      <c r="H167" s="89">
        <v>1.71</v>
      </c>
    </row>
    <row r="168" spans="4:8" x14ac:dyDescent="0.3">
      <c r="D168" s="89">
        <v>0.87</v>
      </c>
      <c r="H168" s="89">
        <v>0.48</v>
      </c>
    </row>
    <row r="169" spans="4:8" x14ac:dyDescent="0.3">
      <c r="D169" s="89">
        <v>1.31</v>
      </c>
      <c r="H169" s="89">
        <v>0.79</v>
      </c>
    </row>
    <row r="170" spans="4:8" x14ac:dyDescent="0.3">
      <c r="D170" s="89">
        <v>1.1399999999999999</v>
      </c>
      <c r="H170" s="89">
        <v>0.92</v>
      </c>
    </row>
    <row r="171" spans="4:8" x14ac:dyDescent="0.3">
      <c r="D171" s="89">
        <v>1.18</v>
      </c>
      <c r="H171" s="89">
        <v>0.26</v>
      </c>
    </row>
    <row r="172" spans="4:8" x14ac:dyDescent="0.3">
      <c r="D172" s="89">
        <v>0.78</v>
      </c>
      <c r="H172" s="89">
        <v>0.37</v>
      </c>
    </row>
    <row r="173" spans="4:8" x14ac:dyDescent="0.3">
      <c r="D173" s="89">
        <v>1.28</v>
      </c>
      <c r="H173" s="89">
        <v>0.84</v>
      </c>
    </row>
    <row r="174" spans="4:8" x14ac:dyDescent="0.3">
      <c r="D174" s="89">
        <v>1.38</v>
      </c>
      <c r="H174" s="89">
        <v>1.33</v>
      </c>
    </row>
    <row r="175" spans="4:8" x14ac:dyDescent="0.3">
      <c r="D175" s="89">
        <v>1.26</v>
      </c>
      <c r="H175" s="89">
        <v>0.65</v>
      </c>
    </row>
    <row r="176" spans="4:8" x14ac:dyDescent="0.3">
      <c r="D176" s="89">
        <v>0.92</v>
      </c>
      <c r="H176" s="89">
        <v>0.31</v>
      </c>
    </row>
    <row r="177" spans="4:8" x14ac:dyDescent="0.3">
      <c r="D177" s="89">
        <v>0.11</v>
      </c>
      <c r="H177" s="89">
        <v>0.76</v>
      </c>
    </row>
    <row r="178" spans="4:8" x14ac:dyDescent="0.3">
      <c r="D178" s="89">
        <v>1.1599999999999999</v>
      </c>
      <c r="H178" s="89">
        <v>0.7</v>
      </c>
    </row>
    <row r="179" spans="4:8" x14ac:dyDescent="0.3">
      <c r="D179" s="89">
        <v>0.78</v>
      </c>
      <c r="H179" s="89">
        <v>1.04</v>
      </c>
    </row>
    <row r="180" spans="4:8" x14ac:dyDescent="0.3">
      <c r="D180" s="89">
        <v>1.32</v>
      </c>
      <c r="H180" s="89">
        <v>0.48</v>
      </c>
    </row>
    <row r="181" spans="4:8" x14ac:dyDescent="0.3">
      <c r="D181" s="89">
        <v>1.81</v>
      </c>
      <c r="H181" s="89">
        <v>0.95</v>
      </c>
    </row>
    <row r="182" spans="4:8" x14ac:dyDescent="0.3">
      <c r="D182" s="89">
        <v>1.26</v>
      </c>
      <c r="H182" s="89">
        <v>0.55000000000000004</v>
      </c>
    </row>
    <row r="183" spans="4:8" x14ac:dyDescent="0.3">
      <c r="D183" s="89">
        <v>2.2400000000000002</v>
      </c>
      <c r="H183" s="89">
        <v>1.1000000000000001</v>
      </c>
    </row>
    <row r="184" spans="4:8" x14ac:dyDescent="0.3">
      <c r="D184" s="89">
        <v>1.48</v>
      </c>
      <c r="H184" s="89">
        <v>0.69</v>
      </c>
    </row>
    <row r="185" spans="4:8" x14ac:dyDescent="0.3">
      <c r="D185" s="89">
        <v>1.35</v>
      </c>
      <c r="H185" s="89">
        <v>1.42</v>
      </c>
    </row>
    <row r="186" spans="4:8" x14ac:dyDescent="0.3">
      <c r="D186" s="89">
        <v>0.52</v>
      </c>
      <c r="H186" s="89">
        <v>0.52</v>
      </c>
    </row>
    <row r="187" spans="4:8" x14ac:dyDescent="0.3">
      <c r="D187" s="89">
        <v>1.48</v>
      </c>
      <c r="H187" s="89">
        <v>0.66</v>
      </c>
    </row>
    <row r="188" spans="4:8" x14ac:dyDescent="0.3">
      <c r="D188" s="89">
        <v>1.66</v>
      </c>
      <c r="H188" s="89">
        <v>0.55000000000000004</v>
      </c>
    </row>
    <row r="189" spans="4:8" x14ac:dyDescent="0.3">
      <c r="D189" s="89">
        <v>1.29</v>
      </c>
      <c r="H189" s="89">
        <v>0.38</v>
      </c>
    </row>
    <row r="190" spans="4:8" x14ac:dyDescent="0.3">
      <c r="D190" s="89">
        <v>1.89</v>
      </c>
      <c r="H190" s="89">
        <v>0.57999999999999996</v>
      </c>
    </row>
    <row r="191" spans="4:8" x14ac:dyDescent="0.3">
      <c r="D191" s="89">
        <v>1.35</v>
      </c>
      <c r="H191" s="89">
        <v>1.36</v>
      </c>
    </row>
    <row r="192" spans="4:8" x14ac:dyDescent="0.3">
      <c r="D192" s="89">
        <v>1.1000000000000001</v>
      </c>
      <c r="H192" s="89">
        <v>0.92</v>
      </c>
    </row>
    <row r="193" spans="4:8" x14ac:dyDescent="0.3">
      <c r="D193" s="89">
        <v>1.1000000000000001</v>
      </c>
      <c r="H193" s="89">
        <v>0.9</v>
      </c>
    </row>
    <row r="194" spans="4:8" x14ac:dyDescent="0.3">
      <c r="D194" s="89">
        <v>1.73</v>
      </c>
      <c r="H194" s="89">
        <v>1.03</v>
      </c>
    </row>
    <row r="195" spans="4:8" x14ac:dyDescent="0.3">
      <c r="D195" s="89">
        <v>1.41</v>
      </c>
      <c r="H195" s="89">
        <v>0.67</v>
      </c>
    </row>
    <row r="196" spans="4:8" x14ac:dyDescent="0.3">
      <c r="D196" s="89">
        <v>2.35</v>
      </c>
      <c r="H196" s="89">
        <v>0.76</v>
      </c>
    </row>
    <row r="197" spans="4:8" x14ac:dyDescent="0.3">
      <c r="D197" s="89">
        <v>2.54</v>
      </c>
      <c r="H197" s="89">
        <v>1.08</v>
      </c>
    </row>
    <row r="198" spans="4:8" x14ac:dyDescent="0.3">
      <c r="D198" s="89">
        <v>1.49</v>
      </c>
      <c r="H198" s="89">
        <v>1.41</v>
      </c>
    </row>
    <row r="199" spans="4:8" x14ac:dyDescent="0.3">
      <c r="D199" s="89">
        <v>1.64</v>
      </c>
      <c r="H199" s="89">
        <v>0.68</v>
      </c>
    </row>
    <row r="200" spans="4:8" x14ac:dyDescent="0.3">
      <c r="D200" s="89">
        <v>1.59</v>
      </c>
      <c r="H200" s="89">
        <v>0.96</v>
      </c>
    </row>
    <row r="201" spans="4:8" x14ac:dyDescent="0.3">
      <c r="D201" s="89">
        <v>1.52</v>
      </c>
      <c r="H201" s="89">
        <v>0.57999999999999996</v>
      </c>
    </row>
    <row r="202" spans="4:8" x14ac:dyDescent="0.3">
      <c r="D202" s="89">
        <v>1.25</v>
      </c>
      <c r="H202" s="89">
        <v>0.71</v>
      </c>
    </row>
    <row r="203" spans="4:8" x14ac:dyDescent="0.3">
      <c r="D203" s="89">
        <v>1.64</v>
      </c>
      <c r="H203" s="89">
        <v>0.64</v>
      </c>
    </row>
    <row r="204" spans="4:8" x14ac:dyDescent="0.3">
      <c r="D204" s="89">
        <v>1</v>
      </c>
      <c r="H204" s="89">
        <v>0.94</v>
      </c>
    </row>
    <row r="205" spans="4:8" x14ac:dyDescent="0.3">
      <c r="D205" s="89">
        <v>0.8</v>
      </c>
      <c r="H205" s="89">
        <v>0.53</v>
      </c>
    </row>
    <row r="206" spans="4:8" x14ac:dyDescent="0.3">
      <c r="D206" s="89">
        <v>0.55000000000000004</v>
      </c>
      <c r="H206" s="89">
        <v>0.71</v>
      </c>
    </row>
    <row r="207" spans="4:8" x14ac:dyDescent="0.3">
      <c r="D207" s="89">
        <v>1.39</v>
      </c>
      <c r="H207" s="89">
        <v>0.53</v>
      </c>
    </row>
    <row r="208" spans="4:8" x14ac:dyDescent="0.3">
      <c r="D208" s="89">
        <v>0.82</v>
      </c>
      <c r="H208" s="89">
        <v>0.7</v>
      </c>
    </row>
    <row r="209" spans="4:8" x14ac:dyDescent="0.3">
      <c r="D209" s="89">
        <v>0.93</v>
      </c>
      <c r="H209" s="89">
        <v>0.42</v>
      </c>
    </row>
    <row r="210" spans="4:8" x14ac:dyDescent="0.3">
      <c r="D210" s="89">
        <v>1.08</v>
      </c>
      <c r="H210" s="89">
        <v>1.03</v>
      </c>
    </row>
    <row r="211" spans="4:8" x14ac:dyDescent="0.3">
      <c r="D211" s="89">
        <v>1.31</v>
      </c>
      <c r="H211" s="89">
        <v>0.88</v>
      </c>
    </row>
    <row r="212" spans="4:8" x14ac:dyDescent="0.3">
      <c r="D212" s="89">
        <v>0.99</v>
      </c>
      <c r="H212" s="89">
        <v>1.65</v>
      </c>
    </row>
    <row r="213" spans="4:8" x14ac:dyDescent="0.3">
      <c r="D213" s="89">
        <v>0.64</v>
      </c>
      <c r="H213" s="89">
        <v>1.25</v>
      </c>
    </row>
    <row r="214" spans="4:8" x14ac:dyDescent="0.3">
      <c r="D214" s="89">
        <v>2.13</v>
      </c>
      <c r="H214" s="89">
        <v>1.1000000000000001</v>
      </c>
    </row>
    <row r="215" spans="4:8" x14ac:dyDescent="0.3">
      <c r="D215" s="89">
        <v>1.82</v>
      </c>
      <c r="H215" s="89">
        <v>0.68</v>
      </c>
    </row>
    <row r="216" spans="4:8" x14ac:dyDescent="0.3">
      <c r="D216" s="89">
        <v>2.2400000000000002</v>
      </c>
      <c r="H216" s="89">
        <v>1.51</v>
      </c>
    </row>
    <row r="217" spans="4:8" x14ac:dyDescent="0.3">
      <c r="D217" s="89">
        <v>1.85</v>
      </c>
      <c r="H217" s="89">
        <v>0.62</v>
      </c>
    </row>
    <row r="218" spans="4:8" x14ac:dyDescent="0.3">
      <c r="D218" s="89">
        <v>1.01</v>
      </c>
      <c r="H218" s="89">
        <v>0.86</v>
      </c>
    </row>
    <row r="219" spans="4:8" x14ac:dyDescent="0.3">
      <c r="D219" s="89">
        <v>2.08</v>
      </c>
      <c r="H219" s="89">
        <v>1.35</v>
      </c>
    </row>
    <row r="220" spans="4:8" x14ac:dyDescent="0.3">
      <c r="D220" s="89">
        <v>0.95</v>
      </c>
      <c r="H220" s="89">
        <v>0.93</v>
      </c>
    </row>
    <row r="221" spans="4:8" x14ac:dyDescent="0.3">
      <c r="D221" s="89">
        <v>0.88</v>
      </c>
      <c r="H221" s="89">
        <v>0.96</v>
      </c>
    </row>
    <row r="222" spans="4:8" x14ac:dyDescent="0.3">
      <c r="D222" s="89">
        <v>2.82</v>
      </c>
      <c r="H222" s="89">
        <v>1.74</v>
      </c>
    </row>
    <row r="223" spans="4:8" x14ac:dyDescent="0.3">
      <c r="D223" s="89">
        <v>1.58</v>
      </c>
      <c r="H223" s="89">
        <v>2.5</v>
      </c>
    </row>
    <row r="224" spans="4:8" x14ac:dyDescent="0.3">
      <c r="D224" s="89">
        <v>1.1200000000000001</v>
      </c>
      <c r="H224" s="89">
        <v>1.65</v>
      </c>
    </row>
    <row r="225" spans="4:8" x14ac:dyDescent="0.3">
      <c r="D225" s="89">
        <v>1.43</v>
      </c>
      <c r="H225" s="89">
        <v>3.41</v>
      </c>
    </row>
    <row r="226" spans="4:8" x14ac:dyDescent="0.3">
      <c r="D226" s="89">
        <v>1.27</v>
      </c>
      <c r="H226" s="89">
        <v>5.3</v>
      </c>
    </row>
    <row r="227" spans="4:8" x14ac:dyDescent="0.3">
      <c r="D227" s="89">
        <v>0.5</v>
      </c>
      <c r="H227" s="89">
        <v>1.1200000000000001</v>
      </c>
    </row>
    <row r="228" spans="4:8" x14ac:dyDescent="0.3">
      <c r="D228" s="89">
        <v>0.34</v>
      </c>
      <c r="H228" s="89">
        <v>1.19</v>
      </c>
    </row>
    <row r="229" spans="4:8" x14ac:dyDescent="0.3">
      <c r="D229" s="89">
        <v>1.01</v>
      </c>
      <c r="H229" s="89">
        <v>6.29</v>
      </c>
    </row>
    <row r="230" spans="4:8" x14ac:dyDescent="0.3">
      <c r="D230" s="89">
        <v>1.46</v>
      </c>
      <c r="H230" s="89">
        <v>0.65</v>
      </c>
    </row>
    <row r="231" spans="4:8" x14ac:dyDescent="0.3">
      <c r="D231" s="89">
        <v>0.54</v>
      </c>
      <c r="H231" s="89">
        <v>1.54</v>
      </c>
    </row>
    <row r="232" spans="4:8" x14ac:dyDescent="0.3">
      <c r="D232" s="89">
        <v>3.21</v>
      </c>
      <c r="H232" s="89">
        <v>1.45</v>
      </c>
    </row>
    <row r="233" spans="4:8" x14ac:dyDescent="0.3">
      <c r="D233" s="89">
        <v>0.71</v>
      </c>
      <c r="H233" s="89">
        <v>5.36</v>
      </c>
    </row>
    <row r="234" spans="4:8" x14ac:dyDescent="0.3">
      <c r="D234" s="89">
        <v>1.83</v>
      </c>
      <c r="H234" s="89">
        <v>3.47</v>
      </c>
    </row>
    <row r="235" spans="4:8" x14ac:dyDescent="0.3">
      <c r="D235" s="89">
        <v>0.98</v>
      </c>
      <c r="H235" s="89">
        <v>5.93</v>
      </c>
    </row>
    <row r="236" spans="4:8" x14ac:dyDescent="0.3">
      <c r="D236" s="89">
        <v>1.34</v>
      </c>
      <c r="H236" s="89">
        <v>4.4000000000000004</v>
      </c>
    </row>
    <row r="237" spans="4:8" x14ac:dyDescent="0.3">
      <c r="D237" s="89">
        <v>5.45</v>
      </c>
      <c r="H237" s="89">
        <v>0.8</v>
      </c>
    </row>
    <row r="238" spans="4:8" x14ac:dyDescent="0.3">
      <c r="D238" s="89">
        <v>0.78</v>
      </c>
      <c r="H238" s="89">
        <v>1.06</v>
      </c>
    </row>
    <row r="239" spans="4:8" x14ac:dyDescent="0.3">
      <c r="D239" s="89">
        <v>1.56</v>
      </c>
      <c r="H239" s="89">
        <v>0.76</v>
      </c>
    </row>
    <row r="240" spans="4:8" x14ac:dyDescent="0.3">
      <c r="D240" s="89">
        <v>1.29</v>
      </c>
      <c r="H240" s="89">
        <v>0.61</v>
      </c>
    </row>
    <row r="241" spans="4:8" x14ac:dyDescent="0.3">
      <c r="D241" s="89">
        <v>0.86</v>
      </c>
      <c r="H241" s="89">
        <v>1.06</v>
      </c>
    </row>
    <row r="242" spans="4:8" x14ac:dyDescent="0.3">
      <c r="D242" s="89">
        <v>2.04</v>
      </c>
      <c r="H242" s="89">
        <v>2.0499999999999998</v>
      </c>
    </row>
    <row r="243" spans="4:8" x14ac:dyDescent="0.3">
      <c r="D243" s="89">
        <v>0.95</v>
      </c>
      <c r="H243" s="89">
        <v>1.1000000000000001</v>
      </c>
    </row>
    <row r="244" spans="4:8" x14ac:dyDescent="0.3">
      <c r="D244" s="89">
        <v>2.25</v>
      </c>
      <c r="H244" s="89">
        <v>1.73</v>
      </c>
    </row>
    <row r="245" spans="4:8" x14ac:dyDescent="0.3">
      <c r="D245" s="89">
        <v>2.8</v>
      </c>
      <c r="H245" s="89">
        <v>1.0900000000000001</v>
      </c>
    </row>
    <row r="246" spans="4:8" x14ac:dyDescent="0.3">
      <c r="D246" s="89">
        <v>0.43</v>
      </c>
      <c r="H246" s="89">
        <v>1.02</v>
      </c>
    </row>
    <row r="247" spans="4:8" x14ac:dyDescent="0.3">
      <c r="D247" s="89">
        <v>0.77</v>
      </c>
      <c r="H247" s="89">
        <v>1.26</v>
      </c>
    </row>
    <row r="248" spans="4:8" x14ac:dyDescent="0.3">
      <c r="D248" s="89">
        <v>1.0900000000000001</v>
      </c>
      <c r="H248" s="89">
        <v>0.82</v>
      </c>
    </row>
    <row r="249" spans="4:8" x14ac:dyDescent="0.3">
      <c r="D249" s="89">
        <v>1.23</v>
      </c>
      <c r="H249" s="89">
        <v>2.5099999999999998</v>
      </c>
    </row>
    <row r="250" spans="4:8" x14ac:dyDescent="0.3">
      <c r="D250" s="89">
        <v>0.14000000000000001</v>
      </c>
      <c r="H250" s="89">
        <v>1.18</v>
      </c>
    </row>
    <row r="251" spans="4:8" x14ac:dyDescent="0.3">
      <c r="D251" s="89">
        <v>2.0499999999999998</v>
      </c>
      <c r="H251" s="89">
        <v>7.22</v>
      </c>
    </row>
    <row r="252" spans="4:8" x14ac:dyDescent="0.3">
      <c r="D252" s="89">
        <v>2.6</v>
      </c>
      <c r="H252" s="89">
        <v>3.24</v>
      </c>
    </row>
    <row r="253" spans="4:8" x14ac:dyDescent="0.3">
      <c r="D253" s="89">
        <v>0.64</v>
      </c>
      <c r="H253" s="89">
        <v>2.3199999999999998</v>
      </c>
    </row>
    <row r="254" spans="4:8" x14ac:dyDescent="0.3">
      <c r="D254" s="89">
        <v>0.59</v>
      </c>
      <c r="H254" s="89">
        <v>6.49</v>
      </c>
    </row>
    <row r="255" spans="4:8" x14ac:dyDescent="0.3">
      <c r="D255" s="89">
        <v>1.06</v>
      </c>
      <c r="H255" s="89">
        <v>1.45</v>
      </c>
    </row>
    <row r="256" spans="4:8" x14ac:dyDescent="0.3">
      <c r="D256" s="89">
        <v>3.3</v>
      </c>
      <c r="H256" s="89">
        <v>5.57</v>
      </c>
    </row>
    <row r="257" spans="4:8" x14ac:dyDescent="0.3">
      <c r="D257" s="89">
        <v>1.66</v>
      </c>
      <c r="H257" s="89">
        <v>9.36</v>
      </c>
    </row>
    <row r="258" spans="4:8" x14ac:dyDescent="0.3">
      <c r="D258" s="89">
        <v>1.52</v>
      </c>
      <c r="H258" s="89">
        <v>9.7100000000000009</v>
      </c>
    </row>
    <row r="259" spans="4:8" x14ac:dyDescent="0.3">
      <c r="D259" s="89">
        <v>3.06</v>
      </c>
      <c r="H259" s="89">
        <v>1.1100000000000001</v>
      </c>
    </row>
    <row r="260" spans="4:8" x14ac:dyDescent="0.3">
      <c r="D260" s="89">
        <v>1.04</v>
      </c>
      <c r="H260" s="89">
        <v>1.41</v>
      </c>
    </row>
    <row r="261" spans="4:8" x14ac:dyDescent="0.3">
      <c r="D261" s="89">
        <v>2.4700000000000002</v>
      </c>
      <c r="H261" s="89">
        <v>1.62</v>
      </c>
    </row>
    <row r="262" spans="4:8" x14ac:dyDescent="0.3">
      <c r="D262" s="89">
        <v>0.66</v>
      </c>
      <c r="H262" s="89">
        <v>0.5</v>
      </c>
    </row>
    <row r="263" spans="4:8" x14ac:dyDescent="0.3">
      <c r="D263" s="89">
        <v>0.52</v>
      </c>
      <c r="H263" s="89">
        <v>1.04</v>
      </c>
    </row>
    <row r="264" spans="4:8" x14ac:dyDescent="0.3">
      <c r="D264" s="89">
        <v>1.38</v>
      </c>
      <c r="H264" s="89">
        <v>0.79</v>
      </c>
    </row>
    <row r="265" spans="4:8" x14ac:dyDescent="0.3">
      <c r="D265" s="89">
        <v>2.1800000000000002</v>
      </c>
      <c r="H265" s="89">
        <v>0.84</v>
      </c>
    </row>
    <row r="266" spans="4:8" x14ac:dyDescent="0.3">
      <c r="D266" s="89">
        <v>0.75</v>
      </c>
      <c r="H266" s="89">
        <v>1</v>
      </c>
    </row>
    <row r="267" spans="4:8" x14ac:dyDescent="0.3">
      <c r="D267" s="89">
        <v>1.96</v>
      </c>
      <c r="H267" s="89">
        <v>1.07</v>
      </c>
    </row>
    <row r="268" spans="4:8" x14ac:dyDescent="0.3">
      <c r="D268" s="89">
        <v>1.03</v>
      </c>
      <c r="H268" s="89">
        <v>0.82</v>
      </c>
    </row>
    <row r="269" spans="4:8" x14ac:dyDescent="0.3">
      <c r="D269" s="89">
        <v>2.14</v>
      </c>
      <c r="H269" s="89">
        <v>1.17</v>
      </c>
    </row>
    <row r="270" spans="4:8" x14ac:dyDescent="0.3">
      <c r="D270" s="89">
        <v>0.53</v>
      </c>
      <c r="H270" s="89">
        <v>1.26</v>
      </c>
    </row>
    <row r="271" spans="4:8" x14ac:dyDescent="0.3">
      <c r="D271" s="89">
        <v>1.3</v>
      </c>
      <c r="H271" s="89">
        <v>0.94</v>
      </c>
    </row>
    <row r="272" spans="4:8" x14ac:dyDescent="0.3">
      <c r="D272" s="89">
        <v>0.59</v>
      </c>
      <c r="H272" s="89">
        <v>0.84</v>
      </c>
    </row>
    <row r="273" spans="4:8" x14ac:dyDescent="0.3">
      <c r="D273" s="89">
        <v>1.38</v>
      </c>
      <c r="H273" s="89">
        <v>0.64</v>
      </c>
    </row>
    <row r="274" spans="4:8" x14ac:dyDescent="0.3">
      <c r="D274" s="89">
        <v>1.1399999999999999</v>
      </c>
      <c r="H274" s="89">
        <v>0.63</v>
      </c>
    </row>
    <row r="275" spans="4:8" x14ac:dyDescent="0.3">
      <c r="D275" s="89">
        <v>1.07</v>
      </c>
      <c r="H275" s="89">
        <v>0.84</v>
      </c>
    </row>
    <row r="276" spans="4:8" x14ac:dyDescent="0.3">
      <c r="D276" s="89">
        <v>1.1100000000000001</v>
      </c>
      <c r="H276" s="89">
        <v>0.74</v>
      </c>
    </row>
    <row r="277" spans="4:8" x14ac:dyDescent="0.3">
      <c r="D277" s="89">
        <v>0.65</v>
      </c>
      <c r="H277" s="89">
        <v>0.84</v>
      </c>
    </row>
    <row r="278" spans="4:8" x14ac:dyDescent="0.3">
      <c r="D278" s="89">
        <v>0.28000000000000003</v>
      </c>
      <c r="H278" s="89">
        <v>0.36</v>
      </c>
    </row>
    <row r="279" spans="4:8" x14ac:dyDescent="0.3">
      <c r="D279" s="89">
        <v>1.04</v>
      </c>
      <c r="H279" s="89">
        <v>0.48</v>
      </c>
    </row>
    <row r="280" spans="4:8" x14ac:dyDescent="0.3">
      <c r="D280" s="89">
        <v>1.1100000000000001</v>
      </c>
      <c r="H280" s="89">
        <v>1.35</v>
      </c>
    </row>
    <row r="281" spans="4:8" x14ac:dyDescent="0.3">
      <c r="D281" s="89">
        <v>1.37</v>
      </c>
      <c r="H281" s="89">
        <v>0.66</v>
      </c>
    </row>
    <row r="282" spans="4:8" x14ac:dyDescent="0.3">
      <c r="D282" s="89">
        <v>2.3199999999999998</v>
      </c>
      <c r="H282" s="89">
        <v>0.32</v>
      </c>
    </row>
    <row r="283" spans="4:8" x14ac:dyDescent="0.3">
      <c r="D283" s="89">
        <v>0.95</v>
      </c>
      <c r="H283" s="89">
        <v>0.6</v>
      </c>
    </row>
    <row r="284" spans="4:8" x14ac:dyDescent="0.3">
      <c r="D284" s="89">
        <v>2.0699999999999998</v>
      </c>
      <c r="H284" s="89">
        <v>0.83</v>
      </c>
    </row>
    <row r="285" spans="4:8" x14ac:dyDescent="0.3">
      <c r="D285" s="89">
        <v>1.47</v>
      </c>
      <c r="H285" s="89">
        <v>0.25</v>
      </c>
    </row>
    <row r="286" spans="4:8" x14ac:dyDescent="0.3">
      <c r="D286" s="89">
        <v>2.2200000000000002</v>
      </c>
      <c r="H286" s="89">
        <v>0.79</v>
      </c>
    </row>
    <row r="287" spans="4:8" x14ac:dyDescent="0.3">
      <c r="D287" s="89">
        <v>1.1599999999999999</v>
      </c>
      <c r="H287" s="89">
        <v>0.6</v>
      </c>
    </row>
    <row r="288" spans="4:8" x14ac:dyDescent="0.3">
      <c r="D288" s="89">
        <v>1.07</v>
      </c>
      <c r="H288" s="89">
        <v>0.66</v>
      </c>
    </row>
    <row r="289" spans="4:8" x14ac:dyDescent="0.3">
      <c r="D289" s="89">
        <v>0.98</v>
      </c>
      <c r="H289" s="89">
        <v>1.05</v>
      </c>
    </row>
    <row r="290" spans="4:8" x14ac:dyDescent="0.3">
      <c r="D290" s="89">
        <v>1.17</v>
      </c>
      <c r="H290" s="89">
        <v>0.9</v>
      </c>
    </row>
    <row r="291" spans="4:8" x14ac:dyDescent="0.3">
      <c r="D291" s="89">
        <v>0.68</v>
      </c>
      <c r="H291" s="89">
        <v>0.8</v>
      </c>
    </row>
    <row r="292" spans="4:8" x14ac:dyDescent="0.3">
      <c r="D292" s="89">
        <v>1.36</v>
      </c>
      <c r="H292" s="89">
        <v>0.68</v>
      </c>
    </row>
    <row r="293" spans="4:8" x14ac:dyDescent="0.3">
      <c r="D293" s="89">
        <v>0.69</v>
      </c>
      <c r="H293" s="89">
        <v>0.59</v>
      </c>
    </row>
    <row r="294" spans="4:8" x14ac:dyDescent="0.3">
      <c r="D294" s="89">
        <v>0.65</v>
      </c>
      <c r="H294" s="89">
        <v>0.6</v>
      </c>
    </row>
    <row r="295" spans="4:8" x14ac:dyDescent="0.3">
      <c r="D295" s="89">
        <v>0.72</v>
      </c>
      <c r="H295" s="89">
        <v>0.74</v>
      </c>
    </row>
    <row r="296" spans="4:8" x14ac:dyDescent="0.3">
      <c r="D296" s="89">
        <v>0.93</v>
      </c>
      <c r="H296" s="89">
        <v>0.64</v>
      </c>
    </row>
    <row r="297" spans="4:8" x14ac:dyDescent="0.3">
      <c r="D297" s="89">
        <v>0.37</v>
      </c>
      <c r="H297" s="89">
        <v>0.57999999999999996</v>
      </c>
    </row>
    <row r="298" spans="4:8" x14ac:dyDescent="0.3">
      <c r="D298" s="89">
        <v>1.04</v>
      </c>
      <c r="H298" s="89">
        <v>1.19</v>
      </c>
    </row>
    <row r="299" spans="4:8" x14ac:dyDescent="0.3">
      <c r="D299" s="89">
        <v>1.1599999999999999</v>
      </c>
      <c r="H299" s="89">
        <v>0.77</v>
      </c>
    </row>
    <row r="300" spans="4:8" x14ac:dyDescent="0.3">
      <c r="D300" s="89">
        <v>1.03</v>
      </c>
      <c r="H300" s="89">
        <v>0.56000000000000005</v>
      </c>
    </row>
    <row r="301" spans="4:8" x14ac:dyDescent="0.3">
      <c r="D301" s="89">
        <v>1.01</v>
      </c>
      <c r="H301" s="89">
        <v>0.81</v>
      </c>
    </row>
    <row r="302" spans="4:8" x14ac:dyDescent="0.3">
      <c r="D302" s="89">
        <v>0.85</v>
      </c>
      <c r="H302" s="89">
        <v>0.69</v>
      </c>
    </row>
    <row r="303" spans="4:8" x14ac:dyDescent="0.3">
      <c r="D303" s="89">
        <v>0.8</v>
      </c>
      <c r="H303" s="89">
        <v>0.65</v>
      </c>
    </row>
    <row r="304" spans="4:8" x14ac:dyDescent="0.3">
      <c r="D304" s="89">
        <v>0.72</v>
      </c>
      <c r="H304" s="89">
        <v>0.45</v>
      </c>
    </row>
    <row r="305" spans="4:8" x14ac:dyDescent="0.3">
      <c r="D305" s="89">
        <v>1.18</v>
      </c>
      <c r="H305" s="89">
        <v>0.85</v>
      </c>
    </row>
    <row r="306" spans="4:8" x14ac:dyDescent="0.3">
      <c r="D306" s="89">
        <v>0.92</v>
      </c>
      <c r="H306" s="89">
        <v>0.96</v>
      </c>
    </row>
    <row r="307" spans="4:8" x14ac:dyDescent="0.3">
      <c r="D307" s="89">
        <v>0.95</v>
      </c>
      <c r="H307" s="89">
        <v>0.91</v>
      </c>
    </row>
    <row r="308" spans="4:8" x14ac:dyDescent="0.3">
      <c r="D308" s="89">
        <v>0.98</v>
      </c>
      <c r="H308" s="89">
        <v>0.69</v>
      </c>
    </row>
    <row r="309" spans="4:8" x14ac:dyDescent="0.3">
      <c r="D309" s="89">
        <v>0.39</v>
      </c>
      <c r="H309" s="89">
        <v>0.45</v>
      </c>
    </row>
    <row r="310" spans="4:8" x14ac:dyDescent="0.3">
      <c r="D310" s="89">
        <v>0.71</v>
      </c>
      <c r="H310" s="89">
        <v>1.79</v>
      </c>
    </row>
    <row r="311" spans="4:8" x14ac:dyDescent="0.3">
      <c r="D311" s="89">
        <v>0.32</v>
      </c>
      <c r="H311" s="89">
        <v>0.62</v>
      </c>
    </row>
    <row r="312" spans="4:8" x14ac:dyDescent="0.3">
      <c r="D312" s="89">
        <v>0.38</v>
      </c>
      <c r="H312" s="89">
        <v>0.56999999999999995</v>
      </c>
    </row>
    <row r="313" spans="4:8" x14ac:dyDescent="0.3">
      <c r="D313" s="89">
        <v>0.8</v>
      </c>
      <c r="H313" s="89">
        <v>0.5</v>
      </c>
    </row>
    <row r="314" spans="4:8" x14ac:dyDescent="0.3">
      <c r="D314" s="89">
        <v>0.67</v>
      </c>
      <c r="H314" s="89">
        <v>1.1399999999999999</v>
      </c>
    </row>
    <row r="315" spans="4:8" x14ac:dyDescent="0.3">
      <c r="D315" s="89">
        <v>0.76</v>
      </c>
      <c r="H315" s="89">
        <v>0.28000000000000003</v>
      </c>
    </row>
    <row r="316" spans="4:8" x14ac:dyDescent="0.3">
      <c r="D316" s="89">
        <v>0.79</v>
      </c>
      <c r="H316" s="89">
        <v>0.35</v>
      </c>
    </row>
    <row r="317" spans="4:8" x14ac:dyDescent="0.3">
      <c r="D317" s="89">
        <v>0.55000000000000004</v>
      </c>
      <c r="H317" s="89">
        <v>0.63</v>
      </c>
    </row>
    <row r="318" spans="4:8" x14ac:dyDescent="0.3">
      <c r="D318" s="89">
        <v>0.64</v>
      </c>
      <c r="H318" s="89">
        <v>0.8</v>
      </c>
    </row>
    <row r="319" spans="4:8" x14ac:dyDescent="0.3">
      <c r="D319" s="89">
        <v>0.85</v>
      </c>
      <c r="H319" s="89">
        <v>0.48</v>
      </c>
    </row>
    <row r="320" spans="4:8" x14ac:dyDescent="0.3">
      <c r="D320" s="89">
        <v>0.26</v>
      </c>
      <c r="H320" s="89">
        <v>0.65</v>
      </c>
    </row>
    <row r="321" spans="4:8" x14ac:dyDescent="0.3">
      <c r="D321" s="89">
        <v>0.67</v>
      </c>
      <c r="H321" s="89">
        <v>0.55000000000000004</v>
      </c>
    </row>
    <row r="322" spans="4:8" x14ac:dyDescent="0.3">
      <c r="D322" s="89">
        <v>0.56999999999999995</v>
      </c>
      <c r="H322" s="89">
        <v>0.98</v>
      </c>
    </row>
    <row r="323" spans="4:8" x14ac:dyDescent="0.3">
      <c r="D323" s="89">
        <v>0.68</v>
      </c>
      <c r="H323" s="89">
        <v>1.74</v>
      </c>
    </row>
    <row r="324" spans="4:8" x14ac:dyDescent="0.3">
      <c r="D324" s="89">
        <v>0.81</v>
      </c>
      <c r="H324" s="89">
        <v>1.19</v>
      </c>
    </row>
    <row r="325" spans="4:8" x14ac:dyDescent="0.3">
      <c r="D325" s="89">
        <v>1.28</v>
      </c>
      <c r="H325" s="89">
        <v>1.19</v>
      </c>
    </row>
    <row r="326" spans="4:8" x14ac:dyDescent="0.3">
      <c r="D326" s="89">
        <v>0.28999999999999998</v>
      </c>
      <c r="H326" s="89">
        <v>0.93</v>
      </c>
    </row>
    <row r="327" spans="4:8" x14ac:dyDescent="0.3">
      <c r="D327" s="89">
        <v>3.76</v>
      </c>
      <c r="H327" s="89">
        <v>0.84</v>
      </c>
    </row>
    <row r="328" spans="4:8" x14ac:dyDescent="0.3">
      <c r="D328" s="89">
        <v>1.07</v>
      </c>
      <c r="H328" s="89">
        <v>2.5499999999999998</v>
      </c>
    </row>
    <row r="329" spans="4:8" x14ac:dyDescent="0.3">
      <c r="D329" s="89">
        <v>1.36</v>
      </c>
      <c r="H329" s="89">
        <v>1</v>
      </c>
    </row>
    <row r="330" spans="4:8" x14ac:dyDescent="0.3">
      <c r="D330" s="89">
        <v>0.78</v>
      </c>
      <c r="H330" s="89">
        <v>0.97</v>
      </c>
    </row>
    <row r="331" spans="4:8" x14ac:dyDescent="0.3">
      <c r="D331" s="89">
        <v>0.49</v>
      </c>
      <c r="H331" s="89">
        <v>0.95</v>
      </c>
    </row>
    <row r="332" spans="4:8" x14ac:dyDescent="0.3">
      <c r="D332" s="89">
        <v>0.62</v>
      </c>
      <c r="H332" s="89">
        <v>0.09</v>
      </c>
    </row>
    <row r="333" spans="4:8" x14ac:dyDescent="0.3">
      <c r="D333" s="89">
        <v>1.45</v>
      </c>
      <c r="H333" s="89">
        <v>0.18</v>
      </c>
    </row>
    <row r="334" spans="4:8" x14ac:dyDescent="0.3">
      <c r="D334" s="89">
        <v>0.79</v>
      </c>
      <c r="H334" s="89">
        <v>0.15</v>
      </c>
    </row>
    <row r="335" spans="4:8" x14ac:dyDescent="0.3">
      <c r="D335" s="89">
        <v>1.03</v>
      </c>
      <c r="H335" s="89">
        <v>1.0900000000000001</v>
      </c>
    </row>
    <row r="336" spans="4:8" x14ac:dyDescent="0.3">
      <c r="D336" s="89">
        <v>0.79</v>
      </c>
      <c r="H336" s="89">
        <v>0.64</v>
      </c>
    </row>
    <row r="337" spans="4:8" x14ac:dyDescent="0.3">
      <c r="D337" s="89">
        <v>1.26</v>
      </c>
      <c r="H337" s="89">
        <v>0.54</v>
      </c>
    </row>
    <row r="338" spans="4:8" x14ac:dyDescent="0.3">
      <c r="D338" s="89">
        <v>0.42</v>
      </c>
      <c r="H338" s="89">
        <v>1.25</v>
      </c>
    </row>
    <row r="339" spans="4:8" x14ac:dyDescent="0.3">
      <c r="D339" s="89">
        <v>0.74</v>
      </c>
      <c r="H339" s="89">
        <v>0.25</v>
      </c>
    </row>
    <row r="340" spans="4:8" x14ac:dyDescent="0.3">
      <c r="D340" s="89">
        <v>0.55000000000000004</v>
      </c>
      <c r="H340" s="89">
        <v>0.89</v>
      </c>
    </row>
    <row r="341" spans="4:8" x14ac:dyDescent="0.3">
      <c r="D341" s="89">
        <v>0.9</v>
      </c>
      <c r="H341" s="89">
        <v>0.16</v>
      </c>
    </row>
    <row r="342" spans="4:8" x14ac:dyDescent="0.3">
      <c r="D342" s="89">
        <v>0.81</v>
      </c>
      <c r="H342" s="89">
        <v>1.27</v>
      </c>
    </row>
    <row r="343" spans="4:8" x14ac:dyDescent="0.3">
      <c r="D343" s="89">
        <v>1.93</v>
      </c>
      <c r="H343" s="89">
        <v>1.08</v>
      </c>
    </row>
    <row r="344" spans="4:8" x14ac:dyDescent="0.3">
      <c r="D344" s="89">
        <v>0.97</v>
      </c>
      <c r="H344" s="89">
        <v>0.86</v>
      </c>
    </row>
    <row r="345" spans="4:8" x14ac:dyDescent="0.3">
      <c r="D345" s="89">
        <v>0.53</v>
      </c>
      <c r="H345" s="89">
        <v>0.68</v>
      </c>
    </row>
    <row r="346" spans="4:8" x14ac:dyDescent="0.3">
      <c r="D346" s="89">
        <v>1.55</v>
      </c>
      <c r="H346" s="89">
        <v>1.04</v>
      </c>
    </row>
    <row r="347" spans="4:8" x14ac:dyDescent="0.3">
      <c r="D347" s="89">
        <v>0.27</v>
      </c>
      <c r="H347" s="89">
        <v>1.42</v>
      </c>
    </row>
    <row r="348" spans="4:8" x14ac:dyDescent="0.3">
      <c r="D348" s="89">
        <v>2.4</v>
      </c>
      <c r="H348" s="89">
        <v>0.69</v>
      </c>
    </row>
    <row r="349" spans="4:8" x14ac:dyDescent="0.3">
      <c r="D349" s="89">
        <v>0.74</v>
      </c>
      <c r="H349" s="89">
        <v>1.1000000000000001</v>
      </c>
    </row>
    <row r="350" spans="4:8" x14ac:dyDescent="0.3">
      <c r="D350" s="89">
        <v>1.18</v>
      </c>
      <c r="H350" s="89">
        <v>1.49</v>
      </c>
    </row>
    <row r="351" spans="4:8" x14ac:dyDescent="0.3">
      <c r="D351" s="89">
        <v>0.26</v>
      </c>
      <c r="H351" s="89">
        <v>1.1499999999999999</v>
      </c>
    </row>
    <row r="352" spans="4:8" x14ac:dyDescent="0.3">
      <c r="D352" s="89">
        <v>1.32</v>
      </c>
      <c r="H352" s="89">
        <v>1.28</v>
      </c>
    </row>
    <row r="353" spans="4:8" x14ac:dyDescent="0.3">
      <c r="D353" s="89">
        <v>1.1200000000000001</v>
      </c>
      <c r="H353" s="89">
        <v>0.84</v>
      </c>
    </row>
    <row r="354" spans="4:8" x14ac:dyDescent="0.3">
      <c r="D354" s="89">
        <v>5.07</v>
      </c>
      <c r="H354" s="89">
        <v>1.87</v>
      </c>
    </row>
    <row r="355" spans="4:8" x14ac:dyDescent="0.3">
      <c r="D355" s="89">
        <v>0.49</v>
      </c>
      <c r="H355" s="89">
        <v>0.52</v>
      </c>
    </row>
    <row r="356" spans="4:8" x14ac:dyDescent="0.3">
      <c r="D356" s="89">
        <v>0.91</v>
      </c>
      <c r="H356" s="89">
        <v>0.97</v>
      </c>
    </row>
    <row r="357" spans="4:8" x14ac:dyDescent="0.3">
      <c r="D357" s="89">
        <v>0.05</v>
      </c>
      <c r="H357" s="89">
        <v>0.99</v>
      </c>
    </row>
    <row r="358" spans="4:8" x14ac:dyDescent="0.3">
      <c r="D358" s="89">
        <v>1.81</v>
      </c>
      <c r="H358" s="89">
        <v>2.25</v>
      </c>
    </row>
    <row r="359" spans="4:8" x14ac:dyDescent="0.3">
      <c r="D359" s="89">
        <v>2.37</v>
      </c>
      <c r="H359" s="89">
        <v>1.08</v>
      </c>
    </row>
    <row r="360" spans="4:8" x14ac:dyDescent="0.3">
      <c r="D360" s="89">
        <v>1</v>
      </c>
      <c r="H360" s="89">
        <v>0.81</v>
      </c>
    </row>
    <row r="361" spans="4:8" x14ac:dyDescent="0.3">
      <c r="D361" s="89">
        <v>2.3199999999999998</v>
      </c>
      <c r="H361" s="89">
        <v>0.91</v>
      </c>
    </row>
    <row r="362" spans="4:8" x14ac:dyDescent="0.3">
      <c r="D362" s="89">
        <v>1.83</v>
      </c>
      <c r="H362" s="89">
        <v>0.86</v>
      </c>
    </row>
    <row r="363" spans="4:8" x14ac:dyDescent="0.3">
      <c r="D363" s="89">
        <v>0.7</v>
      </c>
      <c r="H363" s="89">
        <v>0.99</v>
      </c>
    </row>
    <row r="364" spans="4:8" x14ac:dyDescent="0.3">
      <c r="D364" s="89">
        <v>0.47</v>
      </c>
      <c r="H364" s="89">
        <v>0.8</v>
      </c>
    </row>
    <row r="365" spans="4:8" x14ac:dyDescent="0.3">
      <c r="D365" s="89">
        <v>0.54</v>
      </c>
      <c r="H365" s="89">
        <v>1.66</v>
      </c>
    </row>
    <row r="366" spans="4:8" x14ac:dyDescent="0.3">
      <c r="D366" s="89">
        <v>0.76</v>
      </c>
      <c r="H366" s="89">
        <v>1.49</v>
      </c>
    </row>
    <row r="367" spans="4:8" x14ac:dyDescent="0.3">
      <c r="D367" s="89">
        <v>1.4</v>
      </c>
      <c r="H367" s="89">
        <v>1.1499999999999999</v>
      </c>
    </row>
    <row r="368" spans="4:8" x14ac:dyDescent="0.3">
      <c r="D368" s="89">
        <v>0.77</v>
      </c>
      <c r="H368" s="89">
        <v>1.1399999999999999</v>
      </c>
    </row>
    <row r="369" spans="4:8" x14ac:dyDescent="0.3">
      <c r="D369" s="89">
        <v>1.18</v>
      </c>
      <c r="H369" s="89">
        <v>0.77</v>
      </c>
    </row>
    <row r="370" spans="4:8" x14ac:dyDescent="0.3">
      <c r="D370" s="89">
        <v>0.97</v>
      </c>
      <c r="H370" s="89">
        <v>0.72</v>
      </c>
    </row>
    <row r="371" spans="4:8" x14ac:dyDescent="0.3">
      <c r="D371" s="89">
        <v>0.59</v>
      </c>
      <c r="H371" s="89">
        <v>0.87</v>
      </c>
    </row>
    <row r="372" spans="4:8" x14ac:dyDescent="0.3">
      <c r="D372" s="89">
        <v>1.39</v>
      </c>
      <c r="H372" s="89">
        <v>0.82</v>
      </c>
    </row>
    <row r="373" spans="4:8" x14ac:dyDescent="0.3">
      <c r="D373" s="89">
        <v>0.92</v>
      </c>
      <c r="H373" s="89">
        <v>0.93</v>
      </c>
    </row>
    <row r="374" spans="4:8" x14ac:dyDescent="0.3">
      <c r="D374" s="89">
        <v>1.1599999999999999</v>
      </c>
      <c r="H374" s="89">
        <v>0.83</v>
      </c>
    </row>
    <row r="375" spans="4:8" x14ac:dyDescent="0.3">
      <c r="D375" s="89">
        <v>1.1599999999999999</v>
      </c>
      <c r="H375" s="89">
        <v>0.39</v>
      </c>
    </row>
    <row r="376" spans="4:8" x14ac:dyDescent="0.3">
      <c r="D376" s="89">
        <v>0.89</v>
      </c>
      <c r="H376" s="89">
        <v>0.54</v>
      </c>
    </row>
    <row r="377" spans="4:8" x14ac:dyDescent="0.3">
      <c r="D377" s="89">
        <v>0.76</v>
      </c>
      <c r="H377" s="89">
        <v>1.57</v>
      </c>
    </row>
    <row r="378" spans="4:8" x14ac:dyDescent="0.3">
      <c r="D378" s="89">
        <v>1.1599999999999999</v>
      </c>
      <c r="H378" s="89">
        <v>1.48</v>
      </c>
    </row>
    <row r="379" spans="4:8" x14ac:dyDescent="0.3">
      <c r="D379" s="89">
        <v>1.1399999999999999</v>
      </c>
      <c r="H379" s="89">
        <v>0.93</v>
      </c>
    </row>
    <row r="380" spans="4:8" x14ac:dyDescent="0.3">
      <c r="D380" s="89">
        <v>0.79</v>
      </c>
      <c r="H380" s="89">
        <v>1.18</v>
      </c>
    </row>
    <row r="381" spans="4:8" x14ac:dyDescent="0.3">
      <c r="D381" s="89">
        <v>1.32</v>
      </c>
      <c r="H381" s="89">
        <v>1.57</v>
      </c>
    </row>
    <row r="382" spans="4:8" x14ac:dyDescent="0.3">
      <c r="D382" s="89">
        <v>0.8</v>
      </c>
      <c r="H382" s="89">
        <v>1.1100000000000001</v>
      </c>
    </row>
    <row r="383" spans="4:8" x14ac:dyDescent="0.3">
      <c r="D383" s="89">
        <v>0.85</v>
      </c>
      <c r="H383" s="89">
        <v>1.27</v>
      </c>
    </row>
    <row r="384" spans="4:8" x14ac:dyDescent="0.3">
      <c r="D384" s="89">
        <v>0.7</v>
      </c>
      <c r="H384" s="89">
        <v>1.45</v>
      </c>
    </row>
    <row r="385" spans="4:8" x14ac:dyDescent="0.3">
      <c r="D385" s="89">
        <v>0.81</v>
      </c>
      <c r="H385" s="89">
        <v>1.68</v>
      </c>
    </row>
    <row r="386" spans="4:8" x14ac:dyDescent="0.3">
      <c r="D386" s="89">
        <v>0.39</v>
      </c>
      <c r="H386" s="89">
        <v>0.85</v>
      </c>
    </row>
    <row r="387" spans="4:8" x14ac:dyDescent="0.3">
      <c r="D387" s="89">
        <v>2.8</v>
      </c>
      <c r="H387" s="89">
        <v>0.82</v>
      </c>
    </row>
    <row r="388" spans="4:8" x14ac:dyDescent="0.3">
      <c r="D388" s="89">
        <v>0.04</v>
      </c>
      <c r="H388" s="89">
        <v>0.53</v>
      </c>
    </row>
    <row r="389" spans="4:8" x14ac:dyDescent="0.3">
      <c r="D389" s="89">
        <v>1.32</v>
      </c>
      <c r="H389" s="89">
        <v>0.34</v>
      </c>
    </row>
    <row r="390" spans="4:8" x14ac:dyDescent="0.3">
      <c r="D390" s="89">
        <v>1.03</v>
      </c>
      <c r="H390" s="89">
        <v>0.67</v>
      </c>
    </row>
    <row r="391" spans="4:8" x14ac:dyDescent="0.3">
      <c r="D391" s="89">
        <v>0.3</v>
      </c>
      <c r="H391" s="89">
        <v>11.69</v>
      </c>
    </row>
    <row r="392" spans="4:8" x14ac:dyDescent="0.3">
      <c r="D392" s="89">
        <v>0.98</v>
      </c>
      <c r="H392" s="89">
        <v>1.69</v>
      </c>
    </row>
    <row r="393" spans="4:8" x14ac:dyDescent="0.3">
      <c r="D393" s="89">
        <v>1.57</v>
      </c>
      <c r="H393" s="89">
        <v>1.1200000000000001</v>
      </c>
    </row>
    <row r="394" spans="4:8" x14ac:dyDescent="0.3">
      <c r="D394" s="89">
        <v>0.8</v>
      </c>
      <c r="H394" s="89">
        <v>1.51</v>
      </c>
    </row>
    <row r="395" spans="4:8" x14ac:dyDescent="0.3">
      <c r="D395" s="89">
        <v>3.24</v>
      </c>
      <c r="H395" s="89">
        <v>0.83</v>
      </c>
    </row>
    <row r="396" spans="4:8" x14ac:dyDescent="0.3">
      <c r="D396" s="89">
        <v>1.59</v>
      </c>
      <c r="H396" s="89">
        <v>0.88</v>
      </c>
    </row>
    <row r="397" spans="4:8" x14ac:dyDescent="0.3">
      <c r="D397" s="89">
        <v>0.76</v>
      </c>
      <c r="H397" s="89">
        <v>0.84</v>
      </c>
    </row>
    <row r="398" spans="4:8" x14ac:dyDescent="0.3">
      <c r="D398" s="89">
        <v>0.64</v>
      </c>
      <c r="H398" s="89">
        <v>2.5499999999999998</v>
      </c>
    </row>
    <row r="399" spans="4:8" x14ac:dyDescent="0.3">
      <c r="D399" s="89">
        <v>0.8</v>
      </c>
      <c r="H399" s="89">
        <v>0.81</v>
      </c>
    </row>
    <row r="400" spans="4:8" x14ac:dyDescent="0.3">
      <c r="D400" s="89">
        <v>2.2400000000000002</v>
      </c>
      <c r="H400" s="89">
        <v>1.21</v>
      </c>
    </row>
    <row r="401" spans="4:8" x14ac:dyDescent="0.3">
      <c r="D401" s="89">
        <v>1.32</v>
      </c>
      <c r="H401" s="89">
        <v>0.67</v>
      </c>
    </row>
    <row r="402" spans="4:8" x14ac:dyDescent="0.3">
      <c r="D402" s="89">
        <v>2.61</v>
      </c>
      <c r="H402" s="89">
        <v>0.41</v>
      </c>
    </row>
    <row r="403" spans="4:8" x14ac:dyDescent="0.3">
      <c r="D403" s="89">
        <v>3.31</v>
      </c>
      <c r="H403" s="89">
        <v>0.81</v>
      </c>
    </row>
    <row r="404" spans="4:8" x14ac:dyDescent="0.3">
      <c r="D404" s="89">
        <v>3.33</v>
      </c>
      <c r="H404" s="89">
        <v>1.08</v>
      </c>
    </row>
    <row r="405" spans="4:8" x14ac:dyDescent="0.3">
      <c r="D405" s="89">
        <v>1.71</v>
      </c>
      <c r="H405" s="89">
        <v>0.94</v>
      </c>
    </row>
    <row r="406" spans="4:8" x14ac:dyDescent="0.3">
      <c r="D406" s="89">
        <v>1.39</v>
      </c>
      <c r="H406" s="89">
        <v>1.89</v>
      </c>
    </row>
    <row r="407" spans="4:8" x14ac:dyDescent="0.3">
      <c r="D407" s="89">
        <v>2.52</v>
      </c>
      <c r="H407" s="89">
        <v>0.71</v>
      </c>
    </row>
    <row r="408" spans="4:8" x14ac:dyDescent="0.3">
      <c r="D408" s="89">
        <v>0.92</v>
      </c>
      <c r="H408" s="89">
        <v>0.84</v>
      </c>
    </row>
    <row r="409" spans="4:8" x14ac:dyDescent="0.3">
      <c r="D409" s="89">
        <v>1.07</v>
      </c>
      <c r="H409" s="89">
        <v>1.28</v>
      </c>
    </row>
    <row r="410" spans="4:8" x14ac:dyDescent="0.3">
      <c r="D410" s="89">
        <v>0.96</v>
      </c>
      <c r="H410" s="89">
        <v>0.97</v>
      </c>
    </row>
    <row r="411" spans="4:8" x14ac:dyDescent="0.3">
      <c r="D411" s="89">
        <v>1.37</v>
      </c>
      <c r="H411" s="89">
        <v>1.24</v>
      </c>
    </row>
    <row r="412" spans="4:8" x14ac:dyDescent="0.3">
      <c r="D412" s="89">
        <v>1.31</v>
      </c>
      <c r="H412" s="89">
        <v>1.68</v>
      </c>
    </row>
    <row r="413" spans="4:8" x14ac:dyDescent="0.3">
      <c r="D413" s="89">
        <v>0.7</v>
      </c>
      <c r="H413" s="89">
        <v>1.08</v>
      </c>
    </row>
    <row r="414" spans="4:8" x14ac:dyDescent="0.3">
      <c r="D414" s="89">
        <v>0.69</v>
      </c>
      <c r="H414" s="89">
        <v>1.29</v>
      </c>
    </row>
    <row r="415" spans="4:8" x14ac:dyDescent="0.3">
      <c r="D415" s="89">
        <v>0.82</v>
      </c>
      <c r="H415" s="89">
        <v>1.07</v>
      </c>
    </row>
    <row r="416" spans="4:8" x14ac:dyDescent="0.3">
      <c r="D416" s="89">
        <v>1.34</v>
      </c>
      <c r="H416" s="89">
        <v>1.01</v>
      </c>
    </row>
    <row r="417" spans="4:8" x14ac:dyDescent="0.3">
      <c r="D417" s="89">
        <v>0.83</v>
      </c>
      <c r="H417" s="89">
        <v>1.96</v>
      </c>
    </row>
    <row r="418" spans="4:8" x14ac:dyDescent="0.3">
      <c r="D418" s="89">
        <v>0.33</v>
      </c>
      <c r="H418" s="89">
        <v>1.38</v>
      </c>
    </row>
    <row r="419" spans="4:8" x14ac:dyDescent="0.3">
      <c r="D419" s="89">
        <v>0.72</v>
      </c>
      <c r="H419" s="89">
        <v>0.61</v>
      </c>
    </row>
    <row r="420" spans="4:8" x14ac:dyDescent="0.3">
      <c r="D420" s="89">
        <v>0.52</v>
      </c>
      <c r="H420" s="89">
        <v>1.26</v>
      </c>
    </row>
    <row r="421" spans="4:8" x14ac:dyDescent="0.3">
      <c r="D421" s="89">
        <v>1.08</v>
      </c>
      <c r="H421" s="89">
        <v>0.7</v>
      </c>
    </row>
    <row r="422" spans="4:8" x14ac:dyDescent="0.3">
      <c r="D422" s="89">
        <v>2.23</v>
      </c>
      <c r="H422" s="89">
        <v>1.38</v>
      </c>
    </row>
    <row r="423" spans="4:8" x14ac:dyDescent="0.3">
      <c r="D423" s="89">
        <v>0.82</v>
      </c>
      <c r="H423" s="89">
        <v>1.1100000000000001</v>
      </c>
    </row>
    <row r="424" spans="4:8" x14ac:dyDescent="0.3">
      <c r="D424" s="89">
        <v>2.64</v>
      </c>
      <c r="H424" s="89">
        <v>1.39</v>
      </c>
    </row>
    <row r="425" spans="4:8" x14ac:dyDescent="0.3">
      <c r="D425" s="89">
        <v>1.59</v>
      </c>
      <c r="H425" s="89">
        <v>0.62</v>
      </c>
    </row>
    <row r="426" spans="4:8" x14ac:dyDescent="0.3">
      <c r="D426" s="89">
        <v>1.28</v>
      </c>
      <c r="H426" s="89">
        <v>0.42</v>
      </c>
    </row>
    <row r="427" spans="4:8" x14ac:dyDescent="0.3">
      <c r="D427" s="89">
        <v>0.62</v>
      </c>
      <c r="H427" s="89">
        <v>1.2</v>
      </c>
    </row>
    <row r="428" spans="4:8" x14ac:dyDescent="0.3">
      <c r="D428" s="89">
        <v>1.02</v>
      </c>
      <c r="H428" s="89">
        <v>1.1599999999999999</v>
      </c>
    </row>
    <row r="429" spans="4:8" x14ac:dyDescent="0.3">
      <c r="D429" s="89">
        <v>1.35</v>
      </c>
      <c r="H429" s="89">
        <v>1.1399999999999999</v>
      </c>
    </row>
    <row r="430" spans="4:8" x14ac:dyDescent="0.3">
      <c r="D430" s="89">
        <v>0.77</v>
      </c>
      <c r="H430" s="89">
        <v>1.29</v>
      </c>
    </row>
    <row r="431" spans="4:8" x14ac:dyDescent="0.3">
      <c r="D431" s="89">
        <v>0.6</v>
      </c>
      <c r="H431" s="89">
        <v>1.06</v>
      </c>
    </row>
    <row r="432" spans="4:8" x14ac:dyDescent="0.3">
      <c r="D432" s="89">
        <v>0.6</v>
      </c>
      <c r="H432" s="89">
        <v>0.8</v>
      </c>
    </row>
    <row r="433" spans="4:8" x14ac:dyDescent="0.3">
      <c r="D433" s="89">
        <v>0.56000000000000005</v>
      </c>
      <c r="H433" s="89">
        <v>2.06</v>
      </c>
    </row>
    <row r="434" spans="4:8" x14ac:dyDescent="0.3">
      <c r="D434" s="89">
        <v>0.48</v>
      </c>
      <c r="H434" s="89">
        <v>0.93</v>
      </c>
    </row>
    <row r="435" spans="4:8" x14ac:dyDescent="0.3">
      <c r="D435" s="89">
        <v>1.1599999999999999</v>
      </c>
      <c r="H435" s="89">
        <v>0.74</v>
      </c>
    </row>
    <row r="436" spans="4:8" x14ac:dyDescent="0.3">
      <c r="D436" s="89">
        <v>0.87</v>
      </c>
      <c r="H436" s="89">
        <v>0.28999999999999998</v>
      </c>
    </row>
    <row r="437" spans="4:8" x14ac:dyDescent="0.3">
      <c r="D437" s="89">
        <v>1.82</v>
      </c>
      <c r="H437" s="89">
        <v>0.73</v>
      </c>
    </row>
    <row r="438" spans="4:8" x14ac:dyDescent="0.3">
      <c r="D438" s="89">
        <v>0.67</v>
      </c>
      <c r="H438" s="89">
        <v>0.68</v>
      </c>
    </row>
    <row r="439" spans="4:8" x14ac:dyDescent="0.3">
      <c r="D439" s="89">
        <v>0.67</v>
      </c>
      <c r="H439" s="89">
        <v>1.73</v>
      </c>
    </row>
    <row r="440" spans="4:8" x14ac:dyDescent="0.3">
      <c r="D440" s="89">
        <v>1.26</v>
      </c>
      <c r="H440" s="89">
        <v>1.19</v>
      </c>
    </row>
    <row r="441" spans="4:8" x14ac:dyDescent="0.3">
      <c r="D441" s="89">
        <v>1.06</v>
      </c>
      <c r="H441" s="89">
        <v>0.73</v>
      </c>
    </row>
    <row r="442" spans="4:8" x14ac:dyDescent="0.3">
      <c r="D442" s="89">
        <v>0.93</v>
      </c>
      <c r="H442" s="89">
        <v>0.88</v>
      </c>
    </row>
    <row r="443" spans="4:8" x14ac:dyDescent="0.3">
      <c r="D443" s="89">
        <v>1</v>
      </c>
      <c r="H443" s="89">
        <v>0.92</v>
      </c>
    </row>
    <row r="444" spans="4:8" x14ac:dyDescent="0.3">
      <c r="D444" s="89">
        <v>0.88</v>
      </c>
      <c r="H444" s="89">
        <v>1.2</v>
      </c>
    </row>
    <row r="445" spans="4:8" x14ac:dyDescent="0.3">
      <c r="D445" s="89">
        <v>1.05</v>
      </c>
      <c r="H445" s="89">
        <v>0.56999999999999995</v>
      </c>
    </row>
    <row r="446" spans="4:8" x14ac:dyDescent="0.3">
      <c r="D446" s="89">
        <v>1.93</v>
      </c>
      <c r="H446" s="89">
        <v>2.12</v>
      </c>
    </row>
    <row r="447" spans="4:8" x14ac:dyDescent="0.3">
      <c r="D447" s="89">
        <v>0.61</v>
      </c>
      <c r="H447" s="89">
        <v>1.01</v>
      </c>
    </row>
    <row r="448" spans="4:8" x14ac:dyDescent="0.3">
      <c r="D448" s="89">
        <v>0.81</v>
      </c>
      <c r="H448" s="89">
        <v>0.96</v>
      </c>
    </row>
    <row r="449" spans="4:8" x14ac:dyDescent="0.3">
      <c r="D449" s="89">
        <v>0.95</v>
      </c>
      <c r="H449" s="89">
        <v>1.44</v>
      </c>
    </row>
    <row r="450" spans="4:8" x14ac:dyDescent="0.3">
      <c r="D450" s="89">
        <v>0.85</v>
      </c>
      <c r="H450" s="89">
        <v>1.24</v>
      </c>
    </row>
    <row r="451" spans="4:8" x14ac:dyDescent="0.3">
      <c r="D451" s="89">
        <v>0.78</v>
      </c>
      <c r="H451" s="89">
        <v>2.29</v>
      </c>
    </row>
    <row r="452" spans="4:8" x14ac:dyDescent="0.3">
      <c r="D452" s="89">
        <v>1.51</v>
      </c>
      <c r="H452" s="89">
        <v>1.61</v>
      </c>
    </row>
    <row r="453" spans="4:8" x14ac:dyDescent="0.3">
      <c r="D453" s="89">
        <v>0.51</v>
      </c>
      <c r="H453" s="89">
        <v>0.38</v>
      </c>
    </row>
    <row r="454" spans="4:8" x14ac:dyDescent="0.3">
      <c r="D454" s="89">
        <v>1.24</v>
      </c>
      <c r="H454" s="89">
        <v>0.89</v>
      </c>
    </row>
    <row r="455" spans="4:8" x14ac:dyDescent="0.3">
      <c r="D455" s="89">
        <v>1.03</v>
      </c>
      <c r="H455" s="89">
        <v>0.73</v>
      </c>
    </row>
    <row r="456" spans="4:8" x14ac:dyDescent="0.3">
      <c r="D456" s="89">
        <v>0.56000000000000005</v>
      </c>
      <c r="H456" s="89">
        <v>0.73</v>
      </c>
    </row>
    <row r="457" spans="4:8" x14ac:dyDescent="0.3">
      <c r="D457" s="89">
        <v>0.33</v>
      </c>
      <c r="H457" s="89">
        <v>0.88</v>
      </c>
    </row>
    <row r="458" spans="4:8" x14ac:dyDescent="0.3">
      <c r="D458" s="89">
        <v>0.7</v>
      </c>
      <c r="H458" s="89">
        <v>1.3</v>
      </c>
    </row>
    <row r="459" spans="4:8" x14ac:dyDescent="0.3">
      <c r="D459" s="89">
        <v>1.24</v>
      </c>
      <c r="H459" s="89">
        <v>1.75</v>
      </c>
    </row>
    <row r="460" spans="4:8" x14ac:dyDescent="0.3">
      <c r="D460" s="89">
        <v>1.59</v>
      </c>
      <c r="H460" s="89">
        <v>1.36</v>
      </c>
    </row>
    <row r="461" spans="4:8" x14ac:dyDescent="0.3">
      <c r="D461" s="89">
        <v>1.19</v>
      </c>
      <c r="H461" s="89">
        <v>0.97</v>
      </c>
    </row>
    <row r="462" spans="4:8" x14ac:dyDescent="0.3">
      <c r="D462" s="89">
        <v>0.56000000000000005</v>
      </c>
      <c r="H462" s="89">
        <v>1.75</v>
      </c>
    </row>
    <row r="463" spans="4:8" x14ac:dyDescent="0.3">
      <c r="D463" s="89">
        <v>1.51</v>
      </c>
      <c r="H463" s="89">
        <v>1.23</v>
      </c>
    </row>
    <row r="464" spans="4:8" x14ac:dyDescent="0.3">
      <c r="D464" s="89">
        <v>1.55</v>
      </c>
      <c r="H464" s="89">
        <v>1.72</v>
      </c>
    </row>
    <row r="465" spans="4:8" x14ac:dyDescent="0.3">
      <c r="D465" s="89">
        <v>0.78</v>
      </c>
      <c r="H465" s="89">
        <v>1.1299999999999999</v>
      </c>
    </row>
    <row r="466" spans="4:8" x14ac:dyDescent="0.3">
      <c r="D466" s="89">
        <v>1.03</v>
      </c>
      <c r="H466" s="89">
        <v>0.96</v>
      </c>
    </row>
    <row r="467" spans="4:8" x14ac:dyDescent="0.3">
      <c r="D467" s="89">
        <v>0.72</v>
      </c>
      <c r="H467" s="89">
        <v>0.73</v>
      </c>
    </row>
    <row r="468" spans="4:8" x14ac:dyDescent="0.3">
      <c r="D468" s="89">
        <v>1.0900000000000001</v>
      </c>
      <c r="H468" s="89">
        <v>1.19</v>
      </c>
    </row>
    <row r="469" spans="4:8" x14ac:dyDescent="0.3">
      <c r="D469" s="89">
        <v>1.04</v>
      </c>
      <c r="H469" s="89">
        <v>3.71</v>
      </c>
    </row>
    <row r="470" spans="4:8" x14ac:dyDescent="0.3">
      <c r="D470" s="89">
        <v>1.61</v>
      </c>
      <c r="H470" s="89">
        <v>1.29</v>
      </c>
    </row>
    <row r="471" spans="4:8" x14ac:dyDescent="0.3">
      <c r="D471" s="89">
        <v>1.23</v>
      </c>
      <c r="H471" s="89">
        <v>1.34</v>
      </c>
    </row>
    <row r="472" spans="4:8" x14ac:dyDescent="0.3">
      <c r="D472" s="89">
        <v>0.81</v>
      </c>
      <c r="H472" s="89">
        <v>0.62</v>
      </c>
    </row>
    <row r="473" spans="4:8" x14ac:dyDescent="0.3">
      <c r="D473" s="89">
        <v>0.95</v>
      </c>
      <c r="H473" s="89">
        <v>0.94</v>
      </c>
    </row>
    <row r="474" spans="4:8" x14ac:dyDescent="0.3">
      <c r="D474" s="89">
        <v>0.78</v>
      </c>
      <c r="H474" s="89">
        <v>1.34</v>
      </c>
    </row>
    <row r="475" spans="4:8" x14ac:dyDescent="0.3">
      <c r="D475" s="89">
        <v>2.17</v>
      </c>
      <c r="H475" s="89">
        <v>1.96</v>
      </c>
    </row>
    <row r="476" spans="4:8" x14ac:dyDescent="0.3">
      <c r="D476" s="89">
        <v>1.6</v>
      </c>
      <c r="H476" s="89">
        <v>0.63</v>
      </c>
    </row>
    <row r="477" spans="4:8" x14ac:dyDescent="0.3">
      <c r="D477" s="89">
        <v>0.41</v>
      </c>
      <c r="H477" s="89">
        <v>1.83</v>
      </c>
    </row>
    <row r="478" spans="4:8" x14ac:dyDescent="0.3">
      <c r="D478" s="89">
        <v>1.2</v>
      </c>
      <c r="H478" s="89">
        <v>0.2</v>
      </c>
    </row>
    <row r="479" spans="4:8" x14ac:dyDescent="0.3">
      <c r="D479" s="89">
        <v>1.61</v>
      </c>
      <c r="H479" s="89">
        <v>0.96</v>
      </c>
    </row>
    <row r="480" spans="4:8" x14ac:dyDescent="0.3">
      <c r="D480" s="89">
        <v>1.31</v>
      </c>
      <c r="H480" s="89">
        <v>0.25</v>
      </c>
    </row>
    <row r="481" spans="4:8" x14ac:dyDescent="0.3">
      <c r="D481" s="89">
        <v>3</v>
      </c>
      <c r="H481" s="89">
        <v>0.21</v>
      </c>
    </row>
    <row r="482" spans="4:8" x14ac:dyDescent="0.3">
      <c r="D482" s="89">
        <v>1.26</v>
      </c>
      <c r="H482" s="89">
        <v>0.27</v>
      </c>
    </row>
    <row r="483" spans="4:8" x14ac:dyDescent="0.3">
      <c r="D483" s="89">
        <v>0.76</v>
      </c>
      <c r="H483" s="89">
        <v>0.69</v>
      </c>
    </row>
    <row r="484" spans="4:8" x14ac:dyDescent="0.3">
      <c r="D484" s="89">
        <v>1.43</v>
      </c>
      <c r="H484" s="89">
        <v>0.73</v>
      </c>
    </row>
    <row r="485" spans="4:8" x14ac:dyDescent="0.3">
      <c r="D485" s="89">
        <v>0.97</v>
      </c>
      <c r="H485" s="89">
        <v>0.1</v>
      </c>
    </row>
    <row r="486" spans="4:8" x14ac:dyDescent="0.3">
      <c r="D486" s="89">
        <v>1.41</v>
      </c>
      <c r="H486" s="89">
        <v>0.48</v>
      </c>
    </row>
    <row r="487" spans="4:8" x14ac:dyDescent="0.3">
      <c r="D487" s="89">
        <v>2.21</v>
      </c>
      <c r="H487" s="89">
        <v>1.61</v>
      </c>
    </row>
    <row r="488" spans="4:8" x14ac:dyDescent="0.3">
      <c r="D488" s="89">
        <v>0.79</v>
      </c>
      <c r="H488" s="89">
        <v>0.87</v>
      </c>
    </row>
    <row r="489" spans="4:8" x14ac:dyDescent="0.3">
      <c r="D489" s="89">
        <v>1.27</v>
      </c>
      <c r="H489" s="89">
        <v>1.77</v>
      </c>
    </row>
    <row r="490" spans="4:8" x14ac:dyDescent="0.3">
      <c r="D490" s="89">
        <v>0.18</v>
      </c>
      <c r="H490" s="89">
        <v>0.54</v>
      </c>
    </row>
    <row r="491" spans="4:8" x14ac:dyDescent="0.3">
      <c r="D491" s="89">
        <v>0.24</v>
      </c>
      <c r="H491" s="89">
        <v>1.4</v>
      </c>
    </row>
    <row r="492" spans="4:8" x14ac:dyDescent="0.3">
      <c r="D492" s="89">
        <v>0.21</v>
      </c>
      <c r="H492" s="89">
        <v>0.91</v>
      </c>
    </row>
    <row r="493" spans="4:8" x14ac:dyDescent="0.3">
      <c r="D493" s="89">
        <v>0.48</v>
      </c>
      <c r="H493" s="89">
        <v>1.45</v>
      </c>
    </row>
    <row r="494" spans="4:8" x14ac:dyDescent="0.3">
      <c r="D494" s="89">
        <v>0.59</v>
      </c>
      <c r="H494" s="89">
        <v>0.69</v>
      </c>
    </row>
    <row r="495" spans="4:8" x14ac:dyDescent="0.3">
      <c r="D495" s="89">
        <v>0.37</v>
      </c>
      <c r="H495" s="89">
        <v>0.35</v>
      </c>
    </row>
    <row r="496" spans="4:8" x14ac:dyDescent="0.3">
      <c r="D496" s="89">
        <v>1.49</v>
      </c>
      <c r="H496" s="89">
        <v>0.35</v>
      </c>
    </row>
    <row r="497" spans="4:8" x14ac:dyDescent="0.3">
      <c r="D497" s="89">
        <v>1.73</v>
      </c>
      <c r="H497" s="89">
        <v>2.13</v>
      </c>
    </row>
    <row r="498" spans="4:8" x14ac:dyDescent="0.3">
      <c r="D498" s="89">
        <v>0.98</v>
      </c>
      <c r="H498" s="89">
        <v>2.27</v>
      </c>
    </row>
    <row r="499" spans="4:8" x14ac:dyDescent="0.3">
      <c r="D499" s="89">
        <v>0.84</v>
      </c>
      <c r="H499" s="89">
        <v>0.74</v>
      </c>
    </row>
    <row r="500" spans="4:8" x14ac:dyDescent="0.3">
      <c r="D500" s="89">
        <v>0.56999999999999995</v>
      </c>
      <c r="H500" s="89">
        <v>1</v>
      </c>
    </row>
    <row r="501" spans="4:8" x14ac:dyDescent="0.3">
      <c r="D501" s="89">
        <v>1.2</v>
      </c>
      <c r="H501" s="89">
        <v>0.85</v>
      </c>
    </row>
    <row r="502" spans="4:8" x14ac:dyDescent="0.3">
      <c r="D502" s="89">
        <v>0.68</v>
      </c>
      <c r="H502" s="89">
        <v>1.17</v>
      </c>
    </row>
    <row r="503" spans="4:8" x14ac:dyDescent="0.3">
      <c r="D503" s="89">
        <v>0.94</v>
      </c>
      <c r="H503" s="89">
        <v>0.61</v>
      </c>
    </row>
    <row r="504" spans="4:8" x14ac:dyDescent="0.3">
      <c r="D504" s="89">
        <v>0.62</v>
      </c>
      <c r="H504" s="89">
        <v>0.8</v>
      </c>
    </row>
    <row r="505" spans="4:8" x14ac:dyDescent="0.3">
      <c r="D505" s="89">
        <v>0.94</v>
      </c>
      <c r="H505" s="89">
        <v>2.71</v>
      </c>
    </row>
    <row r="506" spans="4:8" x14ac:dyDescent="0.3">
      <c r="D506" s="89">
        <v>0.45</v>
      </c>
      <c r="H506" s="89">
        <v>0.92</v>
      </c>
    </row>
    <row r="507" spans="4:8" x14ac:dyDescent="0.3">
      <c r="D507" s="89">
        <v>0.63</v>
      </c>
      <c r="H507" s="89">
        <v>0.92</v>
      </c>
    </row>
    <row r="508" spans="4:8" x14ac:dyDescent="0.3">
      <c r="D508" s="89">
        <v>0.8</v>
      </c>
      <c r="H508" s="89">
        <v>0.57999999999999996</v>
      </c>
    </row>
    <row r="509" spans="4:8" x14ac:dyDescent="0.3">
      <c r="D509" s="89">
        <v>1.03</v>
      </c>
      <c r="H509" s="89">
        <v>0.76</v>
      </c>
    </row>
    <row r="510" spans="4:8" x14ac:dyDescent="0.3">
      <c r="D510" s="89">
        <v>0.41</v>
      </c>
      <c r="H510" s="89">
        <v>1.76</v>
      </c>
    </row>
    <row r="511" spans="4:8" x14ac:dyDescent="0.3">
      <c r="D511" s="89">
        <v>0.3</v>
      </c>
      <c r="H511" s="89">
        <v>1.07</v>
      </c>
    </row>
    <row r="512" spans="4:8" x14ac:dyDescent="0.3">
      <c r="D512" s="89">
        <v>0.91</v>
      </c>
      <c r="H512" s="89">
        <v>0.78</v>
      </c>
    </row>
    <row r="513" spans="4:8" x14ac:dyDescent="0.3">
      <c r="D513" s="89">
        <v>0.36</v>
      </c>
      <c r="H513" s="89">
        <v>0.54</v>
      </c>
    </row>
    <row r="514" spans="4:8" x14ac:dyDescent="0.3">
      <c r="D514" s="89">
        <v>0.96</v>
      </c>
      <c r="H514" s="89">
        <v>2.39</v>
      </c>
    </row>
    <row r="515" spans="4:8" x14ac:dyDescent="0.3">
      <c r="D515" s="89">
        <v>0.52</v>
      </c>
      <c r="H515" s="89">
        <v>0.52</v>
      </c>
    </row>
    <row r="516" spans="4:8" x14ac:dyDescent="0.3">
      <c r="D516" s="89">
        <v>0.64</v>
      </c>
      <c r="H516" s="89">
        <v>0.77</v>
      </c>
    </row>
    <row r="517" spans="4:8" x14ac:dyDescent="0.3">
      <c r="D517" s="89">
        <v>0.4</v>
      </c>
      <c r="H517" s="89">
        <v>0.78</v>
      </c>
    </row>
    <row r="518" spans="4:8" x14ac:dyDescent="0.3">
      <c r="D518" s="89">
        <v>0.81</v>
      </c>
      <c r="H518" s="89">
        <v>0.83</v>
      </c>
    </row>
    <row r="519" spans="4:8" x14ac:dyDescent="0.3">
      <c r="D519" s="89">
        <v>1.23</v>
      </c>
      <c r="H519" s="89">
        <v>1.24</v>
      </c>
    </row>
    <row r="520" spans="4:8" x14ac:dyDescent="0.3">
      <c r="D520" s="89">
        <v>1.67</v>
      </c>
      <c r="H520" s="89">
        <v>0.98</v>
      </c>
    </row>
    <row r="521" spans="4:8" x14ac:dyDescent="0.3">
      <c r="D521" s="89">
        <v>0.96</v>
      </c>
      <c r="H521" s="89">
        <v>0.14000000000000001</v>
      </c>
    </row>
    <row r="522" spans="4:8" x14ac:dyDescent="0.3">
      <c r="D522" s="89">
        <v>0.71</v>
      </c>
      <c r="H522" s="89">
        <v>0.6</v>
      </c>
    </row>
    <row r="523" spans="4:8" x14ac:dyDescent="0.3">
      <c r="D523" s="89">
        <v>1.1000000000000001</v>
      </c>
      <c r="H523" s="89">
        <v>0.35</v>
      </c>
    </row>
    <row r="524" spans="4:8" x14ac:dyDescent="0.3">
      <c r="D524" s="89">
        <v>0.82</v>
      </c>
      <c r="H524" s="89">
        <v>0.45</v>
      </c>
    </row>
    <row r="525" spans="4:8" x14ac:dyDescent="0.3">
      <c r="D525" s="89">
        <v>0.95</v>
      </c>
      <c r="H525" s="89">
        <v>0.77</v>
      </c>
    </row>
    <row r="526" spans="4:8" x14ac:dyDescent="0.3">
      <c r="D526" s="89">
        <v>1.17</v>
      </c>
      <c r="H526" s="89">
        <v>0.66</v>
      </c>
    </row>
    <row r="527" spans="4:8" x14ac:dyDescent="0.3">
      <c r="D527" s="89">
        <v>2.77</v>
      </c>
      <c r="H527" s="89">
        <v>0.85</v>
      </c>
    </row>
    <row r="528" spans="4:8" x14ac:dyDescent="0.3">
      <c r="D528" s="89">
        <v>0.57999999999999996</v>
      </c>
      <c r="H528" s="89">
        <v>1.43</v>
      </c>
    </row>
    <row r="529" spans="4:8" x14ac:dyDescent="0.3">
      <c r="D529" s="89">
        <v>0.66</v>
      </c>
      <c r="H529" s="89">
        <v>0.96</v>
      </c>
    </row>
    <row r="530" spans="4:8" x14ac:dyDescent="0.3">
      <c r="D530" s="89">
        <v>2.7</v>
      </c>
      <c r="H530" s="89">
        <v>0.83</v>
      </c>
    </row>
    <row r="531" spans="4:8" x14ac:dyDescent="0.3">
      <c r="D531" s="89">
        <v>1.03</v>
      </c>
      <c r="H531" s="89">
        <v>0.85</v>
      </c>
    </row>
    <row r="532" spans="4:8" x14ac:dyDescent="0.3">
      <c r="D532" s="89">
        <v>0.74</v>
      </c>
      <c r="H532" s="89">
        <v>0.77</v>
      </c>
    </row>
    <row r="533" spans="4:8" x14ac:dyDescent="0.3">
      <c r="D533" s="89">
        <v>0.53</v>
      </c>
      <c r="H533" s="89">
        <v>1.06</v>
      </c>
    </row>
    <row r="534" spans="4:8" x14ac:dyDescent="0.3">
      <c r="D534" s="89">
        <v>0.15</v>
      </c>
      <c r="H534" s="89">
        <v>0.85</v>
      </c>
    </row>
    <row r="535" spans="4:8" x14ac:dyDescent="0.3">
      <c r="D535" s="89">
        <v>0.15</v>
      </c>
      <c r="H535" s="89">
        <v>0.56999999999999995</v>
      </c>
    </row>
    <row r="536" spans="4:8" x14ac:dyDescent="0.3">
      <c r="D536" s="89">
        <v>0.78</v>
      </c>
      <c r="H536" s="89">
        <v>0.98</v>
      </c>
    </row>
    <row r="537" spans="4:8" x14ac:dyDescent="0.3">
      <c r="D537" s="89">
        <v>1.02</v>
      </c>
      <c r="H537" s="89">
        <v>0.99</v>
      </c>
    </row>
    <row r="538" spans="4:8" x14ac:dyDescent="0.3">
      <c r="D538" s="89">
        <v>0.47</v>
      </c>
      <c r="H538" s="89">
        <v>0.86</v>
      </c>
    </row>
    <row r="539" spans="4:8" x14ac:dyDescent="0.3">
      <c r="D539" s="89">
        <v>0.78</v>
      </c>
      <c r="H539" s="89">
        <v>0.75</v>
      </c>
    </row>
    <row r="540" spans="4:8" x14ac:dyDescent="0.3">
      <c r="D540" s="89">
        <v>0.24</v>
      </c>
      <c r="H540" s="89">
        <v>0.49</v>
      </c>
    </row>
    <row r="541" spans="4:8" x14ac:dyDescent="0.3">
      <c r="D541" s="89">
        <v>0.47</v>
      </c>
      <c r="H541" s="89">
        <v>0.11</v>
      </c>
    </row>
    <row r="542" spans="4:8" x14ac:dyDescent="0.3">
      <c r="D542" s="89">
        <v>0.72</v>
      </c>
      <c r="H542" s="89">
        <v>0.68</v>
      </c>
    </row>
    <row r="543" spans="4:8" x14ac:dyDescent="0.3">
      <c r="D543" s="89">
        <v>0.52</v>
      </c>
      <c r="H543" s="89">
        <v>0.55000000000000004</v>
      </c>
    </row>
    <row r="544" spans="4:8" x14ac:dyDescent="0.3">
      <c r="D544" s="89">
        <v>1.41</v>
      </c>
      <c r="H544" s="89">
        <v>0.61</v>
      </c>
    </row>
    <row r="545" spans="4:8" x14ac:dyDescent="0.3">
      <c r="D545" s="89">
        <v>0.7</v>
      </c>
      <c r="H545" s="89">
        <v>0.44</v>
      </c>
    </row>
    <row r="546" spans="4:8" x14ac:dyDescent="0.3">
      <c r="D546" s="89">
        <v>0.67</v>
      </c>
      <c r="H546" s="89">
        <v>0.95</v>
      </c>
    </row>
    <row r="547" spans="4:8" x14ac:dyDescent="0.3">
      <c r="D547" s="89">
        <v>1.17</v>
      </c>
      <c r="H547" s="89">
        <v>0.51</v>
      </c>
    </row>
    <row r="548" spans="4:8" x14ac:dyDescent="0.3">
      <c r="D548" s="89">
        <v>0.52</v>
      </c>
      <c r="H548" s="89">
        <v>0.61</v>
      </c>
    </row>
    <row r="549" spans="4:8" x14ac:dyDescent="0.3">
      <c r="D549" s="89">
        <v>0.79</v>
      </c>
      <c r="H549" s="89">
        <v>0.47</v>
      </c>
    </row>
    <row r="550" spans="4:8" x14ac:dyDescent="0.3">
      <c r="D550" s="89">
        <v>0.42</v>
      </c>
      <c r="H550" s="89">
        <v>0.53</v>
      </c>
    </row>
    <row r="551" spans="4:8" x14ac:dyDescent="0.3">
      <c r="D551" s="89">
        <v>0.7</v>
      </c>
      <c r="H551" s="89">
        <v>0.59</v>
      </c>
    </row>
    <row r="552" spans="4:8" x14ac:dyDescent="0.3">
      <c r="D552" s="89">
        <v>0.84</v>
      </c>
      <c r="H552" s="89">
        <v>0.6</v>
      </c>
    </row>
    <row r="553" spans="4:8" x14ac:dyDescent="0.3">
      <c r="D553" s="89">
        <v>0.02</v>
      </c>
      <c r="H553" s="89">
        <v>0.55000000000000004</v>
      </c>
    </row>
    <row r="554" spans="4:8" x14ac:dyDescent="0.3">
      <c r="D554" s="89">
        <v>0.32</v>
      </c>
      <c r="H554" s="89">
        <v>0.53</v>
      </c>
    </row>
    <row r="555" spans="4:8" x14ac:dyDescent="0.3">
      <c r="D555" s="89">
        <v>0.55000000000000004</v>
      </c>
      <c r="H555" s="89">
        <v>0.39</v>
      </c>
    </row>
    <row r="556" spans="4:8" x14ac:dyDescent="0.3">
      <c r="D556" s="89">
        <v>0.48</v>
      </c>
      <c r="H556" s="89">
        <v>0.44</v>
      </c>
    </row>
    <row r="557" spans="4:8" x14ac:dyDescent="0.3">
      <c r="D557" s="89">
        <v>0.48</v>
      </c>
      <c r="H557" s="89">
        <v>0.82</v>
      </c>
    </row>
    <row r="558" spans="4:8" x14ac:dyDescent="0.3">
      <c r="D558" s="89">
        <v>0.24</v>
      </c>
      <c r="H558" s="89">
        <v>2.56</v>
      </c>
    </row>
    <row r="559" spans="4:8" x14ac:dyDescent="0.3">
      <c r="D559" s="89">
        <v>0.64</v>
      </c>
      <c r="H559" s="89">
        <v>0.96</v>
      </c>
    </row>
    <row r="560" spans="4:8" x14ac:dyDescent="0.3">
      <c r="D560" s="89">
        <v>0.77</v>
      </c>
      <c r="H560" s="89">
        <v>0.43</v>
      </c>
    </row>
    <row r="561" spans="4:8" x14ac:dyDescent="0.3">
      <c r="D561" s="89">
        <v>0.9</v>
      </c>
      <c r="H561" s="89">
        <v>0.96</v>
      </c>
    </row>
    <row r="562" spans="4:8" x14ac:dyDescent="0.3">
      <c r="D562" s="89">
        <v>1</v>
      </c>
      <c r="H562" s="89">
        <v>0.76</v>
      </c>
    </row>
    <row r="563" spans="4:8" x14ac:dyDescent="0.3">
      <c r="D563" s="89">
        <v>1.06</v>
      </c>
      <c r="H563" s="89">
        <v>0.59</v>
      </c>
    </row>
    <row r="564" spans="4:8" x14ac:dyDescent="0.3">
      <c r="D564" s="89">
        <v>0.42</v>
      </c>
      <c r="H564" s="89">
        <v>0.77</v>
      </c>
    </row>
    <row r="565" spans="4:8" x14ac:dyDescent="0.3">
      <c r="D565" s="89">
        <v>0.42</v>
      </c>
      <c r="H565" s="89">
        <v>0.92</v>
      </c>
    </row>
    <row r="566" spans="4:8" x14ac:dyDescent="0.3">
      <c r="D566" s="89">
        <v>0.45</v>
      </c>
      <c r="H566" s="89">
        <v>1.04</v>
      </c>
    </row>
    <row r="567" spans="4:8" x14ac:dyDescent="0.3">
      <c r="D567" s="89">
        <v>0.45</v>
      </c>
      <c r="H567" s="89">
        <v>0.8</v>
      </c>
    </row>
    <row r="568" spans="4:8" x14ac:dyDescent="0.3">
      <c r="D568" s="89">
        <v>1.28</v>
      </c>
      <c r="H568" s="89">
        <v>0.82</v>
      </c>
    </row>
    <row r="569" spans="4:8" x14ac:dyDescent="0.3">
      <c r="D569" s="89">
        <v>1.06</v>
      </c>
      <c r="H569" s="89">
        <v>1.0900000000000001</v>
      </c>
    </row>
    <row r="570" spans="4:8" x14ac:dyDescent="0.3">
      <c r="D570" s="89">
        <v>0.71</v>
      </c>
      <c r="H570" s="89">
        <v>1.17</v>
      </c>
    </row>
    <row r="571" spans="4:8" x14ac:dyDescent="0.3">
      <c r="D571" s="89">
        <v>0.76</v>
      </c>
      <c r="H571" s="89">
        <v>0.49</v>
      </c>
    </row>
    <row r="572" spans="4:8" x14ac:dyDescent="0.3">
      <c r="D572" s="89">
        <v>2.5499999999999998</v>
      </c>
      <c r="H572" s="89">
        <v>0.51</v>
      </c>
    </row>
    <row r="573" spans="4:8" x14ac:dyDescent="0.3">
      <c r="D573" s="89">
        <v>0.93</v>
      </c>
      <c r="H573" s="89">
        <v>0.54</v>
      </c>
    </row>
    <row r="574" spans="4:8" x14ac:dyDescent="0.3">
      <c r="D574" s="89">
        <v>1.0900000000000001</v>
      </c>
      <c r="H574" s="89">
        <v>0.74</v>
      </c>
    </row>
    <row r="575" spans="4:8" x14ac:dyDescent="0.3">
      <c r="D575" s="89">
        <v>0.89</v>
      </c>
      <c r="H575" s="89">
        <v>1.33</v>
      </c>
    </row>
    <row r="576" spans="4:8" x14ac:dyDescent="0.3">
      <c r="D576" s="89">
        <v>1.47</v>
      </c>
      <c r="H576" s="89">
        <v>1.26</v>
      </c>
    </row>
    <row r="577" spans="4:8" x14ac:dyDescent="0.3">
      <c r="D577" s="89">
        <v>0.19</v>
      </c>
      <c r="H577" s="89">
        <v>0.37</v>
      </c>
    </row>
    <row r="578" spans="4:8" x14ac:dyDescent="0.3">
      <c r="D578" s="89">
        <v>1.74</v>
      </c>
      <c r="H578" s="89">
        <v>0.42</v>
      </c>
    </row>
    <row r="579" spans="4:8" x14ac:dyDescent="0.3">
      <c r="D579" s="89">
        <v>0.83</v>
      </c>
      <c r="H579" s="89">
        <v>0.54</v>
      </c>
    </row>
    <row r="580" spans="4:8" x14ac:dyDescent="0.3">
      <c r="D580" s="89">
        <v>0.86</v>
      </c>
      <c r="H580" s="89">
        <v>0.87</v>
      </c>
    </row>
    <row r="581" spans="4:8" x14ac:dyDescent="0.3">
      <c r="D581" s="89">
        <v>0.53</v>
      </c>
      <c r="H581" s="89">
        <v>1.34</v>
      </c>
    </row>
    <row r="582" spans="4:8" x14ac:dyDescent="0.3">
      <c r="D582" s="89">
        <v>0.05</v>
      </c>
      <c r="H582" s="89">
        <v>1.21</v>
      </c>
    </row>
    <row r="583" spans="4:8" x14ac:dyDescent="0.3">
      <c r="D583" s="89">
        <v>0.42</v>
      </c>
      <c r="H583" s="89">
        <v>0.94</v>
      </c>
    </row>
    <row r="584" spans="4:8" x14ac:dyDescent="0.3">
      <c r="D584" s="89">
        <v>0.53</v>
      </c>
      <c r="H584" s="89">
        <v>1.22</v>
      </c>
    </row>
    <row r="585" spans="4:8" x14ac:dyDescent="0.3">
      <c r="D585" s="89">
        <v>0.13</v>
      </c>
      <c r="H585" s="89">
        <v>0.64</v>
      </c>
    </row>
    <row r="586" spans="4:8" x14ac:dyDescent="0.3">
      <c r="D586" s="89">
        <v>0.36</v>
      </c>
      <c r="H586" s="89">
        <v>1.1499999999999999</v>
      </c>
    </row>
    <row r="587" spans="4:8" x14ac:dyDescent="0.3">
      <c r="D587" s="89">
        <v>0.19</v>
      </c>
      <c r="H587" s="89">
        <v>0.61</v>
      </c>
    </row>
    <row r="588" spans="4:8" x14ac:dyDescent="0.3">
      <c r="D588" s="89">
        <v>0.28999999999999998</v>
      </c>
      <c r="H588" s="89">
        <v>0.86</v>
      </c>
    </row>
    <row r="589" spans="4:8" x14ac:dyDescent="0.3">
      <c r="D589" s="89">
        <v>0.98</v>
      </c>
      <c r="H589" s="89">
        <v>1.68</v>
      </c>
    </row>
    <row r="590" spans="4:8" x14ac:dyDescent="0.3">
      <c r="D590" s="89">
        <v>0.81</v>
      </c>
      <c r="H590" s="89">
        <v>1.31</v>
      </c>
    </row>
    <row r="591" spans="4:8" x14ac:dyDescent="0.3">
      <c r="D591" s="89">
        <v>0.34</v>
      </c>
      <c r="H591" s="89">
        <v>1.46</v>
      </c>
    </row>
    <row r="592" spans="4:8" x14ac:dyDescent="0.3">
      <c r="D592" s="89">
        <v>0.17</v>
      </c>
      <c r="H592" s="89">
        <v>1.4</v>
      </c>
    </row>
    <row r="593" spans="4:8" x14ac:dyDescent="0.3">
      <c r="D593" s="89">
        <v>0.42</v>
      </c>
      <c r="H593" s="89">
        <v>1.02</v>
      </c>
    </row>
    <row r="594" spans="4:8" x14ac:dyDescent="0.3">
      <c r="D594" s="89">
        <v>0.59</v>
      </c>
      <c r="H594" s="89">
        <v>0.15</v>
      </c>
    </row>
    <row r="595" spans="4:8" x14ac:dyDescent="0.3">
      <c r="D595" s="89">
        <v>0.56000000000000005</v>
      </c>
      <c r="H595" s="89">
        <v>0.55000000000000004</v>
      </c>
    </row>
    <row r="596" spans="4:8" x14ac:dyDescent="0.3">
      <c r="D596" s="89">
        <v>0.33</v>
      </c>
      <c r="H596" s="89">
        <v>0.93</v>
      </c>
    </row>
    <row r="597" spans="4:8" x14ac:dyDescent="0.3">
      <c r="D597" s="89">
        <v>0.42</v>
      </c>
      <c r="H597" s="89">
        <v>0.37</v>
      </c>
    </row>
    <row r="598" spans="4:8" x14ac:dyDescent="0.3">
      <c r="D598" s="89">
        <v>0.4</v>
      </c>
      <c r="H598" s="89">
        <v>0.79</v>
      </c>
    </row>
    <row r="599" spans="4:8" x14ac:dyDescent="0.3">
      <c r="D599" s="89">
        <v>0.34</v>
      </c>
      <c r="H599" s="89">
        <v>0.56999999999999995</v>
      </c>
    </row>
    <row r="600" spans="4:8" x14ac:dyDescent="0.3">
      <c r="D600" s="89">
        <v>0.27</v>
      </c>
      <c r="H600" s="89">
        <v>0.53</v>
      </c>
    </row>
    <row r="601" spans="4:8" x14ac:dyDescent="0.3">
      <c r="D601" s="89">
        <v>0.28000000000000003</v>
      </c>
      <c r="H601" s="89">
        <v>0.5</v>
      </c>
    </row>
    <row r="602" spans="4:8" x14ac:dyDescent="0.3">
      <c r="D602" s="89">
        <v>0.38</v>
      </c>
      <c r="H602" s="89">
        <v>0.54</v>
      </c>
    </row>
    <row r="603" spans="4:8" x14ac:dyDescent="0.3">
      <c r="D603" s="89">
        <v>0.38</v>
      </c>
      <c r="H603" s="89">
        <v>0.97</v>
      </c>
    </row>
    <row r="604" spans="4:8" x14ac:dyDescent="0.3">
      <c r="D604" s="89">
        <v>0.34</v>
      </c>
      <c r="H604" s="89">
        <v>1.08</v>
      </c>
    </row>
    <row r="605" spans="4:8" x14ac:dyDescent="0.3">
      <c r="D605" s="89">
        <v>0.28999999999999998</v>
      </c>
      <c r="H605" s="89">
        <v>0.55000000000000004</v>
      </c>
    </row>
    <row r="606" spans="4:8" x14ac:dyDescent="0.3">
      <c r="D606" s="89">
        <v>0.48</v>
      </c>
      <c r="H606" s="89">
        <v>1.25</v>
      </c>
    </row>
    <row r="607" spans="4:8" x14ac:dyDescent="0.3">
      <c r="D607" s="89">
        <v>0.28999999999999998</v>
      </c>
      <c r="H607" s="89">
        <v>1.53</v>
      </c>
    </row>
    <row r="608" spans="4:8" x14ac:dyDescent="0.3">
      <c r="D608" s="89">
        <v>0.14000000000000001</v>
      </c>
      <c r="H608" s="89">
        <v>1.03</v>
      </c>
    </row>
    <row r="609" spans="4:8" x14ac:dyDescent="0.3">
      <c r="D609" s="89">
        <v>0.28999999999999998</v>
      </c>
      <c r="H609" s="89">
        <v>1.1499999999999999</v>
      </c>
    </row>
    <row r="610" spans="4:8" x14ac:dyDescent="0.3">
      <c r="D610" s="89">
        <v>0.33</v>
      </c>
      <c r="H610" s="89">
        <v>0.99</v>
      </c>
    </row>
    <row r="611" spans="4:8" x14ac:dyDescent="0.3">
      <c r="D611" s="89">
        <v>0.37</v>
      </c>
      <c r="H611" s="89">
        <v>0.99</v>
      </c>
    </row>
    <row r="612" spans="4:8" x14ac:dyDescent="0.3">
      <c r="D612" s="89">
        <v>0.28000000000000003</v>
      </c>
      <c r="H612" s="89">
        <v>0.86</v>
      </c>
    </row>
    <row r="613" spans="4:8" x14ac:dyDescent="0.3">
      <c r="D613" s="89">
        <v>0.23</v>
      </c>
      <c r="H613" s="89">
        <v>1.39</v>
      </c>
    </row>
    <row r="614" spans="4:8" x14ac:dyDescent="0.3">
      <c r="D614" s="89">
        <v>0.24</v>
      </c>
      <c r="H614" s="89">
        <v>3.63</v>
      </c>
    </row>
    <row r="615" spans="4:8" x14ac:dyDescent="0.3">
      <c r="D615" s="89">
        <v>0.28000000000000003</v>
      </c>
      <c r="H615" s="89">
        <v>1.02</v>
      </c>
    </row>
    <row r="616" spans="4:8" x14ac:dyDescent="0.3">
      <c r="D616" s="89">
        <v>0.14000000000000001</v>
      </c>
      <c r="H616" s="89">
        <v>0.67</v>
      </c>
    </row>
    <row r="617" spans="4:8" x14ac:dyDescent="0.3">
      <c r="D617" s="89">
        <v>0.33</v>
      </c>
      <c r="H617" s="89">
        <v>1.47</v>
      </c>
    </row>
    <row r="618" spans="4:8" x14ac:dyDescent="0.3">
      <c r="D618" s="89">
        <v>0.15</v>
      </c>
      <c r="H618" s="89">
        <v>3.79</v>
      </c>
    </row>
    <row r="619" spans="4:8" x14ac:dyDescent="0.3">
      <c r="D619" s="89">
        <v>0.35</v>
      </c>
      <c r="H619" s="89">
        <v>1.88</v>
      </c>
    </row>
    <row r="620" spans="4:8" x14ac:dyDescent="0.3">
      <c r="D620" s="89">
        <v>0.22</v>
      </c>
      <c r="H620" s="89">
        <v>1.39</v>
      </c>
    </row>
    <row r="621" spans="4:8" x14ac:dyDescent="0.3">
      <c r="D621" s="89">
        <v>0.34</v>
      </c>
      <c r="H621" s="89">
        <v>0.27</v>
      </c>
    </row>
    <row r="622" spans="4:8" x14ac:dyDescent="0.3">
      <c r="D622" s="89">
        <v>0.95</v>
      </c>
      <c r="H622" s="89">
        <v>0.87</v>
      </c>
    </row>
    <row r="623" spans="4:8" x14ac:dyDescent="0.3">
      <c r="D623" s="89">
        <v>0.7</v>
      </c>
      <c r="H623" s="89">
        <v>6.59</v>
      </c>
    </row>
    <row r="624" spans="4:8" x14ac:dyDescent="0.3">
      <c r="D624" s="89">
        <v>0.67</v>
      </c>
      <c r="H624" s="89">
        <v>1.31</v>
      </c>
    </row>
    <row r="625" spans="4:8" x14ac:dyDescent="0.3">
      <c r="D625" s="89">
        <v>1.26</v>
      </c>
      <c r="H625" s="89">
        <v>1.82</v>
      </c>
    </row>
    <row r="626" spans="4:8" x14ac:dyDescent="0.3">
      <c r="D626" s="89">
        <v>0.82</v>
      </c>
      <c r="H626" s="89">
        <v>0.98</v>
      </c>
    </row>
    <row r="627" spans="4:8" x14ac:dyDescent="0.3">
      <c r="D627" s="89">
        <v>1.41</v>
      </c>
      <c r="H627" s="89">
        <v>1.24</v>
      </c>
    </row>
    <row r="628" spans="4:8" x14ac:dyDescent="0.3">
      <c r="D628" s="89">
        <v>1.26</v>
      </c>
      <c r="H628" s="89">
        <v>0.48</v>
      </c>
    </row>
    <row r="629" spans="4:8" x14ac:dyDescent="0.3">
      <c r="D629" s="89">
        <v>1.81</v>
      </c>
      <c r="H629" s="89">
        <v>0.47</v>
      </c>
    </row>
    <row r="630" spans="4:8" x14ac:dyDescent="0.3">
      <c r="D630" s="89">
        <v>1.2</v>
      </c>
      <c r="H630" s="89">
        <v>0.5</v>
      </c>
    </row>
    <row r="631" spans="4:8" x14ac:dyDescent="0.3">
      <c r="D631" s="89">
        <v>0.36</v>
      </c>
      <c r="H631" s="89">
        <v>0.53</v>
      </c>
    </row>
    <row r="632" spans="4:8" x14ac:dyDescent="0.3">
      <c r="D632" s="89">
        <v>0.9</v>
      </c>
      <c r="H632" s="89">
        <v>0.59</v>
      </c>
    </row>
    <row r="633" spans="4:8" x14ac:dyDescent="0.3">
      <c r="D633" s="89">
        <v>0.6</v>
      </c>
      <c r="H633" s="89">
        <v>0.5</v>
      </c>
    </row>
    <row r="634" spans="4:8" x14ac:dyDescent="0.3">
      <c r="D634" s="89">
        <v>0.06</v>
      </c>
      <c r="H634" s="89">
        <v>0.23</v>
      </c>
    </row>
    <row r="635" spans="4:8" x14ac:dyDescent="0.3">
      <c r="D635" s="89">
        <v>3.27</v>
      </c>
      <c r="H635" s="89">
        <v>0.55000000000000004</v>
      </c>
    </row>
    <row r="636" spans="4:8" x14ac:dyDescent="0.3">
      <c r="D636" s="89">
        <v>0.45</v>
      </c>
      <c r="H636" s="89">
        <v>0.99</v>
      </c>
    </row>
    <row r="637" spans="4:8" x14ac:dyDescent="0.3">
      <c r="D637" s="89">
        <v>0.68</v>
      </c>
      <c r="H637" s="89">
        <v>0.79</v>
      </c>
    </row>
    <row r="638" spans="4:8" x14ac:dyDescent="0.3">
      <c r="D638" s="89">
        <v>0.67</v>
      </c>
      <c r="H638" s="89">
        <v>0.4</v>
      </c>
    </row>
    <row r="639" spans="4:8" x14ac:dyDescent="0.3">
      <c r="D639" s="89">
        <v>0.7</v>
      </c>
      <c r="H639" s="89">
        <v>0.67</v>
      </c>
    </row>
    <row r="640" spans="4:8" x14ac:dyDescent="0.3">
      <c r="D640" s="89">
        <v>0.1</v>
      </c>
      <c r="H640" s="89">
        <v>0.82</v>
      </c>
    </row>
    <row r="641" spans="4:8" x14ac:dyDescent="0.3">
      <c r="D641" s="89">
        <v>0.13</v>
      </c>
      <c r="H641" s="89">
        <v>1.85</v>
      </c>
    </row>
    <row r="642" spans="4:8" x14ac:dyDescent="0.3">
      <c r="D642" s="89">
        <v>0.48</v>
      </c>
      <c r="H642" s="89">
        <v>0.93</v>
      </c>
    </row>
    <row r="643" spans="4:8" x14ac:dyDescent="0.3">
      <c r="D643" s="89">
        <v>0.65</v>
      </c>
      <c r="H643" s="89">
        <v>2.4300000000000002</v>
      </c>
    </row>
    <row r="644" spans="4:8" x14ac:dyDescent="0.3">
      <c r="D644" s="89">
        <v>1.62</v>
      </c>
      <c r="H644" s="89">
        <v>0.69</v>
      </c>
    </row>
    <row r="645" spans="4:8" x14ac:dyDescent="0.3">
      <c r="D645" s="89">
        <v>0.44</v>
      </c>
      <c r="H645" s="89">
        <v>0.5</v>
      </c>
    </row>
    <row r="646" spans="4:8" x14ac:dyDescent="0.3">
      <c r="D646" s="89">
        <v>0.26</v>
      </c>
      <c r="H646" s="89">
        <v>0.31</v>
      </c>
    </row>
    <row r="647" spans="4:8" x14ac:dyDescent="0.3">
      <c r="D647" s="89">
        <v>0.15</v>
      </c>
      <c r="H647" s="89">
        <v>1.05</v>
      </c>
    </row>
    <row r="648" spans="4:8" x14ac:dyDescent="0.3">
      <c r="D648" s="89">
        <v>0.37</v>
      </c>
      <c r="H648" s="89">
        <v>1.46</v>
      </c>
    </row>
    <row r="649" spans="4:8" x14ac:dyDescent="0.3">
      <c r="D649" s="89">
        <v>0.74</v>
      </c>
      <c r="H649" s="89">
        <v>1.54</v>
      </c>
    </row>
    <row r="650" spans="4:8" x14ac:dyDescent="0.3">
      <c r="D650" s="89">
        <v>0.5</v>
      </c>
      <c r="H650" s="89">
        <v>1.3</v>
      </c>
    </row>
    <row r="651" spans="4:8" x14ac:dyDescent="0.3">
      <c r="D651" s="89">
        <v>0.52</v>
      </c>
      <c r="H651" s="89">
        <v>0.72</v>
      </c>
    </row>
    <row r="652" spans="4:8" x14ac:dyDescent="0.3">
      <c r="D652" s="89">
        <v>0.53</v>
      </c>
      <c r="H652" s="89">
        <v>1.1100000000000001</v>
      </c>
    </row>
    <row r="653" spans="4:8" x14ac:dyDescent="0.3">
      <c r="D653" s="89">
        <v>0.82</v>
      </c>
      <c r="H653" s="89">
        <v>0.76</v>
      </c>
    </row>
    <row r="654" spans="4:8" x14ac:dyDescent="0.3">
      <c r="D654" s="89">
        <v>1.04</v>
      </c>
      <c r="H654" s="89">
        <v>1.37</v>
      </c>
    </row>
    <row r="655" spans="4:8" x14ac:dyDescent="0.3">
      <c r="D655" s="89">
        <v>0.61</v>
      </c>
      <c r="H655" s="89">
        <v>1.21</v>
      </c>
    </row>
    <row r="656" spans="4:8" x14ac:dyDescent="0.3">
      <c r="D656" s="89">
        <v>0.73</v>
      </c>
      <c r="H656" s="89">
        <v>0.68</v>
      </c>
    </row>
    <row r="657" spans="4:8" x14ac:dyDescent="0.3">
      <c r="D657" s="89">
        <v>0.15</v>
      </c>
      <c r="H657" s="89">
        <v>1.28</v>
      </c>
    </row>
    <row r="658" spans="4:8" x14ac:dyDescent="0.3">
      <c r="D658" s="89">
        <v>0.59</v>
      </c>
      <c r="H658" s="89">
        <v>0.67</v>
      </c>
    </row>
    <row r="659" spans="4:8" x14ac:dyDescent="0.3">
      <c r="D659" s="89">
        <v>2.88</v>
      </c>
      <c r="H659" s="89">
        <v>1.1000000000000001</v>
      </c>
    </row>
    <row r="660" spans="4:8" x14ac:dyDescent="0.3">
      <c r="D660" s="89">
        <v>0.78</v>
      </c>
      <c r="H660" s="89">
        <v>0.4</v>
      </c>
    </row>
    <row r="661" spans="4:8" x14ac:dyDescent="0.3">
      <c r="D661" s="89">
        <v>0.79</v>
      </c>
      <c r="H661" s="89">
        <v>1.04</v>
      </c>
    </row>
    <row r="662" spans="4:8" x14ac:dyDescent="0.3">
      <c r="D662" s="89">
        <v>0.76</v>
      </c>
      <c r="H662" s="89">
        <v>1.03</v>
      </c>
    </row>
    <row r="663" spans="4:8" x14ac:dyDescent="0.3">
      <c r="D663" s="89">
        <v>0.34</v>
      </c>
      <c r="H663" s="89">
        <v>0.53</v>
      </c>
    </row>
    <row r="664" spans="4:8" x14ac:dyDescent="0.3">
      <c r="D664" s="89">
        <v>0.56999999999999995</v>
      </c>
      <c r="H664" s="89">
        <v>0.84</v>
      </c>
    </row>
    <row r="665" spans="4:8" x14ac:dyDescent="0.3">
      <c r="D665" s="89">
        <v>0.91</v>
      </c>
      <c r="H665" s="89">
        <v>1.06</v>
      </c>
    </row>
    <row r="666" spans="4:8" x14ac:dyDescent="0.3">
      <c r="D666" s="89">
        <v>0.98</v>
      </c>
      <c r="H666" s="89">
        <v>1.05</v>
      </c>
    </row>
    <row r="667" spans="4:8" x14ac:dyDescent="0.3">
      <c r="D667" s="89">
        <v>0.26</v>
      </c>
      <c r="H667" s="89">
        <v>0.98</v>
      </c>
    </row>
    <row r="668" spans="4:8" x14ac:dyDescent="0.3">
      <c r="D668" s="89">
        <v>0.35</v>
      </c>
      <c r="H668" s="89">
        <v>1.24</v>
      </c>
    </row>
    <row r="669" spans="4:8" x14ac:dyDescent="0.3">
      <c r="D669" s="89">
        <v>0.26</v>
      </c>
      <c r="H669" s="89">
        <v>0.88</v>
      </c>
    </row>
    <row r="670" spans="4:8" x14ac:dyDescent="0.3">
      <c r="D670" s="89">
        <v>0.42</v>
      </c>
      <c r="H670" s="89">
        <v>0.6</v>
      </c>
    </row>
    <row r="671" spans="4:8" x14ac:dyDescent="0.3">
      <c r="D671" s="89">
        <v>0.35</v>
      </c>
      <c r="H671" s="89">
        <v>1.52</v>
      </c>
    </row>
    <row r="672" spans="4:8" x14ac:dyDescent="0.3">
      <c r="D672" s="89">
        <v>0.54</v>
      </c>
      <c r="H672" s="89">
        <v>1.21</v>
      </c>
    </row>
    <row r="673" spans="4:8" x14ac:dyDescent="0.3">
      <c r="D673" s="89">
        <v>0.08</v>
      </c>
      <c r="H673" s="89">
        <v>1.23</v>
      </c>
    </row>
    <row r="674" spans="4:8" x14ac:dyDescent="0.3">
      <c r="D674" s="89">
        <v>0.37</v>
      </c>
      <c r="H674" s="89">
        <v>0.44</v>
      </c>
    </row>
    <row r="675" spans="4:8" x14ac:dyDescent="0.3">
      <c r="D675" s="89">
        <v>0.36</v>
      </c>
      <c r="H675" s="89">
        <v>0.91</v>
      </c>
    </row>
    <row r="676" spans="4:8" x14ac:dyDescent="0.3">
      <c r="D676" s="89">
        <v>0.61</v>
      </c>
      <c r="H676" s="89">
        <v>0.56999999999999995</v>
      </c>
    </row>
    <row r="677" spans="4:8" x14ac:dyDescent="0.3">
      <c r="D677" s="89">
        <v>0.93</v>
      </c>
      <c r="H677" s="89">
        <v>1.01</v>
      </c>
    </row>
    <row r="678" spans="4:8" x14ac:dyDescent="0.3">
      <c r="D678" s="89">
        <v>1.64</v>
      </c>
      <c r="H678" s="89">
        <v>0.99</v>
      </c>
    </row>
    <row r="679" spans="4:8" x14ac:dyDescent="0.3">
      <c r="D679" s="89">
        <v>0.43</v>
      </c>
      <c r="H679" s="89">
        <v>0.55000000000000004</v>
      </c>
    </row>
    <row r="680" spans="4:8" x14ac:dyDescent="0.3">
      <c r="D680" s="89">
        <v>0.71</v>
      </c>
      <c r="H680" s="89">
        <v>0.46</v>
      </c>
    </row>
    <row r="681" spans="4:8" x14ac:dyDescent="0.3">
      <c r="D681" s="89">
        <v>0.79</v>
      </c>
      <c r="H681" s="89">
        <v>2.1</v>
      </c>
    </row>
    <row r="682" spans="4:8" x14ac:dyDescent="0.3">
      <c r="D682" s="89">
        <v>1.97</v>
      </c>
      <c r="H682" s="89">
        <v>0.42</v>
      </c>
    </row>
    <row r="683" spans="4:8" x14ac:dyDescent="0.3">
      <c r="D683" s="89">
        <v>1.18</v>
      </c>
      <c r="H683" s="89">
        <v>0.67</v>
      </c>
    </row>
    <row r="684" spans="4:8" x14ac:dyDescent="0.3">
      <c r="D684" s="89">
        <v>2.2400000000000002</v>
      </c>
      <c r="H684" s="89">
        <v>0.93</v>
      </c>
    </row>
    <row r="685" spans="4:8" x14ac:dyDescent="0.3">
      <c r="D685" s="89">
        <v>1.27</v>
      </c>
      <c r="H685" s="89">
        <v>1.64</v>
      </c>
    </row>
    <row r="686" spans="4:8" x14ac:dyDescent="0.3">
      <c r="D686" s="89">
        <v>0.77</v>
      </c>
      <c r="H686" s="89">
        <v>0.94</v>
      </c>
    </row>
    <row r="687" spans="4:8" x14ac:dyDescent="0.3">
      <c r="D687" s="89">
        <v>0.55000000000000004</v>
      </c>
      <c r="H687" s="89">
        <v>0.8</v>
      </c>
    </row>
    <row r="688" spans="4:8" x14ac:dyDescent="0.3">
      <c r="D688" s="89">
        <v>0.91</v>
      </c>
      <c r="H688" s="89">
        <v>0.76</v>
      </c>
    </row>
    <row r="689" spans="4:8" x14ac:dyDescent="0.3">
      <c r="D689" s="89">
        <v>1.39</v>
      </c>
      <c r="H689" s="89">
        <v>0.25</v>
      </c>
    </row>
    <row r="690" spans="4:8" x14ac:dyDescent="0.3">
      <c r="D690" s="89">
        <v>1.08</v>
      </c>
      <c r="H690" s="89">
        <v>0.67</v>
      </c>
    </row>
    <row r="691" spans="4:8" x14ac:dyDescent="0.3">
      <c r="D691" s="89">
        <v>1.42</v>
      </c>
      <c r="H691" s="89">
        <v>1.38</v>
      </c>
    </row>
    <row r="692" spans="4:8" x14ac:dyDescent="0.3">
      <c r="D692" s="89">
        <v>5.2</v>
      </c>
      <c r="H692" s="89">
        <v>1.1299999999999999</v>
      </c>
    </row>
    <row r="693" spans="4:8" x14ac:dyDescent="0.3">
      <c r="D693" s="89">
        <v>0.77</v>
      </c>
      <c r="H693" s="89">
        <v>0.66</v>
      </c>
    </row>
    <row r="694" spans="4:8" x14ac:dyDescent="0.3">
      <c r="D694" s="89">
        <v>0.89</v>
      </c>
      <c r="H694" s="89">
        <v>1.53</v>
      </c>
    </row>
    <row r="695" spans="4:8" x14ac:dyDescent="0.3">
      <c r="D695" s="89">
        <v>0.56999999999999995</v>
      </c>
      <c r="H695" s="89">
        <v>0.8</v>
      </c>
    </row>
    <row r="696" spans="4:8" x14ac:dyDescent="0.3">
      <c r="D696" s="89">
        <v>1.06</v>
      </c>
      <c r="H696" s="89">
        <v>3.5</v>
      </c>
    </row>
    <row r="697" spans="4:8" x14ac:dyDescent="0.3">
      <c r="D697" s="89">
        <v>0.84</v>
      </c>
    </row>
    <row r="698" spans="4:8" x14ac:dyDescent="0.3">
      <c r="D698" s="89">
        <v>1.63</v>
      </c>
    </row>
    <row r="699" spans="4:8" x14ac:dyDescent="0.3">
      <c r="D699" s="89">
        <v>1.25</v>
      </c>
    </row>
    <row r="700" spans="4:8" x14ac:dyDescent="0.3">
      <c r="D700" s="89">
        <v>3.13</v>
      </c>
    </row>
    <row r="701" spans="4:8" x14ac:dyDescent="0.3">
      <c r="D701" s="89">
        <v>2.38</v>
      </c>
    </row>
    <row r="702" spans="4:8" x14ac:dyDescent="0.3">
      <c r="D702" s="89">
        <v>1.41</v>
      </c>
    </row>
    <row r="703" spans="4:8" x14ac:dyDescent="0.3">
      <c r="D703" s="89">
        <v>1.42</v>
      </c>
    </row>
    <row r="704" spans="4:8" x14ac:dyDescent="0.3">
      <c r="D704" s="89">
        <v>0.23</v>
      </c>
    </row>
    <row r="705" spans="4:4" x14ac:dyDescent="0.3">
      <c r="D705" s="89">
        <v>0.46</v>
      </c>
    </row>
    <row r="706" spans="4:4" x14ac:dyDescent="0.3">
      <c r="D706" s="89">
        <v>0.57999999999999996</v>
      </c>
    </row>
    <row r="707" spans="4:4" x14ac:dyDescent="0.3">
      <c r="D707" s="89">
        <v>0.55000000000000004</v>
      </c>
    </row>
    <row r="708" spans="4:4" x14ac:dyDescent="0.3">
      <c r="D708" s="89">
        <v>0.77</v>
      </c>
    </row>
    <row r="709" spans="4:4" x14ac:dyDescent="0.3">
      <c r="D709" s="89">
        <v>0.92</v>
      </c>
    </row>
    <row r="710" spans="4:4" x14ac:dyDescent="0.3">
      <c r="D710" s="89">
        <v>0.39</v>
      </c>
    </row>
    <row r="711" spans="4:4" x14ac:dyDescent="0.3">
      <c r="D711" s="89">
        <v>0.89</v>
      </c>
    </row>
    <row r="712" spans="4:4" x14ac:dyDescent="0.3">
      <c r="D712" s="89">
        <v>0.48</v>
      </c>
    </row>
    <row r="713" spans="4:4" x14ac:dyDescent="0.3">
      <c r="D713" s="89">
        <v>0.55000000000000004</v>
      </c>
    </row>
    <row r="714" spans="4:4" x14ac:dyDescent="0.3">
      <c r="D714" s="89">
        <v>1.2</v>
      </c>
    </row>
    <row r="715" spans="4:4" x14ac:dyDescent="0.3">
      <c r="D715" s="89">
        <v>0.78</v>
      </c>
    </row>
    <row r="716" spans="4:4" x14ac:dyDescent="0.3">
      <c r="D716" s="89">
        <v>0.94</v>
      </c>
    </row>
  </sheetData>
  <mergeCells count="3">
    <mergeCell ref="N13:S13"/>
    <mergeCell ref="N20:Q20"/>
    <mergeCell ref="N1:P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716"/>
  <sheetViews>
    <sheetView topLeftCell="L1" zoomScale="90" zoomScaleNormal="90" workbookViewId="0">
      <selection activeCell="N8" sqref="N8:O8"/>
    </sheetView>
  </sheetViews>
  <sheetFormatPr defaultRowHeight="14.4" x14ac:dyDescent="0.3"/>
  <cols>
    <col min="4" max="4" width="31.44140625" style="37" customWidth="1"/>
    <col min="6" max="6" width="9.77734375" customWidth="1"/>
    <col min="7" max="7" width="10.21875" customWidth="1"/>
    <col min="8" max="8" width="32.5546875" style="31" customWidth="1"/>
    <col min="11" max="11" width="34.44140625" style="37" customWidth="1"/>
    <col min="12" max="12" width="32.44140625" customWidth="1"/>
    <col min="14" max="14" width="39.5546875" customWidth="1"/>
    <col min="15" max="15" width="28.6640625" bestFit="1" customWidth="1"/>
    <col min="16" max="16" width="28.21875" bestFit="1" customWidth="1"/>
    <col min="17" max="18" width="13.5546875" bestFit="1" customWidth="1"/>
    <col min="19" max="19" width="8.6640625" bestFit="1" customWidth="1"/>
  </cols>
  <sheetData>
    <row r="1" spans="4:19" ht="15" thickBot="1" x14ac:dyDescent="0.4">
      <c r="D1" s="88" t="s">
        <v>852</v>
      </c>
      <c r="H1" s="88" t="s">
        <v>853</v>
      </c>
      <c r="K1" s="32" t="s">
        <v>868</v>
      </c>
      <c r="L1" s="32" t="s">
        <v>869</v>
      </c>
      <c r="N1" s="119" t="s">
        <v>811</v>
      </c>
      <c r="O1" s="119"/>
      <c r="P1" s="119"/>
    </row>
    <row r="2" spans="4:19" ht="15.45" thickTop="1" thickBot="1" x14ac:dyDescent="0.4">
      <c r="D2" s="89">
        <v>0.63</v>
      </c>
      <c r="H2" s="89">
        <v>1.19</v>
      </c>
      <c r="K2" s="33">
        <v>0.09</v>
      </c>
      <c r="L2" s="33">
        <v>0.73</v>
      </c>
      <c r="N2" s="69"/>
      <c r="O2" s="70" t="s">
        <v>870</v>
      </c>
      <c r="P2" s="75" t="s">
        <v>871</v>
      </c>
    </row>
    <row r="3" spans="4:19" ht="14.55" x14ac:dyDescent="0.35">
      <c r="D3" s="89">
        <v>1.04</v>
      </c>
      <c r="H3" s="89">
        <v>1.02</v>
      </c>
      <c r="K3" s="33">
        <v>0.72</v>
      </c>
      <c r="L3" s="33">
        <v>0.56999999999999995</v>
      </c>
      <c r="N3" s="34" t="s">
        <v>914</v>
      </c>
      <c r="O3" s="93">
        <f>COUNTIF(K2:K151,"&gt;"&amp;2)</f>
        <v>6</v>
      </c>
      <c r="P3" s="93">
        <f>COUNTIF(L2:L131,"&gt;"&amp;2)</f>
        <v>6</v>
      </c>
    </row>
    <row r="4" spans="4:19" ht="14.55" x14ac:dyDescent="0.35">
      <c r="D4" s="89">
        <v>0.91</v>
      </c>
      <c r="H4" s="89">
        <v>0.31</v>
      </c>
      <c r="K4" s="33">
        <v>0.71</v>
      </c>
      <c r="L4" s="33">
        <v>0.82</v>
      </c>
      <c r="N4" s="34" t="s">
        <v>877</v>
      </c>
      <c r="O4" s="95">
        <f>O3/O6</f>
        <v>0.04</v>
      </c>
      <c r="P4" s="95">
        <f>P3/P6</f>
        <v>4.6153846153846156E-2</v>
      </c>
    </row>
    <row r="5" spans="4:19" ht="14.55" x14ac:dyDescent="0.35">
      <c r="D5" s="89">
        <v>3.24</v>
      </c>
      <c r="H5" s="89">
        <v>1.1200000000000001</v>
      </c>
      <c r="K5" s="33">
        <v>0.34</v>
      </c>
      <c r="L5" s="33">
        <v>1.47</v>
      </c>
      <c r="N5" s="34" t="s">
        <v>830</v>
      </c>
      <c r="O5" s="99">
        <f>1-O4</f>
        <v>0.96</v>
      </c>
      <c r="P5" s="99">
        <f>1-P4</f>
        <v>0.95384615384615379</v>
      </c>
    </row>
    <row r="6" spans="4:19" ht="14.55" x14ac:dyDescent="0.35">
      <c r="D6" s="89">
        <v>1.62</v>
      </c>
      <c r="H6" s="89">
        <v>1.77</v>
      </c>
      <c r="K6" s="33">
        <v>0.37</v>
      </c>
      <c r="L6" s="33">
        <v>0.09</v>
      </c>
      <c r="N6" s="36" t="s">
        <v>827</v>
      </c>
      <c r="O6" s="39">
        <f>COUNT(K2:K151)</f>
        <v>150</v>
      </c>
      <c r="P6" s="39">
        <f>COUNT(L2:L131)</f>
        <v>130</v>
      </c>
    </row>
    <row r="7" spans="4:19" ht="14.55" x14ac:dyDescent="0.35">
      <c r="D7" s="89">
        <v>1.1299999999999999</v>
      </c>
      <c r="H7" s="89">
        <v>0.87</v>
      </c>
      <c r="K7" s="33">
        <v>0.89</v>
      </c>
      <c r="L7" s="33">
        <v>2.4300000000000002</v>
      </c>
      <c r="N7" s="67" t="s">
        <v>910</v>
      </c>
    </row>
    <row r="8" spans="4:19" ht="15" thickBot="1" x14ac:dyDescent="0.4">
      <c r="D8" s="89">
        <v>1.45</v>
      </c>
      <c r="H8" s="89">
        <v>1.35</v>
      </c>
      <c r="K8" s="33">
        <v>0.2</v>
      </c>
      <c r="L8" s="33">
        <v>0.88</v>
      </c>
      <c r="N8" s="119" t="s">
        <v>819</v>
      </c>
      <c r="O8" s="119"/>
    </row>
    <row r="9" spans="4:19" ht="15" thickTop="1" x14ac:dyDescent="0.35">
      <c r="D9" s="89">
        <v>1.2</v>
      </c>
      <c r="H9" s="89">
        <v>1</v>
      </c>
      <c r="K9" s="33">
        <v>1.06</v>
      </c>
      <c r="L9" s="33">
        <v>0.67</v>
      </c>
      <c r="N9" s="36" t="s">
        <v>872</v>
      </c>
      <c r="O9" s="97">
        <f>O4-P4</f>
        <v>-6.1538461538461556E-3</v>
      </c>
    </row>
    <row r="10" spans="4:19" ht="14.55" x14ac:dyDescent="0.35">
      <c r="D10" s="89">
        <v>1.35</v>
      </c>
      <c r="H10" s="89">
        <v>1.1499999999999999</v>
      </c>
      <c r="K10" s="33">
        <v>0.55000000000000004</v>
      </c>
      <c r="L10" s="33">
        <v>2.25</v>
      </c>
      <c r="N10" s="36" t="s">
        <v>818</v>
      </c>
      <c r="O10" s="97">
        <f>SQRT((O4*O5/O6)+(P4*P5/P6))</f>
        <v>2.4385315354036211E-2</v>
      </c>
    </row>
    <row r="11" spans="4:19" ht="14.55" x14ac:dyDescent="0.35">
      <c r="D11" s="89">
        <v>1.35</v>
      </c>
      <c r="H11" s="89">
        <v>1.01</v>
      </c>
      <c r="K11" s="33">
        <v>0.34</v>
      </c>
      <c r="L11" s="33">
        <v>1.53</v>
      </c>
    </row>
    <row r="12" spans="4:19" ht="14.55" x14ac:dyDescent="0.35">
      <c r="D12" s="89">
        <v>0.53</v>
      </c>
      <c r="H12" s="89">
        <v>1.05</v>
      </c>
      <c r="K12" s="33">
        <v>2.38</v>
      </c>
      <c r="L12" s="33">
        <v>0.54</v>
      </c>
    </row>
    <row r="13" spans="4:19" ht="15" thickBot="1" x14ac:dyDescent="0.4">
      <c r="D13" s="89">
        <v>0.88</v>
      </c>
      <c r="H13" s="89">
        <v>1.36</v>
      </c>
      <c r="K13" s="33">
        <v>1.03</v>
      </c>
      <c r="L13" s="33">
        <v>0.67</v>
      </c>
      <c r="N13" s="119" t="s">
        <v>825</v>
      </c>
      <c r="O13" s="119"/>
      <c r="P13" s="119"/>
      <c r="Q13" s="119"/>
      <c r="R13" s="119"/>
      <c r="S13" s="119"/>
    </row>
    <row r="14" spans="4:19" ht="17.55" thickTop="1" thickBot="1" x14ac:dyDescent="0.5">
      <c r="D14" s="89">
        <v>0.83</v>
      </c>
      <c r="H14" s="89">
        <v>0.85</v>
      </c>
      <c r="K14" s="33">
        <v>0.81</v>
      </c>
      <c r="L14" s="33">
        <v>0.91</v>
      </c>
      <c r="N14" s="65" t="s">
        <v>820</v>
      </c>
      <c r="O14" s="66" t="s">
        <v>882</v>
      </c>
      <c r="P14" s="66" t="s">
        <v>821</v>
      </c>
      <c r="Q14" s="66" t="s">
        <v>822</v>
      </c>
      <c r="R14" s="66" t="s">
        <v>823</v>
      </c>
      <c r="S14" s="66" t="s">
        <v>824</v>
      </c>
    </row>
    <row r="15" spans="4:19" ht="14.55" x14ac:dyDescent="0.35">
      <c r="D15" s="89">
        <v>1.52</v>
      </c>
      <c r="H15" s="89">
        <v>1.03</v>
      </c>
      <c r="K15" s="33">
        <v>0.64</v>
      </c>
      <c r="L15" s="33">
        <v>0.68</v>
      </c>
      <c r="N15" s="40">
        <v>0.9</v>
      </c>
      <c r="O15" s="64">
        <f>_xlfn.NORM.S.INV((1+0.9)/2)</f>
        <v>1.6448536269514715</v>
      </c>
      <c r="P15" s="46">
        <f>O15*$O$10</f>
        <v>4.011027440444187E-2</v>
      </c>
      <c r="Q15" s="98">
        <f>$O$9-P15</f>
        <v>-4.6264120558288026E-2</v>
      </c>
      <c r="R15" s="98">
        <f>$O$9+P15</f>
        <v>3.3956428250595715E-2</v>
      </c>
      <c r="S15" s="46">
        <f>R15-Q15</f>
        <v>8.022054880888374E-2</v>
      </c>
    </row>
    <row r="16" spans="4:19" ht="14.55" x14ac:dyDescent="0.35">
      <c r="D16" s="89">
        <v>1.24</v>
      </c>
      <c r="H16" s="89">
        <v>0.9</v>
      </c>
      <c r="K16" s="33">
        <v>0.7</v>
      </c>
      <c r="L16" s="33">
        <v>1.66</v>
      </c>
      <c r="N16" s="43">
        <v>0.95</v>
      </c>
      <c r="O16" s="64">
        <f>_xlfn.NORM.S.INV((1+0.95)/2)</f>
        <v>1.9599639845400536</v>
      </c>
      <c r="P16" s="46">
        <f>O16*$O$10</f>
        <v>4.7794339845562563E-2</v>
      </c>
      <c r="Q16" s="98">
        <f>$O$9-P16</f>
        <v>-5.3948185999408718E-2</v>
      </c>
      <c r="R16" s="98">
        <f t="shared" ref="R16:R17" si="0">$O$9+P16</f>
        <v>4.1640493691716407E-2</v>
      </c>
      <c r="S16" s="46">
        <f>R16-Q16</f>
        <v>9.5588679691125125E-2</v>
      </c>
    </row>
    <row r="17" spans="4:19" ht="14.55" x14ac:dyDescent="0.35">
      <c r="D17" s="89">
        <v>1.56</v>
      </c>
      <c r="H17" s="89">
        <v>0.38</v>
      </c>
      <c r="K17" s="33">
        <v>0.28000000000000003</v>
      </c>
      <c r="L17" s="33">
        <v>1.47</v>
      </c>
      <c r="N17" s="43">
        <v>0.99</v>
      </c>
      <c r="O17" s="64">
        <f>_xlfn.NORM.S.INV((1+0.99)/2)</f>
        <v>2.5758293035488999</v>
      </c>
      <c r="P17" s="46">
        <f t="shared" ref="P17" si="1">O17*$O$10</f>
        <v>6.2812409865207391E-2</v>
      </c>
      <c r="Q17" s="98">
        <f t="shared" ref="Q17" si="2">$O$9-P17</f>
        <v>-6.896625601905354E-2</v>
      </c>
      <c r="R17" s="98">
        <f t="shared" si="0"/>
        <v>5.6658563711361236E-2</v>
      </c>
      <c r="S17" s="46">
        <f t="shared" ref="S17" si="3">R17-Q17</f>
        <v>0.12562481973041478</v>
      </c>
    </row>
    <row r="18" spans="4:19" ht="14.55" x14ac:dyDescent="0.35">
      <c r="D18" s="89">
        <v>0.2</v>
      </c>
      <c r="H18" s="89">
        <v>0.98</v>
      </c>
      <c r="K18" s="33">
        <v>2.82</v>
      </c>
      <c r="L18" s="33">
        <v>1.45</v>
      </c>
      <c r="O18" s="45" t="s">
        <v>816</v>
      </c>
    </row>
    <row r="19" spans="4:19" ht="14.55" x14ac:dyDescent="0.35">
      <c r="D19" s="89">
        <v>0.79</v>
      </c>
      <c r="H19" s="89">
        <v>1.04</v>
      </c>
      <c r="K19" s="33">
        <v>0.28999999999999998</v>
      </c>
      <c r="L19" s="33">
        <v>0.69</v>
      </c>
    </row>
    <row r="20" spans="4:19" ht="14.55" x14ac:dyDescent="0.35">
      <c r="D20" s="89">
        <v>1.48</v>
      </c>
      <c r="H20" s="89">
        <v>0.9</v>
      </c>
      <c r="K20" s="33">
        <v>1.07</v>
      </c>
      <c r="L20" s="33">
        <v>1.04</v>
      </c>
    </row>
    <row r="21" spans="4:19" ht="15" thickBot="1" x14ac:dyDescent="0.4">
      <c r="D21" s="89">
        <v>1.28</v>
      </c>
      <c r="H21" s="89">
        <v>1.22</v>
      </c>
      <c r="K21" s="33">
        <v>1.1599999999999999</v>
      </c>
      <c r="L21" s="33">
        <v>1.2</v>
      </c>
      <c r="N21" s="119" t="s">
        <v>826</v>
      </c>
      <c r="O21" s="119"/>
      <c r="P21" s="119"/>
    </row>
    <row r="22" spans="4:19" ht="15.6" thickTop="1" thickBot="1" x14ac:dyDescent="0.35">
      <c r="D22" s="89">
        <v>0.96</v>
      </c>
      <c r="H22" s="89">
        <v>1.1599999999999999</v>
      </c>
      <c r="K22" s="33">
        <v>1.2</v>
      </c>
      <c r="L22" s="33">
        <v>0.66</v>
      </c>
      <c r="N22" s="69"/>
      <c r="O22" s="70" t="s">
        <v>873</v>
      </c>
      <c r="P22" s="70" t="s">
        <v>874</v>
      </c>
    </row>
    <row r="23" spans="4:19" ht="28.8" x14ac:dyDescent="0.3">
      <c r="D23" s="89">
        <v>0.72</v>
      </c>
      <c r="H23" s="89">
        <v>1.54</v>
      </c>
      <c r="K23" s="33">
        <v>0.52</v>
      </c>
      <c r="L23" s="33">
        <v>0.99</v>
      </c>
      <c r="N23" s="142" t="s">
        <v>831</v>
      </c>
      <c r="O23" s="95">
        <f>'Q1'!O6</f>
        <v>7.8321678321678329E-2</v>
      </c>
      <c r="P23" s="95">
        <f>'Q1'!P6</f>
        <v>5.7553956834532377E-2</v>
      </c>
    </row>
    <row r="24" spans="4:19" x14ac:dyDescent="0.3">
      <c r="D24" s="89">
        <v>0.6</v>
      </c>
      <c r="H24" s="89">
        <v>0.72</v>
      </c>
      <c r="K24" s="33">
        <v>0.78</v>
      </c>
      <c r="L24" s="33">
        <v>0.77</v>
      </c>
    </row>
    <row r="25" spans="4:19" ht="15" thickBot="1" x14ac:dyDescent="0.35">
      <c r="D25" s="89">
        <v>0.56000000000000005</v>
      </c>
      <c r="H25" s="89">
        <v>0.82</v>
      </c>
      <c r="K25" s="33">
        <v>1.41</v>
      </c>
      <c r="L25" s="33">
        <v>1.1200000000000001</v>
      </c>
      <c r="N25" s="120" t="s">
        <v>879</v>
      </c>
      <c r="O25" s="120"/>
    </row>
    <row r="26" spans="4:19" ht="29.4" thickTop="1" x14ac:dyDescent="0.3">
      <c r="D26" s="89">
        <v>0.98</v>
      </c>
      <c r="H26" s="89">
        <v>0.2</v>
      </c>
      <c r="K26" s="33">
        <v>0.63</v>
      </c>
      <c r="L26" s="33">
        <v>0.79</v>
      </c>
      <c r="N26" s="142" t="s">
        <v>878</v>
      </c>
      <c r="O26" s="46">
        <f>O23-P23</f>
        <v>2.0767721487145951E-2</v>
      </c>
    </row>
    <row r="27" spans="4:19" x14ac:dyDescent="0.3">
      <c r="D27" s="89">
        <v>0.26</v>
      </c>
      <c r="H27" s="89">
        <v>1.54</v>
      </c>
      <c r="K27" s="33">
        <v>0.78</v>
      </c>
      <c r="L27" s="33">
        <v>0.9</v>
      </c>
    </row>
    <row r="28" spans="4:19" ht="14.55" x14ac:dyDescent="0.35">
      <c r="D28" s="89">
        <v>1.21</v>
      </c>
      <c r="H28" s="89">
        <v>0.39</v>
      </c>
      <c r="K28" s="33">
        <v>2.17</v>
      </c>
      <c r="L28" s="33">
        <v>1.1399999999999999</v>
      </c>
    </row>
    <row r="29" spans="4:19" ht="14.55" x14ac:dyDescent="0.35">
      <c r="D29" s="89">
        <v>0.68</v>
      </c>
      <c r="H29" s="89">
        <v>1.04</v>
      </c>
      <c r="K29" s="33">
        <v>1.1599999999999999</v>
      </c>
      <c r="L29" s="33">
        <v>0.45</v>
      </c>
    </row>
    <row r="30" spans="4:19" x14ac:dyDescent="0.3">
      <c r="D30" s="89">
        <v>0.8</v>
      </c>
      <c r="H30" s="89">
        <v>9.09</v>
      </c>
      <c r="K30" s="33">
        <v>1.79</v>
      </c>
      <c r="L30" s="33">
        <v>0.69</v>
      </c>
    </row>
    <row r="31" spans="4:19" x14ac:dyDescent="0.3">
      <c r="D31" s="89">
        <v>1.1599999999999999</v>
      </c>
      <c r="H31" s="89">
        <v>1.23</v>
      </c>
      <c r="K31" s="33">
        <v>0.28999999999999998</v>
      </c>
      <c r="L31" s="33">
        <v>1.01</v>
      </c>
    </row>
    <row r="32" spans="4:19" x14ac:dyDescent="0.3">
      <c r="D32" s="89">
        <v>0.84</v>
      </c>
      <c r="H32" s="89">
        <v>0.99</v>
      </c>
      <c r="K32" s="33">
        <v>0.76</v>
      </c>
      <c r="L32" s="33">
        <v>1.52</v>
      </c>
    </row>
    <row r="33" spans="4:12" x14ac:dyDescent="0.3">
      <c r="D33" s="89">
        <v>0.89</v>
      </c>
      <c r="H33" s="89">
        <v>2.19</v>
      </c>
      <c r="K33" s="33">
        <v>0.38</v>
      </c>
      <c r="L33" s="33">
        <v>1.54</v>
      </c>
    </row>
    <row r="34" spans="4:12" x14ac:dyDescent="0.3">
      <c r="D34" s="89">
        <v>3.23</v>
      </c>
      <c r="H34" s="89">
        <v>1.08</v>
      </c>
      <c r="K34" s="33">
        <v>0.56000000000000005</v>
      </c>
      <c r="L34" s="33">
        <v>0.2</v>
      </c>
    </row>
    <row r="35" spans="4:12" x14ac:dyDescent="0.3">
      <c r="D35" s="89">
        <v>0.86</v>
      </c>
      <c r="H35" s="89">
        <v>0.99</v>
      </c>
      <c r="K35" s="33">
        <v>1.55</v>
      </c>
      <c r="L35" s="33">
        <v>1.21</v>
      </c>
    </row>
    <row r="36" spans="4:12" x14ac:dyDescent="0.3">
      <c r="D36" s="89">
        <v>1.1100000000000001</v>
      </c>
      <c r="H36" s="89">
        <v>0.95</v>
      </c>
      <c r="K36" s="33">
        <v>0.79</v>
      </c>
      <c r="L36" s="33">
        <v>0.5</v>
      </c>
    </row>
    <row r="37" spans="4:12" x14ac:dyDescent="0.3">
      <c r="D37" s="89">
        <v>1.18</v>
      </c>
      <c r="H37" s="89">
        <v>1.02</v>
      </c>
      <c r="K37" s="33">
        <v>0.36</v>
      </c>
      <c r="L37" s="33">
        <v>0.73</v>
      </c>
    </row>
    <row r="38" spans="4:12" x14ac:dyDescent="0.3">
      <c r="D38" s="89">
        <v>1.1499999999999999</v>
      </c>
      <c r="H38" s="89">
        <v>1.04</v>
      </c>
      <c r="K38" s="33">
        <v>0.86</v>
      </c>
      <c r="L38" s="33">
        <v>0.82</v>
      </c>
    </row>
    <row r="39" spans="4:12" x14ac:dyDescent="0.3">
      <c r="D39" s="89">
        <v>0.74</v>
      </c>
      <c r="H39" s="89">
        <v>1.1299999999999999</v>
      </c>
      <c r="K39" s="33">
        <v>1.0900000000000001</v>
      </c>
      <c r="L39" s="33">
        <v>1.65</v>
      </c>
    </row>
    <row r="40" spans="4:12" x14ac:dyDescent="0.3">
      <c r="D40" s="89">
        <v>1.06</v>
      </c>
      <c r="H40" s="89">
        <v>1.33</v>
      </c>
      <c r="K40" s="33">
        <v>0.95</v>
      </c>
      <c r="L40" s="33">
        <v>6.59</v>
      </c>
    </row>
    <row r="41" spans="4:12" x14ac:dyDescent="0.3">
      <c r="D41" s="89">
        <v>1.51</v>
      </c>
      <c r="H41" s="89">
        <v>0.83</v>
      </c>
      <c r="K41" s="33">
        <v>1.1599999999999999</v>
      </c>
      <c r="L41" s="33">
        <v>1.29</v>
      </c>
    </row>
    <row r="42" spans="4:12" x14ac:dyDescent="0.3">
      <c r="D42" s="89">
        <v>0.71</v>
      </c>
      <c r="H42" s="89">
        <v>0.83</v>
      </c>
      <c r="K42" s="33">
        <v>0.42</v>
      </c>
      <c r="L42" s="33">
        <v>0.88</v>
      </c>
    </row>
    <row r="43" spans="4:12" x14ac:dyDescent="0.3">
      <c r="D43" s="89">
        <v>1.03</v>
      </c>
      <c r="H43" s="89">
        <v>0.84</v>
      </c>
      <c r="K43" s="33">
        <v>0.56999999999999995</v>
      </c>
      <c r="L43" s="33">
        <v>1.43</v>
      </c>
    </row>
    <row r="44" spans="4:12" x14ac:dyDescent="0.3">
      <c r="D44" s="89">
        <v>1.54</v>
      </c>
      <c r="H44" s="89">
        <v>1.42</v>
      </c>
      <c r="K44" s="33">
        <v>0.76</v>
      </c>
      <c r="L44" s="33">
        <v>0.69</v>
      </c>
    </row>
    <row r="45" spans="4:12" x14ac:dyDescent="0.3">
      <c r="D45" s="89">
        <v>1.28</v>
      </c>
      <c r="H45" s="89">
        <v>1.33</v>
      </c>
      <c r="K45" s="33">
        <v>0.84</v>
      </c>
      <c r="L45" s="33">
        <v>0.26</v>
      </c>
    </row>
    <row r="46" spans="4:12" x14ac:dyDescent="0.3">
      <c r="D46" s="89">
        <v>1.5</v>
      </c>
      <c r="H46" s="89">
        <v>1.1100000000000001</v>
      </c>
      <c r="K46" s="33">
        <v>1.61</v>
      </c>
      <c r="L46" s="33">
        <v>0.62</v>
      </c>
    </row>
    <row r="47" spans="4:12" x14ac:dyDescent="0.3">
      <c r="D47" s="89">
        <v>1.08</v>
      </c>
      <c r="H47" s="89">
        <v>0.72</v>
      </c>
      <c r="K47" s="33">
        <v>1.1499999999999999</v>
      </c>
      <c r="L47" s="33">
        <v>1.96</v>
      </c>
    </row>
    <row r="48" spans="4:12" x14ac:dyDescent="0.3">
      <c r="D48" s="89">
        <v>1.66</v>
      </c>
      <c r="H48" s="89">
        <v>1.1100000000000001</v>
      </c>
      <c r="K48" s="33">
        <v>0.24</v>
      </c>
      <c r="L48" s="33">
        <v>1.87</v>
      </c>
    </row>
    <row r="49" spans="4:12" x14ac:dyDescent="0.3">
      <c r="D49" s="89">
        <v>0.74</v>
      </c>
      <c r="H49" s="89">
        <v>1.1200000000000001</v>
      </c>
      <c r="K49" s="33">
        <v>0.77</v>
      </c>
      <c r="L49" s="33">
        <v>0.95</v>
      </c>
    </row>
    <row r="50" spans="4:12" x14ac:dyDescent="0.3">
      <c r="D50" s="89">
        <v>1.42</v>
      </c>
      <c r="H50" s="89">
        <v>0.99</v>
      </c>
      <c r="K50" s="33">
        <v>0.77</v>
      </c>
      <c r="L50" s="33">
        <v>1.63</v>
      </c>
    </row>
    <row r="51" spans="4:12" x14ac:dyDescent="0.3">
      <c r="D51" s="89">
        <v>0.56000000000000005</v>
      </c>
      <c r="H51" s="89">
        <v>1.24</v>
      </c>
      <c r="K51" s="33">
        <v>0.95</v>
      </c>
      <c r="L51" s="33">
        <v>1.49</v>
      </c>
    </row>
    <row r="52" spans="4:12" x14ac:dyDescent="0.3">
      <c r="D52" s="89">
        <v>0.96</v>
      </c>
      <c r="H52" s="89">
        <v>0.8</v>
      </c>
      <c r="K52" s="33">
        <v>0.36</v>
      </c>
      <c r="L52" s="33">
        <v>1.48</v>
      </c>
    </row>
    <row r="53" spans="4:12" x14ac:dyDescent="0.3">
      <c r="D53" s="89">
        <v>1.79</v>
      </c>
      <c r="H53" s="89">
        <v>0.78</v>
      </c>
      <c r="K53" s="33">
        <v>1.1599999999999999</v>
      </c>
      <c r="L53" s="33">
        <v>1.1399999999999999</v>
      </c>
    </row>
    <row r="54" spans="4:12" x14ac:dyDescent="0.3">
      <c r="D54" s="89">
        <v>2.91</v>
      </c>
      <c r="H54" s="89">
        <v>1.06</v>
      </c>
      <c r="K54" s="33">
        <v>0.79</v>
      </c>
      <c r="L54" s="33">
        <v>0.5</v>
      </c>
    </row>
    <row r="55" spans="4:12" x14ac:dyDescent="0.3">
      <c r="D55" s="89">
        <v>2.2799999999999998</v>
      </c>
      <c r="H55" s="89">
        <v>1.29</v>
      </c>
      <c r="K55" s="33">
        <v>0.92</v>
      </c>
      <c r="L55" s="33">
        <v>0.52</v>
      </c>
    </row>
    <row r="56" spans="4:12" x14ac:dyDescent="0.3">
      <c r="D56" s="89">
        <v>1.33</v>
      </c>
      <c r="H56" s="89">
        <v>0.67</v>
      </c>
      <c r="K56" s="33">
        <v>1.64</v>
      </c>
      <c r="L56" s="33">
        <v>0.72</v>
      </c>
    </row>
    <row r="57" spans="4:12" x14ac:dyDescent="0.3">
      <c r="D57" s="89">
        <v>2.17</v>
      </c>
      <c r="H57" s="89">
        <v>1.64</v>
      </c>
      <c r="K57" s="33">
        <v>0.43</v>
      </c>
      <c r="L57" s="33">
        <v>1.1399999999999999</v>
      </c>
    </row>
    <row r="58" spans="4:12" x14ac:dyDescent="0.3">
      <c r="D58" s="89">
        <v>0.83</v>
      </c>
      <c r="H58" s="89">
        <v>1.1399999999999999</v>
      </c>
      <c r="K58" s="33">
        <v>0.95</v>
      </c>
      <c r="L58" s="33">
        <v>1.36</v>
      </c>
    </row>
    <row r="59" spans="4:12" x14ac:dyDescent="0.3">
      <c r="D59" s="89">
        <v>0.64</v>
      </c>
      <c r="H59" s="89">
        <v>1.05</v>
      </c>
      <c r="K59" s="33">
        <v>1.07</v>
      </c>
      <c r="L59" s="33">
        <v>0.82</v>
      </c>
    </row>
    <row r="60" spans="4:12" x14ac:dyDescent="0.3">
      <c r="D60" s="89">
        <v>0.97</v>
      </c>
      <c r="H60" s="89">
        <v>0.81</v>
      </c>
      <c r="K60" s="33">
        <v>0.95</v>
      </c>
      <c r="L60" s="33">
        <v>1.1100000000000001</v>
      </c>
    </row>
    <row r="61" spans="4:12" x14ac:dyDescent="0.3">
      <c r="D61" s="89">
        <v>0.64</v>
      </c>
      <c r="H61" s="89">
        <v>0.68</v>
      </c>
      <c r="K61" s="33">
        <v>0.68</v>
      </c>
      <c r="L61" s="33">
        <v>0.72</v>
      </c>
    </row>
    <row r="62" spans="4:12" x14ac:dyDescent="0.3">
      <c r="D62" s="89">
        <v>0.86</v>
      </c>
      <c r="H62" s="89">
        <v>0.95</v>
      </c>
      <c r="K62" s="33">
        <v>1.0900000000000001</v>
      </c>
      <c r="L62" s="33">
        <v>1.31</v>
      </c>
    </row>
    <row r="63" spans="4:12" x14ac:dyDescent="0.3">
      <c r="D63" s="89">
        <v>0.95</v>
      </c>
      <c r="H63" s="89">
        <v>0.75</v>
      </c>
      <c r="K63" s="33">
        <v>0.55000000000000004</v>
      </c>
      <c r="L63" s="33">
        <v>0.67</v>
      </c>
    </row>
    <row r="64" spans="4:12" x14ac:dyDescent="0.3">
      <c r="D64" s="89">
        <v>1.1000000000000001</v>
      </c>
      <c r="H64" s="89">
        <v>1.36</v>
      </c>
      <c r="K64" s="33">
        <v>0.93</v>
      </c>
      <c r="L64" s="33">
        <v>0.68</v>
      </c>
    </row>
    <row r="65" spans="4:12" x14ac:dyDescent="0.3">
      <c r="D65" s="89">
        <v>1.07</v>
      </c>
      <c r="H65" s="89">
        <v>1.48</v>
      </c>
      <c r="K65" s="33">
        <v>0.59</v>
      </c>
      <c r="L65" s="33">
        <v>1.68</v>
      </c>
    </row>
    <row r="66" spans="4:12" x14ac:dyDescent="0.3">
      <c r="D66" s="89">
        <v>1.17</v>
      </c>
      <c r="H66" s="89">
        <v>0.79</v>
      </c>
      <c r="K66" s="33">
        <v>0.28999999999999998</v>
      </c>
      <c r="L66" s="33">
        <v>1.1599999999999999</v>
      </c>
    </row>
    <row r="67" spans="4:12" x14ac:dyDescent="0.3">
      <c r="D67" s="89">
        <v>1.33</v>
      </c>
      <c r="H67" s="89">
        <v>0.9</v>
      </c>
      <c r="K67" s="33">
        <v>1.06</v>
      </c>
      <c r="L67" s="33">
        <v>0.66</v>
      </c>
    </row>
    <row r="68" spans="4:12" x14ac:dyDescent="0.3">
      <c r="D68" s="89">
        <v>0.84</v>
      </c>
      <c r="H68" s="89">
        <v>0.74</v>
      </c>
      <c r="K68" s="33">
        <v>1.4</v>
      </c>
      <c r="L68" s="33">
        <v>1.02</v>
      </c>
    </row>
    <row r="69" spans="4:12" x14ac:dyDescent="0.3">
      <c r="D69" s="89">
        <v>1.46</v>
      </c>
      <c r="H69" s="89">
        <v>0.89</v>
      </c>
      <c r="K69" s="33">
        <v>0.92</v>
      </c>
      <c r="L69" s="33">
        <v>0.67</v>
      </c>
    </row>
    <row r="70" spans="4:12" x14ac:dyDescent="0.3">
      <c r="D70" s="89">
        <v>1.1499999999999999</v>
      </c>
      <c r="H70" s="89">
        <v>0.76</v>
      </c>
      <c r="K70" s="33">
        <v>1.88</v>
      </c>
      <c r="L70" s="33">
        <v>0.53</v>
      </c>
    </row>
    <row r="71" spans="4:12" x14ac:dyDescent="0.3">
      <c r="D71" s="89">
        <v>1.1299999999999999</v>
      </c>
      <c r="H71" s="89">
        <v>1.1299999999999999</v>
      </c>
      <c r="K71" s="33">
        <v>0.53</v>
      </c>
      <c r="L71" s="33">
        <v>0.77</v>
      </c>
    </row>
    <row r="72" spans="4:12" x14ac:dyDescent="0.3">
      <c r="D72" s="89">
        <v>1.06</v>
      </c>
      <c r="H72" s="89">
        <v>0.73</v>
      </c>
      <c r="K72" s="33">
        <v>1.79</v>
      </c>
      <c r="L72" s="33">
        <v>0.63</v>
      </c>
    </row>
    <row r="73" spans="4:12" x14ac:dyDescent="0.3">
      <c r="D73" s="89">
        <v>1</v>
      </c>
      <c r="H73" s="89">
        <v>0.71</v>
      </c>
      <c r="K73" s="33">
        <v>0.92</v>
      </c>
      <c r="L73" s="33">
        <v>0.64</v>
      </c>
    </row>
    <row r="74" spans="4:12" x14ac:dyDescent="0.3">
      <c r="D74" s="89">
        <v>1.17</v>
      </c>
      <c r="H74" s="89">
        <v>0.98</v>
      </c>
      <c r="K74" s="33">
        <v>0.49</v>
      </c>
      <c r="L74" s="33">
        <v>0.6</v>
      </c>
    </row>
    <row r="75" spans="4:12" x14ac:dyDescent="0.3">
      <c r="D75" s="89">
        <v>0.48</v>
      </c>
      <c r="H75" s="89">
        <v>0.78</v>
      </c>
      <c r="K75" s="33">
        <v>0.97</v>
      </c>
      <c r="L75" s="33">
        <v>0.85</v>
      </c>
    </row>
    <row r="76" spans="4:12" x14ac:dyDescent="0.3">
      <c r="D76" s="89">
        <v>1.92</v>
      </c>
      <c r="H76" s="89">
        <v>1.35</v>
      </c>
      <c r="K76" s="33">
        <v>0.73</v>
      </c>
      <c r="L76" s="33">
        <v>1.22</v>
      </c>
    </row>
    <row r="77" spans="4:12" x14ac:dyDescent="0.3">
      <c r="D77" s="89">
        <v>0.66</v>
      </c>
      <c r="H77" s="89">
        <v>1.1599999999999999</v>
      </c>
      <c r="K77" s="33">
        <v>0.42</v>
      </c>
      <c r="L77" s="33">
        <v>0.9</v>
      </c>
    </row>
    <row r="78" spans="4:12" x14ac:dyDescent="0.3">
      <c r="D78" s="89">
        <v>0.91</v>
      </c>
      <c r="H78" s="89">
        <v>0.99</v>
      </c>
      <c r="K78" s="33">
        <v>2.04</v>
      </c>
      <c r="L78" s="33">
        <v>0.51</v>
      </c>
    </row>
    <row r="79" spans="4:12" x14ac:dyDescent="0.3">
      <c r="D79" s="89">
        <v>0.56999999999999995</v>
      </c>
      <c r="H79" s="89">
        <v>0.67</v>
      </c>
      <c r="K79" s="33">
        <v>0.82</v>
      </c>
      <c r="L79" s="33">
        <v>1.26</v>
      </c>
    </row>
    <row r="80" spans="4:12" x14ac:dyDescent="0.3">
      <c r="D80" s="89">
        <v>1.33</v>
      </c>
      <c r="H80" s="89">
        <v>1.8</v>
      </c>
      <c r="K80" s="33">
        <v>0.91</v>
      </c>
      <c r="L80" s="33">
        <v>1.07</v>
      </c>
    </row>
    <row r="81" spans="4:12" x14ac:dyDescent="0.3">
      <c r="D81" s="89">
        <v>1.88</v>
      </c>
      <c r="H81" s="89">
        <v>1.33</v>
      </c>
      <c r="K81" s="33">
        <v>1.51</v>
      </c>
      <c r="L81" s="33">
        <v>0.98</v>
      </c>
    </row>
    <row r="82" spans="4:12" x14ac:dyDescent="0.3">
      <c r="D82" s="89">
        <v>0.95</v>
      </c>
      <c r="H82" s="89">
        <v>0.4</v>
      </c>
      <c r="K82" s="33">
        <v>1.4</v>
      </c>
      <c r="L82" s="33">
        <v>1.48</v>
      </c>
    </row>
    <row r="83" spans="4:12" x14ac:dyDescent="0.3">
      <c r="D83" s="89">
        <v>0.18</v>
      </c>
      <c r="H83" s="89">
        <v>1.08</v>
      </c>
      <c r="K83" s="33">
        <v>0.9</v>
      </c>
      <c r="L83" s="33">
        <v>1.1299999999999999</v>
      </c>
    </row>
    <row r="84" spans="4:12" x14ac:dyDescent="0.3">
      <c r="D84" s="89">
        <v>0.77</v>
      </c>
      <c r="H84" s="89">
        <v>1.24</v>
      </c>
      <c r="K84" s="33">
        <v>0.74</v>
      </c>
      <c r="L84" s="33">
        <v>1.19</v>
      </c>
    </row>
    <row r="85" spans="4:12" x14ac:dyDescent="0.3">
      <c r="D85" s="89">
        <v>0.09</v>
      </c>
      <c r="H85" s="89">
        <v>1</v>
      </c>
      <c r="K85" s="33">
        <v>0.86</v>
      </c>
      <c r="L85" s="33">
        <v>0.78</v>
      </c>
    </row>
    <row r="86" spans="4:12" x14ac:dyDescent="0.3">
      <c r="D86" s="89">
        <v>0.27</v>
      </c>
      <c r="H86" s="89">
        <v>1.63</v>
      </c>
      <c r="K86" s="33">
        <v>0.79</v>
      </c>
      <c r="L86" s="33">
        <v>1.08</v>
      </c>
    </row>
    <row r="87" spans="4:12" x14ac:dyDescent="0.3">
      <c r="D87" s="89">
        <v>0.43</v>
      </c>
      <c r="H87" s="89">
        <v>1.17</v>
      </c>
      <c r="K87" s="33">
        <v>0.11</v>
      </c>
      <c r="L87" s="33">
        <v>0.31</v>
      </c>
    </row>
    <row r="88" spans="4:12" x14ac:dyDescent="0.3">
      <c r="D88" s="89">
        <v>0.81</v>
      </c>
      <c r="H88" s="89">
        <v>1.07</v>
      </c>
      <c r="K88" s="33">
        <v>0.76</v>
      </c>
      <c r="L88" s="33">
        <v>0.26</v>
      </c>
    </row>
    <row r="89" spans="4:12" x14ac:dyDescent="0.3">
      <c r="D89" s="89">
        <v>0.76</v>
      </c>
      <c r="H89" s="89">
        <v>0.87</v>
      </c>
      <c r="K89" s="33">
        <v>0.43</v>
      </c>
      <c r="L89" s="33">
        <v>3.24</v>
      </c>
    </row>
    <row r="90" spans="4:12" x14ac:dyDescent="0.3">
      <c r="D90" s="89">
        <v>0.45</v>
      </c>
      <c r="H90" s="89">
        <v>0.11</v>
      </c>
      <c r="K90" s="33">
        <v>0.35</v>
      </c>
      <c r="L90" s="33">
        <v>0.38</v>
      </c>
    </row>
    <row r="91" spans="4:12" x14ac:dyDescent="0.3">
      <c r="D91" s="89">
        <v>0.73</v>
      </c>
      <c r="H91" s="89">
        <v>0.82</v>
      </c>
      <c r="K91" s="33">
        <v>1.48</v>
      </c>
      <c r="L91" s="33">
        <v>0.66</v>
      </c>
    </row>
    <row r="92" spans="4:12" x14ac:dyDescent="0.3">
      <c r="D92" s="89">
        <v>0.93</v>
      </c>
      <c r="H92" s="89">
        <v>0.72</v>
      </c>
      <c r="K92" s="33">
        <v>0.56999999999999995</v>
      </c>
      <c r="L92" s="33">
        <v>0.16</v>
      </c>
    </row>
    <row r="93" spans="4:12" x14ac:dyDescent="0.3">
      <c r="D93" s="89">
        <v>0.42</v>
      </c>
      <c r="H93" s="89">
        <v>0.26</v>
      </c>
      <c r="K93" s="33">
        <v>0.36</v>
      </c>
      <c r="L93" s="33">
        <v>1.41</v>
      </c>
    </row>
    <row r="94" spans="4:12" x14ac:dyDescent="0.3">
      <c r="D94" s="89">
        <v>0.42</v>
      </c>
      <c r="H94" s="89">
        <v>0.57999999999999996</v>
      </c>
      <c r="K94" s="33">
        <v>0.48</v>
      </c>
      <c r="L94" s="33">
        <v>0.11</v>
      </c>
    </row>
    <row r="95" spans="4:12" x14ac:dyDescent="0.3">
      <c r="D95" s="89">
        <v>0.22</v>
      </c>
      <c r="H95" s="89">
        <v>0.89</v>
      </c>
      <c r="K95" s="33">
        <v>1.28</v>
      </c>
      <c r="L95" s="33">
        <v>0.59</v>
      </c>
    </row>
    <row r="96" spans="4:12" x14ac:dyDescent="0.3">
      <c r="D96" s="89">
        <v>0.18</v>
      </c>
      <c r="H96" s="89">
        <v>1.42</v>
      </c>
      <c r="K96" s="33">
        <v>1.73</v>
      </c>
      <c r="L96" s="33">
        <v>1.45</v>
      </c>
    </row>
    <row r="97" spans="4:12" x14ac:dyDescent="0.3">
      <c r="D97" s="89">
        <v>0.05</v>
      </c>
      <c r="H97" s="89">
        <v>1.01</v>
      </c>
      <c r="K97" s="33">
        <v>2.08</v>
      </c>
      <c r="L97" s="33">
        <v>0.46</v>
      </c>
    </row>
    <row r="98" spans="4:12" x14ac:dyDescent="0.3">
      <c r="D98" s="89">
        <v>0.53</v>
      </c>
      <c r="H98" s="89">
        <v>0.56999999999999995</v>
      </c>
      <c r="K98" s="33">
        <v>0.68</v>
      </c>
      <c r="L98" s="33">
        <v>0.92</v>
      </c>
    </row>
    <row r="99" spans="4:12" x14ac:dyDescent="0.3">
      <c r="D99" s="89">
        <v>0.99</v>
      </c>
      <c r="H99" s="89">
        <v>0.74</v>
      </c>
      <c r="K99" s="33">
        <v>1.06</v>
      </c>
      <c r="L99" s="33">
        <v>0.97</v>
      </c>
    </row>
    <row r="100" spans="4:12" x14ac:dyDescent="0.3">
      <c r="D100" s="89">
        <v>0.86</v>
      </c>
      <c r="H100" s="89">
        <v>1.5</v>
      </c>
      <c r="K100" s="33">
        <v>0.89</v>
      </c>
      <c r="L100" s="33">
        <v>2.12</v>
      </c>
    </row>
    <row r="101" spans="4:12" x14ac:dyDescent="0.3">
      <c r="D101" s="89">
        <v>0.67</v>
      </c>
      <c r="H101" s="89">
        <v>1.1000000000000001</v>
      </c>
      <c r="K101" s="33">
        <v>0.39</v>
      </c>
      <c r="L101" s="33">
        <v>1.07</v>
      </c>
    </row>
    <row r="102" spans="4:12" x14ac:dyDescent="0.3">
      <c r="D102" s="89">
        <v>0.63</v>
      </c>
      <c r="H102" s="89">
        <v>1.04</v>
      </c>
      <c r="K102" s="33">
        <v>2.2799999999999998</v>
      </c>
      <c r="L102" s="33">
        <v>0.21</v>
      </c>
    </row>
    <row r="103" spans="4:12" x14ac:dyDescent="0.3">
      <c r="D103" s="89">
        <v>0.35</v>
      </c>
      <c r="H103" s="89">
        <v>1.21</v>
      </c>
      <c r="K103" s="33">
        <v>1.82</v>
      </c>
      <c r="L103" s="33">
        <v>0.45</v>
      </c>
    </row>
    <row r="104" spans="4:12" x14ac:dyDescent="0.3">
      <c r="D104" s="89">
        <v>0.36</v>
      </c>
      <c r="H104" s="89">
        <v>1.2</v>
      </c>
      <c r="K104" s="33">
        <v>0.97</v>
      </c>
      <c r="L104" s="33">
        <v>0.63</v>
      </c>
    </row>
    <row r="105" spans="4:12" x14ac:dyDescent="0.3">
      <c r="D105" s="89">
        <v>0.59</v>
      </c>
      <c r="H105" s="89">
        <v>0.48</v>
      </c>
      <c r="K105" s="33">
        <v>0.95</v>
      </c>
      <c r="L105" s="33">
        <v>0.69</v>
      </c>
    </row>
    <row r="106" spans="4:12" x14ac:dyDescent="0.3">
      <c r="D106" s="89">
        <v>0.34</v>
      </c>
      <c r="H106" s="89">
        <v>0.87</v>
      </c>
      <c r="K106" s="33">
        <v>0.62</v>
      </c>
      <c r="L106" s="33">
        <v>0.76</v>
      </c>
    </row>
    <row r="107" spans="4:12" x14ac:dyDescent="0.3">
      <c r="D107" s="89">
        <v>0.28999999999999998</v>
      </c>
      <c r="H107" s="89">
        <v>0.86</v>
      </c>
      <c r="K107" s="33">
        <v>0.59</v>
      </c>
      <c r="L107" s="33">
        <v>0.53</v>
      </c>
    </row>
    <row r="108" spans="4:12" x14ac:dyDescent="0.3">
      <c r="D108" s="89">
        <v>0.32</v>
      </c>
      <c r="H108" s="89">
        <v>0.43</v>
      </c>
      <c r="K108" s="33">
        <v>1.1299999999999999</v>
      </c>
      <c r="L108" s="33">
        <v>0.98</v>
      </c>
    </row>
    <row r="109" spans="4:12" x14ac:dyDescent="0.3">
      <c r="D109" s="89">
        <v>0.33</v>
      </c>
      <c r="H109" s="89">
        <v>0.31</v>
      </c>
      <c r="K109" s="33">
        <v>1.55</v>
      </c>
      <c r="L109" s="33">
        <v>0.93</v>
      </c>
    </row>
    <row r="110" spans="4:12" x14ac:dyDescent="0.3">
      <c r="D110" s="89">
        <v>1.1000000000000001</v>
      </c>
      <c r="H110" s="89">
        <v>0.7</v>
      </c>
      <c r="K110" s="33">
        <v>1.37</v>
      </c>
      <c r="L110" s="33">
        <v>1.39</v>
      </c>
    </row>
    <row r="111" spans="4:12" x14ac:dyDescent="0.3">
      <c r="D111" s="89">
        <v>0.11</v>
      </c>
      <c r="H111" s="89">
        <v>0.45</v>
      </c>
      <c r="K111" s="33">
        <v>0.43</v>
      </c>
      <c r="L111" s="33">
        <v>0.56999999999999995</v>
      </c>
    </row>
    <row r="112" spans="4:12" x14ac:dyDescent="0.3">
      <c r="D112" s="89">
        <v>3.14</v>
      </c>
      <c r="H112" s="89">
        <v>0.59</v>
      </c>
      <c r="K112" s="33">
        <v>1.18</v>
      </c>
      <c r="L112" s="33">
        <v>0.31</v>
      </c>
    </row>
    <row r="113" spans="4:12" x14ac:dyDescent="0.3">
      <c r="D113" s="89">
        <v>0.69</v>
      </c>
      <c r="H113" s="89">
        <v>0.97</v>
      </c>
      <c r="K113" s="33">
        <v>0.47</v>
      </c>
      <c r="L113" s="33">
        <v>1.42</v>
      </c>
    </row>
    <row r="114" spans="4:12" x14ac:dyDescent="0.3">
      <c r="D114" s="89">
        <v>0.17</v>
      </c>
      <c r="H114" s="89">
        <v>0.21</v>
      </c>
      <c r="K114" s="33">
        <v>0.96</v>
      </c>
      <c r="L114" s="33">
        <v>0.59</v>
      </c>
    </row>
    <row r="115" spans="4:12" x14ac:dyDescent="0.3">
      <c r="D115" s="89">
        <v>0.25</v>
      </c>
      <c r="H115" s="89">
        <v>1.1200000000000001</v>
      </c>
      <c r="K115" s="33">
        <v>0.38</v>
      </c>
      <c r="L115" s="33">
        <v>1.1499999999999999</v>
      </c>
    </row>
    <row r="116" spans="4:12" x14ac:dyDescent="0.3">
      <c r="D116" s="89">
        <v>0.34</v>
      </c>
      <c r="H116" s="89">
        <v>0.18</v>
      </c>
      <c r="K116" s="33">
        <v>0.91</v>
      </c>
      <c r="L116" s="33">
        <v>1.17</v>
      </c>
    </row>
    <row r="117" spans="4:12" x14ac:dyDescent="0.3">
      <c r="D117" s="89">
        <v>0.16</v>
      </c>
      <c r="H117" s="89">
        <v>0.09</v>
      </c>
      <c r="K117" s="33">
        <v>1.27</v>
      </c>
      <c r="L117" s="33">
        <v>0.48</v>
      </c>
    </row>
    <row r="118" spans="4:12" x14ac:dyDescent="0.3">
      <c r="D118" s="89">
        <v>0.5</v>
      </c>
      <c r="H118" s="89">
        <v>0.63</v>
      </c>
      <c r="K118" s="33">
        <v>0.14000000000000001</v>
      </c>
      <c r="L118" s="33">
        <v>0.98</v>
      </c>
    </row>
    <row r="119" spans="4:12" x14ac:dyDescent="0.3">
      <c r="D119" s="89">
        <v>1.17</v>
      </c>
      <c r="H119" s="89">
        <v>1.6</v>
      </c>
      <c r="K119" s="33">
        <v>1.26</v>
      </c>
      <c r="L119" s="33">
        <v>0.83</v>
      </c>
    </row>
    <row r="120" spans="4:12" x14ac:dyDescent="0.3">
      <c r="D120" s="89">
        <v>0.55000000000000004</v>
      </c>
      <c r="H120" s="89">
        <v>1.47</v>
      </c>
      <c r="K120" s="33">
        <v>0.91</v>
      </c>
      <c r="L120" s="33">
        <v>0.89</v>
      </c>
    </row>
    <row r="121" spans="4:12" x14ac:dyDescent="0.3">
      <c r="D121" s="89">
        <v>0.99</v>
      </c>
      <c r="H121" s="89">
        <v>0.67</v>
      </c>
      <c r="K121" s="33">
        <v>0.53</v>
      </c>
      <c r="L121" s="33">
        <v>1.1299999999999999</v>
      </c>
    </row>
    <row r="122" spans="4:12" x14ac:dyDescent="0.3">
      <c r="D122" s="89">
        <v>0.43</v>
      </c>
      <c r="H122" s="89">
        <v>0.34</v>
      </c>
      <c r="K122" s="33">
        <v>0.89</v>
      </c>
      <c r="L122" s="33">
        <v>0.84</v>
      </c>
    </row>
    <row r="123" spans="4:12" x14ac:dyDescent="0.3">
      <c r="D123" s="89">
        <v>1.46</v>
      </c>
      <c r="H123" s="89">
        <v>0.8</v>
      </c>
      <c r="K123" s="33">
        <v>1.06</v>
      </c>
      <c r="L123" s="33">
        <v>0.72</v>
      </c>
    </row>
    <row r="124" spans="4:12" x14ac:dyDescent="0.3">
      <c r="D124" s="89">
        <v>0.69</v>
      </c>
      <c r="H124" s="89">
        <v>1.72</v>
      </c>
      <c r="K124" s="33">
        <v>1.54</v>
      </c>
      <c r="L124" s="33">
        <v>0.9</v>
      </c>
    </row>
    <row r="125" spans="4:12" x14ac:dyDescent="0.3">
      <c r="D125" s="89">
        <v>0.78</v>
      </c>
      <c r="H125" s="89">
        <v>0.91</v>
      </c>
      <c r="K125" s="33">
        <v>0.84</v>
      </c>
      <c r="L125" s="33">
        <v>0.5</v>
      </c>
    </row>
    <row r="126" spans="4:12" x14ac:dyDescent="0.3">
      <c r="D126" s="89">
        <v>0.31</v>
      </c>
      <c r="H126" s="89">
        <v>0.94</v>
      </c>
      <c r="K126" s="33">
        <v>1.37</v>
      </c>
      <c r="L126" s="33">
        <v>0.74</v>
      </c>
    </row>
    <row r="127" spans="4:12" x14ac:dyDescent="0.3">
      <c r="D127" s="89">
        <v>0.4</v>
      </c>
      <c r="H127" s="89">
        <v>0.26</v>
      </c>
      <c r="K127" s="33">
        <v>0.56999999999999995</v>
      </c>
      <c r="L127" s="33">
        <v>0.82</v>
      </c>
    </row>
    <row r="128" spans="4:12" x14ac:dyDescent="0.3">
      <c r="D128" s="89">
        <v>0.57999999999999996</v>
      </c>
      <c r="H128" s="89">
        <v>0.68</v>
      </c>
      <c r="K128" s="33">
        <v>0.63</v>
      </c>
      <c r="L128" s="33">
        <v>0.99</v>
      </c>
    </row>
    <row r="129" spans="4:12" x14ac:dyDescent="0.3">
      <c r="D129" s="89">
        <v>0.47</v>
      </c>
      <c r="H129" s="89">
        <v>0.55000000000000004</v>
      </c>
      <c r="K129" s="33">
        <v>0.68</v>
      </c>
      <c r="L129" s="33">
        <v>2.1</v>
      </c>
    </row>
    <row r="130" spans="4:12" x14ac:dyDescent="0.3">
      <c r="D130" s="89">
        <v>1.0900000000000001</v>
      </c>
      <c r="H130" s="89">
        <v>1.35</v>
      </c>
      <c r="K130" s="33">
        <v>0.83</v>
      </c>
      <c r="L130" s="33">
        <v>1.65</v>
      </c>
    </row>
    <row r="131" spans="4:12" x14ac:dyDescent="0.3">
      <c r="D131" s="89">
        <v>1.49</v>
      </c>
      <c r="H131" s="89">
        <v>1.22</v>
      </c>
      <c r="K131" s="33">
        <v>1.1000000000000001</v>
      </c>
      <c r="L131" s="33">
        <v>0.96</v>
      </c>
    </row>
    <row r="132" spans="4:12" x14ac:dyDescent="0.3">
      <c r="D132" s="89">
        <v>0.47</v>
      </c>
      <c r="H132" s="89">
        <v>0.85</v>
      </c>
      <c r="K132" s="33">
        <v>1.19</v>
      </c>
    </row>
    <row r="133" spans="4:12" x14ac:dyDescent="0.3">
      <c r="D133" s="89">
        <v>1.65</v>
      </c>
      <c r="H133" s="89">
        <v>3.15</v>
      </c>
      <c r="K133" s="33">
        <v>0.33</v>
      </c>
    </row>
    <row r="134" spans="4:12" x14ac:dyDescent="0.3">
      <c r="D134" s="89">
        <v>0.56999999999999995</v>
      </c>
      <c r="H134" s="89">
        <v>1.28</v>
      </c>
      <c r="K134" s="33">
        <v>0.67</v>
      </c>
    </row>
    <row r="135" spans="4:12" x14ac:dyDescent="0.3">
      <c r="D135" s="89">
        <v>0.69</v>
      </c>
      <c r="H135" s="89">
        <v>1.08</v>
      </c>
      <c r="K135" s="33">
        <v>1.47</v>
      </c>
    </row>
    <row r="136" spans="4:12" x14ac:dyDescent="0.3">
      <c r="D136" s="89">
        <v>0.22</v>
      </c>
      <c r="H136" s="89">
        <v>1.1599999999999999</v>
      </c>
      <c r="K136" s="33">
        <v>0.8</v>
      </c>
    </row>
    <row r="137" spans="4:12" x14ac:dyDescent="0.3">
      <c r="D137" s="89">
        <v>0.82</v>
      </c>
      <c r="H137" s="89">
        <v>0.66</v>
      </c>
      <c r="K137" s="33">
        <v>0.56999999999999995</v>
      </c>
    </row>
    <row r="138" spans="4:12" x14ac:dyDescent="0.3">
      <c r="D138" s="89">
        <v>0.19</v>
      </c>
      <c r="H138" s="89">
        <v>0.91</v>
      </c>
      <c r="K138" s="33">
        <v>1.29</v>
      </c>
    </row>
    <row r="139" spans="4:12" x14ac:dyDescent="0.3">
      <c r="D139" s="89">
        <v>0.46</v>
      </c>
      <c r="H139" s="89">
        <v>0.9</v>
      </c>
      <c r="K139" s="33">
        <v>1.06</v>
      </c>
    </row>
    <row r="140" spans="4:12" x14ac:dyDescent="0.3">
      <c r="D140" s="89">
        <v>1.1000000000000001</v>
      </c>
      <c r="H140" s="89">
        <v>0.71</v>
      </c>
      <c r="K140" s="33">
        <v>0.65</v>
      </c>
    </row>
    <row r="141" spans="4:12" x14ac:dyDescent="0.3">
      <c r="D141" s="89">
        <v>0.04</v>
      </c>
      <c r="H141" s="89">
        <v>0.77</v>
      </c>
      <c r="K141" s="33">
        <v>1.1599999999999999</v>
      </c>
    </row>
    <row r="142" spans="4:12" x14ac:dyDescent="0.3">
      <c r="D142" s="89">
        <v>0.24</v>
      </c>
      <c r="H142" s="89">
        <v>0.91</v>
      </c>
      <c r="K142" s="33">
        <v>0.56000000000000005</v>
      </c>
    </row>
    <row r="143" spans="4:12" x14ac:dyDescent="0.3">
      <c r="D143" s="89">
        <v>1.73</v>
      </c>
      <c r="H143" s="89">
        <v>1.52</v>
      </c>
      <c r="K143" s="33">
        <v>0.68</v>
      </c>
    </row>
    <row r="144" spans="4:12" x14ac:dyDescent="0.3">
      <c r="D144" s="89">
        <v>0.96</v>
      </c>
      <c r="H144" s="89">
        <v>0.5</v>
      </c>
      <c r="K144" s="33">
        <v>0.21</v>
      </c>
    </row>
    <row r="145" spans="4:11" x14ac:dyDescent="0.3">
      <c r="D145" s="89">
        <v>0.52</v>
      </c>
      <c r="H145" s="89">
        <v>0.9</v>
      </c>
      <c r="K145" s="33">
        <v>1.01</v>
      </c>
    </row>
    <row r="146" spans="4:11" x14ac:dyDescent="0.3">
      <c r="D146" s="89">
        <v>1.25</v>
      </c>
      <c r="H146" s="89">
        <v>0.93</v>
      </c>
      <c r="K146" s="33">
        <v>1.36</v>
      </c>
    </row>
    <row r="147" spans="4:11" x14ac:dyDescent="0.3">
      <c r="D147" s="89">
        <v>1.0900000000000001</v>
      </c>
      <c r="H147" s="89">
        <v>3.84</v>
      </c>
      <c r="K147" s="33">
        <v>1.0900000000000001</v>
      </c>
    </row>
    <row r="148" spans="4:11" x14ac:dyDescent="0.3">
      <c r="D148" s="89">
        <v>1.19</v>
      </c>
      <c r="H148" s="89">
        <v>0.98</v>
      </c>
      <c r="K148" s="33">
        <v>0.92</v>
      </c>
    </row>
    <row r="149" spans="4:11" x14ac:dyDescent="0.3">
      <c r="D149" s="89">
        <v>0.77</v>
      </c>
      <c r="H149" s="89">
        <v>0.94</v>
      </c>
      <c r="K149" s="33">
        <v>0.15</v>
      </c>
    </row>
    <row r="150" spans="4:11" x14ac:dyDescent="0.3">
      <c r="D150" s="89">
        <v>0.9</v>
      </c>
      <c r="H150" s="89">
        <v>0.61</v>
      </c>
      <c r="K150" s="33">
        <v>1.41</v>
      </c>
    </row>
    <row r="151" spans="4:11" x14ac:dyDescent="0.3">
      <c r="D151" s="89">
        <v>0.56999999999999995</v>
      </c>
      <c r="H151" s="89">
        <v>1.1200000000000001</v>
      </c>
      <c r="K151" s="33">
        <v>0.6</v>
      </c>
    </row>
    <row r="152" spans="4:11" x14ac:dyDescent="0.3">
      <c r="D152" s="89">
        <v>1.1200000000000001</v>
      </c>
      <c r="H152" s="89">
        <v>1.06</v>
      </c>
    </row>
    <row r="153" spans="4:11" x14ac:dyDescent="0.3">
      <c r="D153" s="89">
        <v>1.01</v>
      </c>
      <c r="H153" s="89">
        <v>0.85</v>
      </c>
    </row>
    <row r="154" spans="4:11" x14ac:dyDescent="0.3">
      <c r="D154" s="89">
        <v>1.0900000000000001</v>
      </c>
      <c r="H154" s="89">
        <v>0.91</v>
      </c>
    </row>
    <row r="155" spans="4:11" x14ac:dyDescent="0.3">
      <c r="D155" s="89">
        <v>1.27</v>
      </c>
      <c r="H155" s="89">
        <v>1.22</v>
      </c>
    </row>
    <row r="156" spans="4:11" x14ac:dyDescent="0.3">
      <c r="D156" s="89">
        <v>0.95</v>
      </c>
      <c r="H156" s="89">
        <v>1.01</v>
      </c>
    </row>
    <row r="157" spans="4:11" x14ac:dyDescent="0.3">
      <c r="D157" s="89">
        <v>0.65</v>
      </c>
      <c r="H157" s="89">
        <v>1.54</v>
      </c>
    </row>
    <row r="158" spans="4:11" x14ac:dyDescent="0.3">
      <c r="D158" s="89">
        <v>1.51</v>
      </c>
      <c r="H158" s="89">
        <v>0.71</v>
      </c>
    </row>
    <row r="159" spans="4:11" x14ac:dyDescent="0.3">
      <c r="D159" s="89">
        <v>1.24</v>
      </c>
      <c r="H159" s="89">
        <v>0.97</v>
      </c>
    </row>
    <row r="160" spans="4:11" x14ac:dyDescent="0.3">
      <c r="D160" s="89">
        <v>2.0299999999999998</v>
      </c>
      <c r="H160" s="89">
        <v>0.87</v>
      </c>
    </row>
    <row r="161" spans="4:8" x14ac:dyDescent="0.3">
      <c r="D161" s="89">
        <v>1.86</v>
      </c>
      <c r="H161" s="89">
        <v>1.46</v>
      </c>
    </row>
    <row r="162" spans="4:8" x14ac:dyDescent="0.3">
      <c r="D162" s="89">
        <v>2.12</v>
      </c>
      <c r="H162" s="89">
        <v>1.1100000000000001</v>
      </c>
    </row>
    <row r="163" spans="4:8" x14ac:dyDescent="0.3">
      <c r="D163" s="89">
        <v>1.43</v>
      </c>
      <c r="H163" s="89">
        <v>1.31</v>
      </c>
    </row>
    <row r="164" spans="4:8" x14ac:dyDescent="0.3">
      <c r="D164" s="89">
        <v>1.88</v>
      </c>
      <c r="H164" s="89">
        <v>0.15</v>
      </c>
    </row>
    <row r="165" spans="4:8" x14ac:dyDescent="0.3">
      <c r="D165" s="89">
        <v>0.55000000000000004</v>
      </c>
      <c r="H165" s="89">
        <v>1.1200000000000001</v>
      </c>
    </row>
    <row r="166" spans="4:8" x14ac:dyDescent="0.3">
      <c r="D166" s="89">
        <v>1.35</v>
      </c>
      <c r="H166" s="89">
        <v>0.8</v>
      </c>
    </row>
    <row r="167" spans="4:8" x14ac:dyDescent="0.3">
      <c r="D167" s="89">
        <v>0.73</v>
      </c>
      <c r="H167" s="89">
        <v>1.71</v>
      </c>
    </row>
    <row r="168" spans="4:8" x14ac:dyDescent="0.3">
      <c r="D168" s="89">
        <v>0.87</v>
      </c>
      <c r="H168" s="89">
        <v>0.48</v>
      </c>
    </row>
    <row r="169" spans="4:8" x14ac:dyDescent="0.3">
      <c r="D169" s="89">
        <v>1.31</v>
      </c>
      <c r="H169" s="89">
        <v>0.79</v>
      </c>
    </row>
    <row r="170" spans="4:8" x14ac:dyDescent="0.3">
      <c r="D170" s="89">
        <v>1.1399999999999999</v>
      </c>
      <c r="H170" s="89">
        <v>0.92</v>
      </c>
    </row>
    <row r="171" spans="4:8" x14ac:dyDescent="0.3">
      <c r="D171" s="89">
        <v>1.18</v>
      </c>
      <c r="H171" s="89">
        <v>0.26</v>
      </c>
    </row>
    <row r="172" spans="4:8" x14ac:dyDescent="0.3">
      <c r="D172" s="89">
        <v>0.78</v>
      </c>
      <c r="H172" s="89">
        <v>0.37</v>
      </c>
    </row>
    <row r="173" spans="4:8" x14ac:dyDescent="0.3">
      <c r="D173" s="89">
        <v>1.28</v>
      </c>
      <c r="H173" s="89">
        <v>0.84</v>
      </c>
    </row>
    <row r="174" spans="4:8" x14ac:dyDescent="0.3">
      <c r="D174" s="89">
        <v>1.38</v>
      </c>
      <c r="H174" s="89">
        <v>1.33</v>
      </c>
    </row>
    <row r="175" spans="4:8" x14ac:dyDescent="0.3">
      <c r="D175" s="89">
        <v>1.26</v>
      </c>
      <c r="H175" s="89">
        <v>0.65</v>
      </c>
    </row>
    <row r="176" spans="4:8" x14ac:dyDescent="0.3">
      <c r="D176" s="89">
        <v>0.92</v>
      </c>
      <c r="H176" s="89">
        <v>0.31</v>
      </c>
    </row>
    <row r="177" spans="4:8" x14ac:dyDescent="0.3">
      <c r="D177" s="89">
        <v>0.11</v>
      </c>
      <c r="H177" s="89">
        <v>0.76</v>
      </c>
    </row>
    <row r="178" spans="4:8" x14ac:dyDescent="0.3">
      <c r="D178" s="89">
        <v>1.1599999999999999</v>
      </c>
      <c r="H178" s="89">
        <v>0.7</v>
      </c>
    </row>
    <row r="179" spans="4:8" x14ac:dyDescent="0.3">
      <c r="D179" s="89">
        <v>0.78</v>
      </c>
      <c r="H179" s="89">
        <v>1.04</v>
      </c>
    </row>
    <row r="180" spans="4:8" x14ac:dyDescent="0.3">
      <c r="D180" s="89">
        <v>1.32</v>
      </c>
      <c r="H180" s="89">
        <v>0.48</v>
      </c>
    </row>
    <row r="181" spans="4:8" x14ac:dyDescent="0.3">
      <c r="D181" s="89">
        <v>1.81</v>
      </c>
      <c r="H181" s="89">
        <v>0.95</v>
      </c>
    </row>
    <row r="182" spans="4:8" x14ac:dyDescent="0.3">
      <c r="D182" s="89">
        <v>1.26</v>
      </c>
      <c r="H182" s="89">
        <v>0.55000000000000004</v>
      </c>
    </row>
    <row r="183" spans="4:8" x14ac:dyDescent="0.3">
      <c r="D183" s="89">
        <v>2.2400000000000002</v>
      </c>
      <c r="H183" s="89">
        <v>1.1000000000000001</v>
      </c>
    </row>
    <row r="184" spans="4:8" x14ac:dyDescent="0.3">
      <c r="D184" s="89">
        <v>1.48</v>
      </c>
      <c r="H184" s="89">
        <v>0.69</v>
      </c>
    </row>
    <row r="185" spans="4:8" x14ac:dyDescent="0.3">
      <c r="D185" s="89">
        <v>1.35</v>
      </c>
      <c r="H185" s="89">
        <v>1.42</v>
      </c>
    </row>
    <row r="186" spans="4:8" x14ac:dyDescent="0.3">
      <c r="D186" s="89">
        <v>0.52</v>
      </c>
      <c r="H186" s="89">
        <v>0.52</v>
      </c>
    </row>
    <row r="187" spans="4:8" x14ac:dyDescent="0.3">
      <c r="D187" s="89">
        <v>1.48</v>
      </c>
      <c r="H187" s="89">
        <v>0.66</v>
      </c>
    </row>
    <row r="188" spans="4:8" x14ac:dyDescent="0.3">
      <c r="D188" s="89">
        <v>1.66</v>
      </c>
      <c r="H188" s="89">
        <v>0.55000000000000004</v>
      </c>
    </row>
    <row r="189" spans="4:8" x14ac:dyDescent="0.3">
      <c r="D189" s="89">
        <v>1.29</v>
      </c>
      <c r="H189" s="89">
        <v>0.38</v>
      </c>
    </row>
    <row r="190" spans="4:8" x14ac:dyDescent="0.3">
      <c r="D190" s="89">
        <v>1.89</v>
      </c>
      <c r="H190" s="89">
        <v>0.57999999999999996</v>
      </c>
    </row>
    <row r="191" spans="4:8" x14ac:dyDescent="0.3">
      <c r="D191" s="89">
        <v>1.35</v>
      </c>
      <c r="H191" s="89">
        <v>1.36</v>
      </c>
    </row>
    <row r="192" spans="4:8" x14ac:dyDescent="0.3">
      <c r="D192" s="89">
        <v>1.1000000000000001</v>
      </c>
      <c r="H192" s="89">
        <v>0.92</v>
      </c>
    </row>
    <row r="193" spans="4:8" x14ac:dyDescent="0.3">
      <c r="D193" s="89">
        <v>1.1000000000000001</v>
      </c>
      <c r="H193" s="89">
        <v>0.9</v>
      </c>
    </row>
    <row r="194" spans="4:8" x14ac:dyDescent="0.3">
      <c r="D194" s="89">
        <v>1.73</v>
      </c>
      <c r="H194" s="89">
        <v>1.03</v>
      </c>
    </row>
    <row r="195" spans="4:8" x14ac:dyDescent="0.3">
      <c r="D195" s="89">
        <v>1.41</v>
      </c>
      <c r="H195" s="89">
        <v>0.67</v>
      </c>
    </row>
    <row r="196" spans="4:8" x14ac:dyDescent="0.3">
      <c r="D196" s="89">
        <v>2.35</v>
      </c>
      <c r="H196" s="89">
        <v>0.76</v>
      </c>
    </row>
    <row r="197" spans="4:8" x14ac:dyDescent="0.3">
      <c r="D197" s="89">
        <v>2.54</v>
      </c>
      <c r="H197" s="89">
        <v>1.08</v>
      </c>
    </row>
    <row r="198" spans="4:8" x14ac:dyDescent="0.3">
      <c r="D198" s="89">
        <v>1.49</v>
      </c>
      <c r="H198" s="89">
        <v>1.41</v>
      </c>
    </row>
    <row r="199" spans="4:8" x14ac:dyDescent="0.3">
      <c r="D199" s="89">
        <v>1.64</v>
      </c>
      <c r="H199" s="89">
        <v>0.68</v>
      </c>
    </row>
    <row r="200" spans="4:8" x14ac:dyDescent="0.3">
      <c r="D200" s="89">
        <v>1.59</v>
      </c>
      <c r="H200" s="89">
        <v>0.96</v>
      </c>
    </row>
    <row r="201" spans="4:8" x14ac:dyDescent="0.3">
      <c r="D201" s="89">
        <v>1.52</v>
      </c>
      <c r="H201" s="89">
        <v>0.57999999999999996</v>
      </c>
    </row>
    <row r="202" spans="4:8" x14ac:dyDescent="0.3">
      <c r="D202" s="89">
        <v>1.25</v>
      </c>
      <c r="H202" s="89">
        <v>0.71</v>
      </c>
    </row>
    <row r="203" spans="4:8" x14ac:dyDescent="0.3">
      <c r="D203" s="89">
        <v>1.64</v>
      </c>
      <c r="H203" s="89">
        <v>0.64</v>
      </c>
    </row>
    <row r="204" spans="4:8" x14ac:dyDescent="0.3">
      <c r="D204" s="89">
        <v>1</v>
      </c>
      <c r="H204" s="89">
        <v>0.94</v>
      </c>
    </row>
    <row r="205" spans="4:8" x14ac:dyDescent="0.3">
      <c r="D205" s="89">
        <v>0.8</v>
      </c>
      <c r="H205" s="89">
        <v>0.53</v>
      </c>
    </row>
    <row r="206" spans="4:8" x14ac:dyDescent="0.3">
      <c r="D206" s="89">
        <v>0.55000000000000004</v>
      </c>
      <c r="H206" s="89">
        <v>0.71</v>
      </c>
    </row>
    <row r="207" spans="4:8" x14ac:dyDescent="0.3">
      <c r="D207" s="89">
        <v>1.39</v>
      </c>
      <c r="H207" s="89">
        <v>0.53</v>
      </c>
    </row>
    <row r="208" spans="4:8" x14ac:dyDescent="0.3">
      <c r="D208" s="89">
        <v>0.82</v>
      </c>
      <c r="H208" s="89">
        <v>0.7</v>
      </c>
    </row>
    <row r="209" spans="4:8" x14ac:dyDescent="0.3">
      <c r="D209" s="89">
        <v>0.93</v>
      </c>
      <c r="H209" s="89">
        <v>0.42</v>
      </c>
    </row>
    <row r="210" spans="4:8" x14ac:dyDescent="0.3">
      <c r="D210" s="89">
        <v>1.08</v>
      </c>
      <c r="H210" s="89">
        <v>1.03</v>
      </c>
    </row>
    <row r="211" spans="4:8" x14ac:dyDescent="0.3">
      <c r="D211" s="89">
        <v>1.31</v>
      </c>
      <c r="H211" s="89">
        <v>0.88</v>
      </c>
    </row>
    <row r="212" spans="4:8" x14ac:dyDescent="0.3">
      <c r="D212" s="89">
        <v>0.99</v>
      </c>
      <c r="H212" s="89">
        <v>1.65</v>
      </c>
    </row>
    <row r="213" spans="4:8" x14ac:dyDescent="0.3">
      <c r="D213" s="89">
        <v>0.64</v>
      </c>
      <c r="H213" s="89">
        <v>1.25</v>
      </c>
    </row>
    <row r="214" spans="4:8" x14ac:dyDescent="0.3">
      <c r="D214" s="89">
        <v>2.13</v>
      </c>
      <c r="H214" s="89">
        <v>1.1000000000000001</v>
      </c>
    </row>
    <row r="215" spans="4:8" x14ac:dyDescent="0.3">
      <c r="D215" s="89">
        <v>1.82</v>
      </c>
      <c r="H215" s="89">
        <v>0.68</v>
      </c>
    </row>
    <row r="216" spans="4:8" x14ac:dyDescent="0.3">
      <c r="D216" s="89">
        <v>2.2400000000000002</v>
      </c>
      <c r="H216" s="89">
        <v>1.51</v>
      </c>
    </row>
    <row r="217" spans="4:8" x14ac:dyDescent="0.3">
      <c r="D217" s="89">
        <v>1.85</v>
      </c>
      <c r="H217" s="89">
        <v>0.62</v>
      </c>
    </row>
    <row r="218" spans="4:8" x14ac:dyDescent="0.3">
      <c r="D218" s="89">
        <v>1.01</v>
      </c>
      <c r="H218" s="89">
        <v>0.86</v>
      </c>
    </row>
    <row r="219" spans="4:8" x14ac:dyDescent="0.3">
      <c r="D219" s="89">
        <v>2.08</v>
      </c>
      <c r="H219" s="89">
        <v>1.35</v>
      </c>
    </row>
    <row r="220" spans="4:8" x14ac:dyDescent="0.3">
      <c r="D220" s="89">
        <v>0.95</v>
      </c>
      <c r="H220" s="89">
        <v>0.93</v>
      </c>
    </row>
    <row r="221" spans="4:8" x14ac:dyDescent="0.3">
      <c r="D221" s="89">
        <v>0.88</v>
      </c>
      <c r="H221" s="89">
        <v>0.96</v>
      </c>
    </row>
    <row r="222" spans="4:8" x14ac:dyDescent="0.3">
      <c r="D222" s="89">
        <v>2.82</v>
      </c>
      <c r="H222" s="89">
        <v>1.74</v>
      </c>
    </row>
    <row r="223" spans="4:8" x14ac:dyDescent="0.3">
      <c r="D223" s="89">
        <v>1.58</v>
      </c>
      <c r="H223" s="89">
        <v>2.5</v>
      </c>
    </row>
    <row r="224" spans="4:8" x14ac:dyDescent="0.3">
      <c r="D224" s="89">
        <v>1.1200000000000001</v>
      </c>
      <c r="H224" s="89">
        <v>1.65</v>
      </c>
    </row>
    <row r="225" spans="4:8" x14ac:dyDescent="0.3">
      <c r="D225" s="89">
        <v>1.43</v>
      </c>
      <c r="H225" s="89">
        <v>3.41</v>
      </c>
    </row>
    <row r="226" spans="4:8" x14ac:dyDescent="0.3">
      <c r="D226" s="89">
        <v>1.27</v>
      </c>
      <c r="H226" s="89">
        <v>5.3</v>
      </c>
    </row>
    <row r="227" spans="4:8" x14ac:dyDescent="0.3">
      <c r="D227" s="89">
        <v>0.5</v>
      </c>
      <c r="H227" s="89">
        <v>1.1200000000000001</v>
      </c>
    </row>
    <row r="228" spans="4:8" x14ac:dyDescent="0.3">
      <c r="D228" s="89">
        <v>0.34</v>
      </c>
      <c r="H228" s="89">
        <v>1.19</v>
      </c>
    </row>
    <row r="229" spans="4:8" x14ac:dyDescent="0.3">
      <c r="D229" s="89">
        <v>1.01</v>
      </c>
      <c r="H229" s="89">
        <v>6.29</v>
      </c>
    </row>
    <row r="230" spans="4:8" x14ac:dyDescent="0.3">
      <c r="D230" s="89">
        <v>1.46</v>
      </c>
      <c r="H230" s="89">
        <v>0.65</v>
      </c>
    </row>
    <row r="231" spans="4:8" x14ac:dyDescent="0.3">
      <c r="D231" s="89">
        <v>0.54</v>
      </c>
      <c r="H231" s="89">
        <v>1.54</v>
      </c>
    </row>
    <row r="232" spans="4:8" x14ac:dyDescent="0.3">
      <c r="D232" s="89">
        <v>3.21</v>
      </c>
      <c r="H232" s="89">
        <v>1.45</v>
      </c>
    </row>
    <row r="233" spans="4:8" x14ac:dyDescent="0.3">
      <c r="D233" s="89">
        <v>0.71</v>
      </c>
      <c r="H233" s="89">
        <v>5.36</v>
      </c>
    </row>
    <row r="234" spans="4:8" x14ac:dyDescent="0.3">
      <c r="D234" s="89">
        <v>1.83</v>
      </c>
      <c r="H234" s="89">
        <v>3.47</v>
      </c>
    </row>
    <row r="235" spans="4:8" x14ac:dyDescent="0.3">
      <c r="D235" s="89">
        <v>0.98</v>
      </c>
      <c r="H235" s="89">
        <v>5.93</v>
      </c>
    </row>
    <row r="236" spans="4:8" x14ac:dyDescent="0.3">
      <c r="D236" s="89">
        <v>1.34</v>
      </c>
      <c r="H236" s="89">
        <v>4.4000000000000004</v>
      </c>
    </row>
    <row r="237" spans="4:8" x14ac:dyDescent="0.3">
      <c r="D237" s="89">
        <v>5.45</v>
      </c>
      <c r="H237" s="89">
        <v>0.8</v>
      </c>
    </row>
    <row r="238" spans="4:8" x14ac:dyDescent="0.3">
      <c r="D238" s="89">
        <v>0.78</v>
      </c>
      <c r="H238" s="89">
        <v>1.06</v>
      </c>
    </row>
    <row r="239" spans="4:8" x14ac:dyDescent="0.3">
      <c r="D239" s="89">
        <v>1.56</v>
      </c>
      <c r="H239" s="89">
        <v>0.76</v>
      </c>
    </row>
    <row r="240" spans="4:8" x14ac:dyDescent="0.3">
      <c r="D240" s="89">
        <v>1.29</v>
      </c>
      <c r="H240" s="89">
        <v>0.61</v>
      </c>
    </row>
    <row r="241" spans="4:8" x14ac:dyDescent="0.3">
      <c r="D241" s="89">
        <v>0.86</v>
      </c>
      <c r="H241" s="89">
        <v>1.06</v>
      </c>
    </row>
    <row r="242" spans="4:8" x14ac:dyDescent="0.3">
      <c r="D242" s="89">
        <v>2.04</v>
      </c>
      <c r="H242" s="89">
        <v>2.0499999999999998</v>
      </c>
    </row>
    <row r="243" spans="4:8" x14ac:dyDescent="0.3">
      <c r="D243" s="89">
        <v>0.95</v>
      </c>
      <c r="H243" s="89">
        <v>1.1000000000000001</v>
      </c>
    </row>
    <row r="244" spans="4:8" x14ac:dyDescent="0.3">
      <c r="D244" s="89">
        <v>2.25</v>
      </c>
      <c r="H244" s="89">
        <v>1.73</v>
      </c>
    </row>
    <row r="245" spans="4:8" x14ac:dyDescent="0.3">
      <c r="D245" s="89">
        <v>2.8</v>
      </c>
      <c r="H245" s="89">
        <v>1.0900000000000001</v>
      </c>
    </row>
    <row r="246" spans="4:8" x14ac:dyDescent="0.3">
      <c r="D246" s="89">
        <v>0.43</v>
      </c>
      <c r="H246" s="89">
        <v>1.02</v>
      </c>
    </row>
    <row r="247" spans="4:8" x14ac:dyDescent="0.3">
      <c r="D247" s="89">
        <v>0.77</v>
      </c>
      <c r="H247" s="89">
        <v>1.26</v>
      </c>
    </row>
    <row r="248" spans="4:8" x14ac:dyDescent="0.3">
      <c r="D248" s="89">
        <v>1.0900000000000001</v>
      </c>
      <c r="H248" s="89">
        <v>0.82</v>
      </c>
    </row>
    <row r="249" spans="4:8" x14ac:dyDescent="0.3">
      <c r="D249" s="89">
        <v>1.23</v>
      </c>
      <c r="H249" s="89">
        <v>2.5099999999999998</v>
      </c>
    </row>
    <row r="250" spans="4:8" x14ac:dyDescent="0.3">
      <c r="D250" s="89">
        <v>0.14000000000000001</v>
      </c>
      <c r="H250" s="89">
        <v>1.18</v>
      </c>
    </row>
    <row r="251" spans="4:8" x14ac:dyDescent="0.3">
      <c r="D251" s="89">
        <v>2.0499999999999998</v>
      </c>
      <c r="H251" s="89">
        <v>7.22</v>
      </c>
    </row>
    <row r="252" spans="4:8" x14ac:dyDescent="0.3">
      <c r="D252" s="89">
        <v>2.6</v>
      </c>
      <c r="H252" s="89">
        <v>3.24</v>
      </c>
    </row>
    <row r="253" spans="4:8" x14ac:dyDescent="0.3">
      <c r="D253" s="89">
        <v>0.64</v>
      </c>
      <c r="H253" s="89">
        <v>2.3199999999999998</v>
      </c>
    </row>
    <row r="254" spans="4:8" x14ac:dyDescent="0.3">
      <c r="D254" s="89">
        <v>0.59</v>
      </c>
      <c r="H254" s="89">
        <v>6.49</v>
      </c>
    </row>
    <row r="255" spans="4:8" x14ac:dyDescent="0.3">
      <c r="D255" s="89">
        <v>1.06</v>
      </c>
      <c r="H255" s="89">
        <v>1.45</v>
      </c>
    </row>
    <row r="256" spans="4:8" x14ac:dyDescent="0.3">
      <c r="D256" s="89">
        <v>3.3</v>
      </c>
      <c r="H256" s="89">
        <v>5.57</v>
      </c>
    </row>
    <row r="257" spans="4:8" x14ac:dyDescent="0.3">
      <c r="D257" s="89">
        <v>1.66</v>
      </c>
      <c r="H257" s="89">
        <v>9.36</v>
      </c>
    </row>
    <row r="258" spans="4:8" x14ac:dyDescent="0.3">
      <c r="D258" s="89">
        <v>1.52</v>
      </c>
      <c r="H258" s="89">
        <v>9.7100000000000009</v>
      </c>
    </row>
    <row r="259" spans="4:8" x14ac:dyDescent="0.3">
      <c r="D259" s="89">
        <v>3.06</v>
      </c>
      <c r="H259" s="89">
        <v>1.1100000000000001</v>
      </c>
    </row>
    <row r="260" spans="4:8" x14ac:dyDescent="0.3">
      <c r="D260" s="89">
        <v>1.04</v>
      </c>
      <c r="H260" s="89">
        <v>1.41</v>
      </c>
    </row>
    <row r="261" spans="4:8" x14ac:dyDescent="0.3">
      <c r="D261" s="89">
        <v>2.4700000000000002</v>
      </c>
      <c r="H261" s="89">
        <v>1.62</v>
      </c>
    </row>
    <row r="262" spans="4:8" x14ac:dyDescent="0.3">
      <c r="D262" s="89">
        <v>0.66</v>
      </c>
      <c r="H262" s="89">
        <v>0.5</v>
      </c>
    </row>
    <row r="263" spans="4:8" x14ac:dyDescent="0.3">
      <c r="D263" s="89">
        <v>0.52</v>
      </c>
      <c r="H263" s="89">
        <v>1.04</v>
      </c>
    </row>
    <row r="264" spans="4:8" x14ac:dyDescent="0.3">
      <c r="D264" s="89">
        <v>1.38</v>
      </c>
      <c r="H264" s="89">
        <v>0.79</v>
      </c>
    </row>
    <row r="265" spans="4:8" x14ac:dyDescent="0.3">
      <c r="D265" s="89">
        <v>2.1800000000000002</v>
      </c>
      <c r="H265" s="89">
        <v>0.84</v>
      </c>
    </row>
    <row r="266" spans="4:8" x14ac:dyDescent="0.3">
      <c r="D266" s="89">
        <v>0.75</v>
      </c>
      <c r="H266" s="89">
        <v>1</v>
      </c>
    </row>
    <row r="267" spans="4:8" x14ac:dyDescent="0.3">
      <c r="D267" s="89">
        <v>1.96</v>
      </c>
      <c r="H267" s="89">
        <v>1.07</v>
      </c>
    </row>
    <row r="268" spans="4:8" x14ac:dyDescent="0.3">
      <c r="D268" s="89">
        <v>1.03</v>
      </c>
      <c r="H268" s="89">
        <v>0.82</v>
      </c>
    </row>
    <row r="269" spans="4:8" x14ac:dyDescent="0.3">
      <c r="D269" s="89">
        <v>2.14</v>
      </c>
      <c r="H269" s="89">
        <v>1.17</v>
      </c>
    </row>
    <row r="270" spans="4:8" x14ac:dyDescent="0.3">
      <c r="D270" s="89">
        <v>0.53</v>
      </c>
      <c r="H270" s="89">
        <v>1.26</v>
      </c>
    </row>
    <row r="271" spans="4:8" x14ac:dyDescent="0.3">
      <c r="D271" s="89">
        <v>1.3</v>
      </c>
      <c r="H271" s="89">
        <v>0.94</v>
      </c>
    </row>
    <row r="272" spans="4:8" x14ac:dyDescent="0.3">
      <c r="D272" s="89">
        <v>0.59</v>
      </c>
      <c r="H272" s="89">
        <v>0.84</v>
      </c>
    </row>
    <row r="273" spans="4:8" x14ac:dyDescent="0.3">
      <c r="D273" s="89">
        <v>1.38</v>
      </c>
      <c r="H273" s="89">
        <v>0.64</v>
      </c>
    </row>
    <row r="274" spans="4:8" x14ac:dyDescent="0.3">
      <c r="D274" s="89">
        <v>1.1399999999999999</v>
      </c>
      <c r="H274" s="89">
        <v>0.63</v>
      </c>
    </row>
    <row r="275" spans="4:8" x14ac:dyDescent="0.3">
      <c r="D275" s="89">
        <v>1.07</v>
      </c>
      <c r="H275" s="89">
        <v>0.84</v>
      </c>
    </row>
    <row r="276" spans="4:8" x14ac:dyDescent="0.3">
      <c r="D276" s="89">
        <v>1.1100000000000001</v>
      </c>
      <c r="H276" s="89">
        <v>0.74</v>
      </c>
    </row>
    <row r="277" spans="4:8" x14ac:dyDescent="0.3">
      <c r="D277" s="89">
        <v>0.65</v>
      </c>
      <c r="H277" s="89">
        <v>0.84</v>
      </c>
    </row>
    <row r="278" spans="4:8" x14ac:dyDescent="0.3">
      <c r="D278" s="89">
        <v>0.28000000000000003</v>
      </c>
      <c r="H278" s="89">
        <v>0.36</v>
      </c>
    </row>
    <row r="279" spans="4:8" x14ac:dyDescent="0.3">
      <c r="D279" s="89">
        <v>1.04</v>
      </c>
      <c r="H279" s="89">
        <v>0.48</v>
      </c>
    </row>
    <row r="280" spans="4:8" x14ac:dyDescent="0.3">
      <c r="D280" s="89">
        <v>1.1100000000000001</v>
      </c>
      <c r="H280" s="89">
        <v>1.35</v>
      </c>
    </row>
    <row r="281" spans="4:8" x14ac:dyDescent="0.3">
      <c r="D281" s="89">
        <v>1.37</v>
      </c>
      <c r="H281" s="89">
        <v>0.66</v>
      </c>
    </row>
    <row r="282" spans="4:8" x14ac:dyDescent="0.3">
      <c r="D282" s="89">
        <v>2.3199999999999998</v>
      </c>
      <c r="H282" s="89">
        <v>0.32</v>
      </c>
    </row>
    <row r="283" spans="4:8" x14ac:dyDescent="0.3">
      <c r="D283" s="89">
        <v>0.95</v>
      </c>
      <c r="H283" s="89">
        <v>0.6</v>
      </c>
    </row>
    <row r="284" spans="4:8" x14ac:dyDescent="0.3">
      <c r="D284" s="89">
        <v>2.0699999999999998</v>
      </c>
      <c r="H284" s="89">
        <v>0.83</v>
      </c>
    </row>
    <row r="285" spans="4:8" x14ac:dyDescent="0.3">
      <c r="D285" s="89">
        <v>1.47</v>
      </c>
      <c r="H285" s="89">
        <v>0.25</v>
      </c>
    </row>
    <row r="286" spans="4:8" x14ac:dyDescent="0.3">
      <c r="D286" s="89">
        <v>2.2200000000000002</v>
      </c>
      <c r="H286" s="89">
        <v>0.79</v>
      </c>
    </row>
    <row r="287" spans="4:8" x14ac:dyDescent="0.3">
      <c r="D287" s="89">
        <v>1.1599999999999999</v>
      </c>
      <c r="H287" s="89">
        <v>0.6</v>
      </c>
    </row>
    <row r="288" spans="4:8" x14ac:dyDescent="0.3">
      <c r="D288" s="89">
        <v>1.07</v>
      </c>
      <c r="H288" s="89">
        <v>0.66</v>
      </c>
    </row>
    <row r="289" spans="4:8" x14ac:dyDescent="0.3">
      <c r="D289" s="89">
        <v>0.98</v>
      </c>
      <c r="H289" s="89">
        <v>1.05</v>
      </c>
    </row>
    <row r="290" spans="4:8" x14ac:dyDescent="0.3">
      <c r="D290" s="89">
        <v>1.17</v>
      </c>
      <c r="H290" s="89">
        <v>0.9</v>
      </c>
    </row>
    <row r="291" spans="4:8" x14ac:dyDescent="0.3">
      <c r="D291" s="89">
        <v>0.68</v>
      </c>
      <c r="H291" s="89">
        <v>0.8</v>
      </c>
    </row>
    <row r="292" spans="4:8" x14ac:dyDescent="0.3">
      <c r="D292" s="89">
        <v>1.36</v>
      </c>
      <c r="H292" s="89">
        <v>0.68</v>
      </c>
    </row>
    <row r="293" spans="4:8" x14ac:dyDescent="0.3">
      <c r="D293" s="89">
        <v>0.69</v>
      </c>
      <c r="H293" s="89">
        <v>0.59</v>
      </c>
    </row>
    <row r="294" spans="4:8" x14ac:dyDescent="0.3">
      <c r="D294" s="89">
        <v>0.65</v>
      </c>
      <c r="H294" s="89">
        <v>0.6</v>
      </c>
    </row>
    <row r="295" spans="4:8" x14ac:dyDescent="0.3">
      <c r="D295" s="89">
        <v>0.72</v>
      </c>
      <c r="H295" s="89">
        <v>0.74</v>
      </c>
    </row>
    <row r="296" spans="4:8" x14ac:dyDescent="0.3">
      <c r="D296" s="89">
        <v>0.93</v>
      </c>
      <c r="H296" s="89">
        <v>0.64</v>
      </c>
    </row>
    <row r="297" spans="4:8" x14ac:dyDescent="0.3">
      <c r="D297" s="89">
        <v>0.37</v>
      </c>
      <c r="H297" s="89">
        <v>0.57999999999999996</v>
      </c>
    </row>
    <row r="298" spans="4:8" x14ac:dyDescent="0.3">
      <c r="D298" s="89">
        <v>1.04</v>
      </c>
      <c r="H298" s="89">
        <v>1.19</v>
      </c>
    </row>
    <row r="299" spans="4:8" x14ac:dyDescent="0.3">
      <c r="D299" s="89">
        <v>1.1599999999999999</v>
      </c>
      <c r="H299" s="89">
        <v>0.77</v>
      </c>
    </row>
    <row r="300" spans="4:8" x14ac:dyDescent="0.3">
      <c r="D300" s="89">
        <v>1.03</v>
      </c>
      <c r="H300" s="89">
        <v>0.56000000000000005</v>
      </c>
    </row>
    <row r="301" spans="4:8" x14ac:dyDescent="0.3">
      <c r="D301" s="89">
        <v>1.01</v>
      </c>
      <c r="H301" s="89">
        <v>0.81</v>
      </c>
    </row>
    <row r="302" spans="4:8" x14ac:dyDescent="0.3">
      <c r="D302" s="89">
        <v>0.85</v>
      </c>
      <c r="H302" s="89">
        <v>0.69</v>
      </c>
    </row>
    <row r="303" spans="4:8" x14ac:dyDescent="0.3">
      <c r="D303" s="89">
        <v>0.8</v>
      </c>
      <c r="H303" s="89">
        <v>0.65</v>
      </c>
    </row>
    <row r="304" spans="4:8" x14ac:dyDescent="0.3">
      <c r="D304" s="89">
        <v>0.72</v>
      </c>
      <c r="H304" s="89">
        <v>0.45</v>
      </c>
    </row>
    <row r="305" spans="4:8" x14ac:dyDescent="0.3">
      <c r="D305" s="89">
        <v>1.18</v>
      </c>
      <c r="H305" s="89">
        <v>0.85</v>
      </c>
    </row>
    <row r="306" spans="4:8" x14ac:dyDescent="0.3">
      <c r="D306" s="89">
        <v>0.92</v>
      </c>
      <c r="H306" s="89">
        <v>0.96</v>
      </c>
    </row>
    <row r="307" spans="4:8" x14ac:dyDescent="0.3">
      <c r="D307" s="89">
        <v>0.95</v>
      </c>
      <c r="H307" s="89">
        <v>0.91</v>
      </c>
    </row>
    <row r="308" spans="4:8" x14ac:dyDescent="0.3">
      <c r="D308" s="89">
        <v>0.98</v>
      </c>
      <c r="H308" s="89">
        <v>0.69</v>
      </c>
    </row>
    <row r="309" spans="4:8" x14ac:dyDescent="0.3">
      <c r="D309" s="89">
        <v>0.39</v>
      </c>
      <c r="H309" s="89">
        <v>0.45</v>
      </c>
    </row>
    <row r="310" spans="4:8" x14ac:dyDescent="0.3">
      <c r="D310" s="89">
        <v>0.71</v>
      </c>
      <c r="H310" s="89">
        <v>1.79</v>
      </c>
    </row>
    <row r="311" spans="4:8" x14ac:dyDescent="0.3">
      <c r="D311" s="89">
        <v>0.32</v>
      </c>
      <c r="H311" s="89">
        <v>0.62</v>
      </c>
    </row>
    <row r="312" spans="4:8" x14ac:dyDescent="0.3">
      <c r="D312" s="89">
        <v>0.38</v>
      </c>
      <c r="H312" s="89">
        <v>0.56999999999999995</v>
      </c>
    </row>
    <row r="313" spans="4:8" x14ac:dyDescent="0.3">
      <c r="D313" s="89">
        <v>0.8</v>
      </c>
      <c r="H313" s="89">
        <v>0.5</v>
      </c>
    </row>
    <row r="314" spans="4:8" x14ac:dyDescent="0.3">
      <c r="D314" s="89">
        <v>0.67</v>
      </c>
      <c r="H314" s="89">
        <v>1.1399999999999999</v>
      </c>
    </row>
    <row r="315" spans="4:8" x14ac:dyDescent="0.3">
      <c r="D315" s="89">
        <v>0.76</v>
      </c>
      <c r="H315" s="89">
        <v>0.28000000000000003</v>
      </c>
    </row>
    <row r="316" spans="4:8" x14ac:dyDescent="0.3">
      <c r="D316" s="89">
        <v>0.79</v>
      </c>
      <c r="H316" s="89">
        <v>0.35</v>
      </c>
    </row>
    <row r="317" spans="4:8" x14ac:dyDescent="0.3">
      <c r="D317" s="89">
        <v>0.55000000000000004</v>
      </c>
      <c r="H317" s="89">
        <v>0.63</v>
      </c>
    </row>
    <row r="318" spans="4:8" x14ac:dyDescent="0.3">
      <c r="D318" s="89">
        <v>0.64</v>
      </c>
      <c r="H318" s="89">
        <v>0.8</v>
      </c>
    </row>
    <row r="319" spans="4:8" x14ac:dyDescent="0.3">
      <c r="D319" s="89">
        <v>0.85</v>
      </c>
      <c r="H319" s="89">
        <v>0.48</v>
      </c>
    </row>
    <row r="320" spans="4:8" x14ac:dyDescent="0.3">
      <c r="D320" s="89">
        <v>0.26</v>
      </c>
      <c r="H320" s="89">
        <v>0.65</v>
      </c>
    </row>
    <row r="321" spans="4:8" x14ac:dyDescent="0.3">
      <c r="D321" s="89">
        <v>0.67</v>
      </c>
      <c r="H321" s="89">
        <v>0.55000000000000004</v>
      </c>
    </row>
    <row r="322" spans="4:8" x14ac:dyDescent="0.3">
      <c r="D322" s="89">
        <v>0.56999999999999995</v>
      </c>
      <c r="H322" s="89">
        <v>0.98</v>
      </c>
    </row>
    <row r="323" spans="4:8" x14ac:dyDescent="0.3">
      <c r="D323" s="89">
        <v>0.68</v>
      </c>
      <c r="H323" s="89">
        <v>1.74</v>
      </c>
    </row>
    <row r="324" spans="4:8" x14ac:dyDescent="0.3">
      <c r="D324" s="89">
        <v>0.81</v>
      </c>
      <c r="H324" s="89">
        <v>1.19</v>
      </c>
    </row>
    <row r="325" spans="4:8" x14ac:dyDescent="0.3">
      <c r="D325" s="89">
        <v>1.28</v>
      </c>
      <c r="H325" s="89">
        <v>1.19</v>
      </c>
    </row>
    <row r="326" spans="4:8" x14ac:dyDescent="0.3">
      <c r="D326" s="89">
        <v>0.28999999999999998</v>
      </c>
      <c r="H326" s="89">
        <v>0.93</v>
      </c>
    </row>
    <row r="327" spans="4:8" x14ac:dyDescent="0.3">
      <c r="D327" s="89">
        <v>3.76</v>
      </c>
      <c r="H327" s="89">
        <v>0.84</v>
      </c>
    </row>
    <row r="328" spans="4:8" x14ac:dyDescent="0.3">
      <c r="D328" s="89">
        <v>1.07</v>
      </c>
      <c r="H328" s="89">
        <v>2.5499999999999998</v>
      </c>
    </row>
    <row r="329" spans="4:8" x14ac:dyDescent="0.3">
      <c r="D329" s="89">
        <v>1.36</v>
      </c>
      <c r="H329" s="89">
        <v>1</v>
      </c>
    </row>
    <row r="330" spans="4:8" x14ac:dyDescent="0.3">
      <c r="D330" s="89">
        <v>0.78</v>
      </c>
      <c r="H330" s="89">
        <v>0.97</v>
      </c>
    </row>
    <row r="331" spans="4:8" x14ac:dyDescent="0.3">
      <c r="D331" s="89">
        <v>0.49</v>
      </c>
      <c r="H331" s="89">
        <v>0.95</v>
      </c>
    </row>
    <row r="332" spans="4:8" x14ac:dyDescent="0.3">
      <c r="D332" s="89">
        <v>0.62</v>
      </c>
      <c r="H332" s="89">
        <v>0.09</v>
      </c>
    </row>
    <row r="333" spans="4:8" x14ac:dyDescent="0.3">
      <c r="D333" s="89">
        <v>1.45</v>
      </c>
      <c r="H333" s="89">
        <v>0.18</v>
      </c>
    </row>
    <row r="334" spans="4:8" x14ac:dyDescent="0.3">
      <c r="D334" s="89">
        <v>0.79</v>
      </c>
      <c r="H334" s="89">
        <v>0.15</v>
      </c>
    </row>
    <row r="335" spans="4:8" x14ac:dyDescent="0.3">
      <c r="D335" s="89">
        <v>1.03</v>
      </c>
      <c r="H335" s="89">
        <v>1.0900000000000001</v>
      </c>
    </row>
    <row r="336" spans="4:8" x14ac:dyDescent="0.3">
      <c r="D336" s="89">
        <v>0.79</v>
      </c>
      <c r="H336" s="89">
        <v>0.64</v>
      </c>
    </row>
    <row r="337" spans="4:8" x14ac:dyDescent="0.3">
      <c r="D337" s="89">
        <v>1.26</v>
      </c>
      <c r="H337" s="89">
        <v>0.54</v>
      </c>
    </row>
    <row r="338" spans="4:8" x14ac:dyDescent="0.3">
      <c r="D338" s="89">
        <v>0.42</v>
      </c>
      <c r="H338" s="89">
        <v>1.25</v>
      </c>
    </row>
    <row r="339" spans="4:8" x14ac:dyDescent="0.3">
      <c r="D339" s="89">
        <v>0.74</v>
      </c>
      <c r="H339" s="89">
        <v>0.25</v>
      </c>
    </row>
    <row r="340" spans="4:8" x14ac:dyDescent="0.3">
      <c r="D340" s="89">
        <v>0.55000000000000004</v>
      </c>
      <c r="H340" s="89">
        <v>0.89</v>
      </c>
    </row>
    <row r="341" spans="4:8" x14ac:dyDescent="0.3">
      <c r="D341" s="89">
        <v>0.9</v>
      </c>
      <c r="H341" s="89">
        <v>0.16</v>
      </c>
    </row>
    <row r="342" spans="4:8" x14ac:dyDescent="0.3">
      <c r="D342" s="89">
        <v>0.81</v>
      </c>
      <c r="H342" s="89">
        <v>1.27</v>
      </c>
    </row>
    <row r="343" spans="4:8" x14ac:dyDescent="0.3">
      <c r="D343" s="89">
        <v>1.93</v>
      </c>
      <c r="H343" s="89">
        <v>1.08</v>
      </c>
    </row>
    <row r="344" spans="4:8" x14ac:dyDescent="0.3">
      <c r="D344" s="89">
        <v>0.97</v>
      </c>
      <c r="H344" s="89">
        <v>0.86</v>
      </c>
    </row>
    <row r="345" spans="4:8" x14ac:dyDescent="0.3">
      <c r="D345" s="89">
        <v>0.53</v>
      </c>
      <c r="H345" s="89">
        <v>0.68</v>
      </c>
    </row>
    <row r="346" spans="4:8" x14ac:dyDescent="0.3">
      <c r="D346" s="89">
        <v>1.55</v>
      </c>
      <c r="H346" s="89">
        <v>1.04</v>
      </c>
    </row>
    <row r="347" spans="4:8" x14ac:dyDescent="0.3">
      <c r="D347" s="89">
        <v>0.27</v>
      </c>
      <c r="H347" s="89">
        <v>1.42</v>
      </c>
    </row>
    <row r="348" spans="4:8" x14ac:dyDescent="0.3">
      <c r="D348" s="89">
        <v>2.4</v>
      </c>
      <c r="H348" s="89">
        <v>0.69</v>
      </c>
    </row>
    <row r="349" spans="4:8" x14ac:dyDescent="0.3">
      <c r="D349" s="89">
        <v>0.74</v>
      </c>
      <c r="H349" s="89">
        <v>1.1000000000000001</v>
      </c>
    </row>
    <row r="350" spans="4:8" x14ac:dyDescent="0.3">
      <c r="D350" s="89">
        <v>1.18</v>
      </c>
      <c r="H350" s="89">
        <v>1.49</v>
      </c>
    </row>
    <row r="351" spans="4:8" x14ac:dyDescent="0.3">
      <c r="D351" s="89">
        <v>0.26</v>
      </c>
      <c r="H351" s="89">
        <v>1.1499999999999999</v>
      </c>
    </row>
    <row r="352" spans="4:8" x14ac:dyDescent="0.3">
      <c r="D352" s="89">
        <v>1.32</v>
      </c>
      <c r="H352" s="89">
        <v>1.28</v>
      </c>
    </row>
    <row r="353" spans="4:8" x14ac:dyDescent="0.3">
      <c r="D353" s="89">
        <v>1.1200000000000001</v>
      </c>
      <c r="H353" s="89">
        <v>0.84</v>
      </c>
    </row>
    <row r="354" spans="4:8" x14ac:dyDescent="0.3">
      <c r="D354" s="89">
        <v>5.07</v>
      </c>
      <c r="H354" s="89">
        <v>1.87</v>
      </c>
    </row>
    <row r="355" spans="4:8" x14ac:dyDescent="0.3">
      <c r="D355" s="89">
        <v>0.49</v>
      </c>
      <c r="H355" s="89">
        <v>0.52</v>
      </c>
    </row>
    <row r="356" spans="4:8" x14ac:dyDescent="0.3">
      <c r="D356" s="89">
        <v>0.91</v>
      </c>
      <c r="H356" s="89">
        <v>0.97</v>
      </c>
    </row>
    <row r="357" spans="4:8" x14ac:dyDescent="0.3">
      <c r="D357" s="89">
        <v>0.05</v>
      </c>
      <c r="H357" s="89">
        <v>0.99</v>
      </c>
    </row>
    <row r="358" spans="4:8" x14ac:dyDescent="0.3">
      <c r="D358" s="89">
        <v>1.81</v>
      </c>
      <c r="H358" s="89">
        <v>2.25</v>
      </c>
    </row>
    <row r="359" spans="4:8" x14ac:dyDescent="0.3">
      <c r="D359" s="89">
        <v>2.37</v>
      </c>
      <c r="H359" s="89">
        <v>1.08</v>
      </c>
    </row>
    <row r="360" spans="4:8" x14ac:dyDescent="0.3">
      <c r="D360" s="89">
        <v>1</v>
      </c>
      <c r="H360" s="89">
        <v>0.81</v>
      </c>
    </row>
    <row r="361" spans="4:8" x14ac:dyDescent="0.3">
      <c r="D361" s="89">
        <v>2.3199999999999998</v>
      </c>
      <c r="H361" s="89">
        <v>0.91</v>
      </c>
    </row>
    <row r="362" spans="4:8" x14ac:dyDescent="0.3">
      <c r="D362" s="89">
        <v>1.83</v>
      </c>
      <c r="H362" s="89">
        <v>0.86</v>
      </c>
    </row>
    <row r="363" spans="4:8" x14ac:dyDescent="0.3">
      <c r="D363" s="89">
        <v>0.7</v>
      </c>
      <c r="H363" s="89">
        <v>0.99</v>
      </c>
    </row>
    <row r="364" spans="4:8" x14ac:dyDescent="0.3">
      <c r="D364" s="89">
        <v>0.47</v>
      </c>
      <c r="H364" s="89">
        <v>0.8</v>
      </c>
    </row>
    <row r="365" spans="4:8" x14ac:dyDescent="0.3">
      <c r="D365" s="89">
        <v>0.54</v>
      </c>
      <c r="H365" s="89">
        <v>1.66</v>
      </c>
    </row>
    <row r="366" spans="4:8" x14ac:dyDescent="0.3">
      <c r="D366" s="89">
        <v>0.76</v>
      </c>
      <c r="H366" s="89">
        <v>1.49</v>
      </c>
    </row>
    <row r="367" spans="4:8" x14ac:dyDescent="0.3">
      <c r="D367" s="89">
        <v>1.4</v>
      </c>
      <c r="H367" s="89">
        <v>1.1499999999999999</v>
      </c>
    </row>
    <row r="368" spans="4:8" x14ac:dyDescent="0.3">
      <c r="D368" s="89">
        <v>0.77</v>
      </c>
      <c r="H368" s="89">
        <v>1.1399999999999999</v>
      </c>
    </row>
    <row r="369" spans="4:8" x14ac:dyDescent="0.3">
      <c r="D369" s="89">
        <v>1.18</v>
      </c>
      <c r="H369" s="89">
        <v>0.77</v>
      </c>
    </row>
    <row r="370" spans="4:8" x14ac:dyDescent="0.3">
      <c r="D370" s="89">
        <v>0.97</v>
      </c>
      <c r="H370" s="89">
        <v>0.72</v>
      </c>
    </row>
    <row r="371" spans="4:8" x14ac:dyDescent="0.3">
      <c r="D371" s="89">
        <v>0.59</v>
      </c>
      <c r="H371" s="89">
        <v>0.87</v>
      </c>
    </row>
    <row r="372" spans="4:8" x14ac:dyDescent="0.3">
      <c r="D372" s="89">
        <v>1.39</v>
      </c>
      <c r="H372" s="89">
        <v>0.82</v>
      </c>
    </row>
    <row r="373" spans="4:8" x14ac:dyDescent="0.3">
      <c r="D373" s="89">
        <v>0.92</v>
      </c>
      <c r="H373" s="89">
        <v>0.93</v>
      </c>
    </row>
    <row r="374" spans="4:8" x14ac:dyDescent="0.3">
      <c r="D374" s="89">
        <v>1.1599999999999999</v>
      </c>
      <c r="H374" s="89">
        <v>0.83</v>
      </c>
    </row>
    <row r="375" spans="4:8" x14ac:dyDescent="0.3">
      <c r="D375" s="89">
        <v>1.1599999999999999</v>
      </c>
      <c r="H375" s="89">
        <v>0.39</v>
      </c>
    </row>
    <row r="376" spans="4:8" x14ac:dyDescent="0.3">
      <c r="D376" s="89">
        <v>0.89</v>
      </c>
      <c r="H376" s="89">
        <v>0.54</v>
      </c>
    </row>
    <row r="377" spans="4:8" x14ac:dyDescent="0.3">
      <c r="D377" s="89">
        <v>0.76</v>
      </c>
      <c r="H377" s="89">
        <v>1.57</v>
      </c>
    </row>
    <row r="378" spans="4:8" x14ac:dyDescent="0.3">
      <c r="D378" s="89">
        <v>1.1599999999999999</v>
      </c>
      <c r="H378" s="89">
        <v>1.48</v>
      </c>
    </row>
    <row r="379" spans="4:8" x14ac:dyDescent="0.3">
      <c r="D379" s="89">
        <v>1.1399999999999999</v>
      </c>
      <c r="H379" s="89">
        <v>0.93</v>
      </c>
    </row>
    <row r="380" spans="4:8" x14ac:dyDescent="0.3">
      <c r="D380" s="89">
        <v>0.79</v>
      </c>
      <c r="H380" s="89">
        <v>1.18</v>
      </c>
    </row>
    <row r="381" spans="4:8" x14ac:dyDescent="0.3">
      <c r="D381" s="89">
        <v>1.32</v>
      </c>
      <c r="H381" s="89">
        <v>1.57</v>
      </c>
    </row>
    <row r="382" spans="4:8" x14ac:dyDescent="0.3">
      <c r="D382" s="89">
        <v>0.8</v>
      </c>
      <c r="H382" s="89">
        <v>1.1100000000000001</v>
      </c>
    </row>
    <row r="383" spans="4:8" x14ac:dyDescent="0.3">
      <c r="D383" s="89">
        <v>0.85</v>
      </c>
      <c r="H383" s="89">
        <v>1.27</v>
      </c>
    </row>
    <row r="384" spans="4:8" x14ac:dyDescent="0.3">
      <c r="D384" s="89">
        <v>0.7</v>
      </c>
      <c r="H384" s="89">
        <v>1.45</v>
      </c>
    </row>
    <row r="385" spans="4:8" x14ac:dyDescent="0.3">
      <c r="D385" s="89">
        <v>0.81</v>
      </c>
      <c r="H385" s="89">
        <v>1.68</v>
      </c>
    </row>
    <row r="386" spans="4:8" x14ac:dyDescent="0.3">
      <c r="D386" s="89">
        <v>0.39</v>
      </c>
      <c r="H386" s="89">
        <v>0.85</v>
      </c>
    </row>
    <row r="387" spans="4:8" x14ac:dyDescent="0.3">
      <c r="D387" s="89">
        <v>2.8</v>
      </c>
      <c r="H387" s="89">
        <v>0.82</v>
      </c>
    </row>
    <row r="388" spans="4:8" x14ac:dyDescent="0.3">
      <c r="D388" s="89">
        <v>0.04</v>
      </c>
      <c r="H388" s="89">
        <v>0.53</v>
      </c>
    </row>
    <row r="389" spans="4:8" x14ac:dyDescent="0.3">
      <c r="D389" s="89">
        <v>1.32</v>
      </c>
      <c r="H389" s="89">
        <v>0.34</v>
      </c>
    </row>
    <row r="390" spans="4:8" x14ac:dyDescent="0.3">
      <c r="D390" s="89">
        <v>1.03</v>
      </c>
      <c r="H390" s="89">
        <v>0.67</v>
      </c>
    </row>
    <row r="391" spans="4:8" x14ac:dyDescent="0.3">
      <c r="D391" s="89">
        <v>0.3</v>
      </c>
      <c r="H391" s="89">
        <v>11.69</v>
      </c>
    </row>
    <row r="392" spans="4:8" x14ac:dyDescent="0.3">
      <c r="D392" s="89">
        <v>0.98</v>
      </c>
      <c r="H392" s="89">
        <v>1.69</v>
      </c>
    </row>
    <row r="393" spans="4:8" x14ac:dyDescent="0.3">
      <c r="D393" s="89">
        <v>1.57</v>
      </c>
      <c r="H393" s="89">
        <v>1.1200000000000001</v>
      </c>
    </row>
    <row r="394" spans="4:8" x14ac:dyDescent="0.3">
      <c r="D394" s="89">
        <v>0.8</v>
      </c>
      <c r="H394" s="89">
        <v>1.51</v>
      </c>
    </row>
    <row r="395" spans="4:8" x14ac:dyDescent="0.3">
      <c r="D395" s="89">
        <v>3.24</v>
      </c>
      <c r="H395" s="89">
        <v>0.83</v>
      </c>
    </row>
    <row r="396" spans="4:8" x14ac:dyDescent="0.3">
      <c r="D396" s="89">
        <v>1.59</v>
      </c>
      <c r="H396" s="89">
        <v>0.88</v>
      </c>
    </row>
    <row r="397" spans="4:8" x14ac:dyDescent="0.3">
      <c r="D397" s="89">
        <v>0.76</v>
      </c>
      <c r="H397" s="89">
        <v>0.84</v>
      </c>
    </row>
    <row r="398" spans="4:8" x14ac:dyDescent="0.3">
      <c r="D398" s="89">
        <v>0.64</v>
      </c>
      <c r="H398" s="89">
        <v>2.5499999999999998</v>
      </c>
    </row>
    <row r="399" spans="4:8" x14ac:dyDescent="0.3">
      <c r="D399" s="89">
        <v>0.8</v>
      </c>
      <c r="H399" s="89">
        <v>0.81</v>
      </c>
    </row>
    <row r="400" spans="4:8" x14ac:dyDescent="0.3">
      <c r="D400" s="89">
        <v>2.2400000000000002</v>
      </c>
      <c r="H400" s="89">
        <v>1.21</v>
      </c>
    </row>
    <row r="401" spans="4:8" x14ac:dyDescent="0.3">
      <c r="D401" s="89">
        <v>1.32</v>
      </c>
      <c r="H401" s="89">
        <v>0.67</v>
      </c>
    </row>
    <row r="402" spans="4:8" x14ac:dyDescent="0.3">
      <c r="D402" s="89">
        <v>2.61</v>
      </c>
      <c r="H402" s="89">
        <v>0.41</v>
      </c>
    </row>
    <row r="403" spans="4:8" x14ac:dyDescent="0.3">
      <c r="D403" s="89">
        <v>3.31</v>
      </c>
      <c r="H403" s="89">
        <v>0.81</v>
      </c>
    </row>
    <row r="404" spans="4:8" x14ac:dyDescent="0.3">
      <c r="D404" s="89">
        <v>3.33</v>
      </c>
      <c r="H404" s="89">
        <v>1.08</v>
      </c>
    </row>
    <row r="405" spans="4:8" x14ac:dyDescent="0.3">
      <c r="D405" s="89">
        <v>1.71</v>
      </c>
      <c r="H405" s="89">
        <v>0.94</v>
      </c>
    </row>
    <row r="406" spans="4:8" x14ac:dyDescent="0.3">
      <c r="D406" s="89">
        <v>1.39</v>
      </c>
      <c r="H406" s="89">
        <v>1.89</v>
      </c>
    </row>
    <row r="407" spans="4:8" x14ac:dyDescent="0.3">
      <c r="D407" s="89">
        <v>2.52</v>
      </c>
      <c r="H407" s="89">
        <v>0.71</v>
      </c>
    </row>
    <row r="408" spans="4:8" x14ac:dyDescent="0.3">
      <c r="D408" s="89">
        <v>0.92</v>
      </c>
      <c r="H408" s="89">
        <v>0.84</v>
      </c>
    </row>
    <row r="409" spans="4:8" x14ac:dyDescent="0.3">
      <c r="D409" s="89">
        <v>1.07</v>
      </c>
      <c r="H409" s="89">
        <v>1.28</v>
      </c>
    </row>
    <row r="410" spans="4:8" x14ac:dyDescent="0.3">
      <c r="D410" s="89">
        <v>0.96</v>
      </c>
      <c r="H410" s="89">
        <v>0.97</v>
      </c>
    </row>
    <row r="411" spans="4:8" x14ac:dyDescent="0.3">
      <c r="D411" s="89">
        <v>1.37</v>
      </c>
      <c r="H411" s="89">
        <v>1.24</v>
      </c>
    </row>
    <row r="412" spans="4:8" x14ac:dyDescent="0.3">
      <c r="D412" s="89">
        <v>1.31</v>
      </c>
      <c r="H412" s="89">
        <v>1.68</v>
      </c>
    </row>
    <row r="413" spans="4:8" x14ac:dyDescent="0.3">
      <c r="D413" s="89">
        <v>0.7</v>
      </c>
      <c r="H413" s="89">
        <v>1.08</v>
      </c>
    </row>
    <row r="414" spans="4:8" x14ac:dyDescent="0.3">
      <c r="D414" s="89">
        <v>0.69</v>
      </c>
      <c r="H414" s="89">
        <v>1.29</v>
      </c>
    </row>
    <row r="415" spans="4:8" x14ac:dyDescent="0.3">
      <c r="D415" s="89">
        <v>0.82</v>
      </c>
      <c r="H415" s="89">
        <v>1.07</v>
      </c>
    </row>
    <row r="416" spans="4:8" x14ac:dyDescent="0.3">
      <c r="D416" s="89">
        <v>1.34</v>
      </c>
      <c r="H416" s="89">
        <v>1.01</v>
      </c>
    </row>
    <row r="417" spans="4:8" x14ac:dyDescent="0.3">
      <c r="D417" s="89">
        <v>0.83</v>
      </c>
      <c r="H417" s="89">
        <v>1.96</v>
      </c>
    </row>
    <row r="418" spans="4:8" x14ac:dyDescent="0.3">
      <c r="D418" s="89">
        <v>0.33</v>
      </c>
      <c r="H418" s="89">
        <v>1.38</v>
      </c>
    </row>
    <row r="419" spans="4:8" x14ac:dyDescent="0.3">
      <c r="D419" s="89">
        <v>0.72</v>
      </c>
      <c r="H419" s="89">
        <v>0.61</v>
      </c>
    </row>
    <row r="420" spans="4:8" x14ac:dyDescent="0.3">
      <c r="D420" s="89">
        <v>0.52</v>
      </c>
      <c r="H420" s="89">
        <v>1.26</v>
      </c>
    </row>
    <row r="421" spans="4:8" x14ac:dyDescent="0.3">
      <c r="D421" s="89">
        <v>1.08</v>
      </c>
      <c r="H421" s="89">
        <v>0.7</v>
      </c>
    </row>
    <row r="422" spans="4:8" x14ac:dyDescent="0.3">
      <c r="D422" s="89">
        <v>2.23</v>
      </c>
      <c r="H422" s="89">
        <v>1.38</v>
      </c>
    </row>
    <row r="423" spans="4:8" x14ac:dyDescent="0.3">
      <c r="D423" s="89">
        <v>0.82</v>
      </c>
      <c r="H423" s="89">
        <v>1.1100000000000001</v>
      </c>
    </row>
    <row r="424" spans="4:8" x14ac:dyDescent="0.3">
      <c r="D424" s="89">
        <v>2.64</v>
      </c>
      <c r="H424" s="89">
        <v>1.39</v>
      </c>
    </row>
    <row r="425" spans="4:8" x14ac:dyDescent="0.3">
      <c r="D425" s="89">
        <v>1.59</v>
      </c>
      <c r="H425" s="89">
        <v>0.62</v>
      </c>
    </row>
    <row r="426" spans="4:8" x14ac:dyDescent="0.3">
      <c r="D426" s="89">
        <v>1.28</v>
      </c>
      <c r="H426" s="89">
        <v>0.42</v>
      </c>
    </row>
    <row r="427" spans="4:8" x14ac:dyDescent="0.3">
      <c r="D427" s="89">
        <v>0.62</v>
      </c>
      <c r="H427" s="89">
        <v>1.2</v>
      </c>
    </row>
    <row r="428" spans="4:8" x14ac:dyDescent="0.3">
      <c r="D428" s="89">
        <v>1.02</v>
      </c>
      <c r="H428" s="89">
        <v>1.1599999999999999</v>
      </c>
    </row>
    <row r="429" spans="4:8" x14ac:dyDescent="0.3">
      <c r="D429" s="89">
        <v>1.35</v>
      </c>
      <c r="H429" s="89">
        <v>1.1399999999999999</v>
      </c>
    </row>
    <row r="430" spans="4:8" x14ac:dyDescent="0.3">
      <c r="D430" s="89">
        <v>0.77</v>
      </c>
      <c r="H430" s="89">
        <v>1.29</v>
      </c>
    </row>
    <row r="431" spans="4:8" x14ac:dyDescent="0.3">
      <c r="D431" s="89">
        <v>0.6</v>
      </c>
      <c r="H431" s="89">
        <v>1.06</v>
      </c>
    </row>
    <row r="432" spans="4:8" x14ac:dyDescent="0.3">
      <c r="D432" s="89">
        <v>0.6</v>
      </c>
      <c r="H432" s="89">
        <v>0.8</v>
      </c>
    </row>
    <row r="433" spans="4:8" x14ac:dyDescent="0.3">
      <c r="D433" s="89">
        <v>0.56000000000000005</v>
      </c>
      <c r="H433" s="89">
        <v>2.06</v>
      </c>
    </row>
    <row r="434" spans="4:8" x14ac:dyDescent="0.3">
      <c r="D434" s="89">
        <v>0.48</v>
      </c>
      <c r="H434" s="89">
        <v>0.93</v>
      </c>
    </row>
    <row r="435" spans="4:8" x14ac:dyDescent="0.3">
      <c r="D435" s="89">
        <v>1.1599999999999999</v>
      </c>
      <c r="H435" s="89">
        <v>0.74</v>
      </c>
    </row>
    <row r="436" spans="4:8" x14ac:dyDescent="0.3">
      <c r="D436" s="89">
        <v>0.87</v>
      </c>
      <c r="H436" s="89">
        <v>0.28999999999999998</v>
      </c>
    </row>
    <row r="437" spans="4:8" x14ac:dyDescent="0.3">
      <c r="D437" s="89">
        <v>1.82</v>
      </c>
      <c r="H437" s="89">
        <v>0.73</v>
      </c>
    </row>
    <row r="438" spans="4:8" x14ac:dyDescent="0.3">
      <c r="D438" s="89">
        <v>0.67</v>
      </c>
      <c r="H438" s="89">
        <v>0.68</v>
      </c>
    </row>
    <row r="439" spans="4:8" x14ac:dyDescent="0.3">
      <c r="D439" s="89">
        <v>0.67</v>
      </c>
      <c r="H439" s="89">
        <v>1.73</v>
      </c>
    </row>
    <row r="440" spans="4:8" x14ac:dyDescent="0.3">
      <c r="D440" s="89">
        <v>1.26</v>
      </c>
      <c r="H440" s="89">
        <v>1.19</v>
      </c>
    </row>
    <row r="441" spans="4:8" x14ac:dyDescent="0.3">
      <c r="D441" s="89">
        <v>1.06</v>
      </c>
      <c r="H441" s="89">
        <v>0.73</v>
      </c>
    </row>
    <row r="442" spans="4:8" x14ac:dyDescent="0.3">
      <c r="D442" s="89">
        <v>0.93</v>
      </c>
      <c r="H442" s="89">
        <v>0.88</v>
      </c>
    </row>
    <row r="443" spans="4:8" x14ac:dyDescent="0.3">
      <c r="D443" s="89">
        <v>1</v>
      </c>
      <c r="H443" s="89">
        <v>0.92</v>
      </c>
    </row>
    <row r="444" spans="4:8" x14ac:dyDescent="0.3">
      <c r="D444" s="89">
        <v>0.88</v>
      </c>
      <c r="H444" s="89">
        <v>1.2</v>
      </c>
    </row>
    <row r="445" spans="4:8" x14ac:dyDescent="0.3">
      <c r="D445" s="89">
        <v>1.05</v>
      </c>
      <c r="H445" s="89">
        <v>0.56999999999999995</v>
      </c>
    </row>
    <row r="446" spans="4:8" x14ac:dyDescent="0.3">
      <c r="D446" s="89">
        <v>1.93</v>
      </c>
      <c r="H446" s="89">
        <v>2.12</v>
      </c>
    </row>
    <row r="447" spans="4:8" x14ac:dyDescent="0.3">
      <c r="D447" s="89">
        <v>0.61</v>
      </c>
      <c r="H447" s="89">
        <v>1.01</v>
      </c>
    </row>
    <row r="448" spans="4:8" x14ac:dyDescent="0.3">
      <c r="D448" s="89">
        <v>0.81</v>
      </c>
      <c r="H448" s="89">
        <v>0.96</v>
      </c>
    </row>
    <row r="449" spans="4:8" x14ac:dyDescent="0.3">
      <c r="D449" s="89">
        <v>0.95</v>
      </c>
      <c r="H449" s="89">
        <v>1.44</v>
      </c>
    </row>
    <row r="450" spans="4:8" x14ac:dyDescent="0.3">
      <c r="D450" s="89">
        <v>0.85</v>
      </c>
      <c r="H450" s="89">
        <v>1.24</v>
      </c>
    </row>
    <row r="451" spans="4:8" x14ac:dyDescent="0.3">
      <c r="D451" s="89">
        <v>0.78</v>
      </c>
      <c r="H451" s="89">
        <v>2.29</v>
      </c>
    </row>
    <row r="452" spans="4:8" x14ac:dyDescent="0.3">
      <c r="D452" s="89">
        <v>1.51</v>
      </c>
      <c r="H452" s="89">
        <v>1.61</v>
      </c>
    </row>
    <row r="453" spans="4:8" x14ac:dyDescent="0.3">
      <c r="D453" s="89">
        <v>0.51</v>
      </c>
      <c r="H453" s="89">
        <v>0.38</v>
      </c>
    </row>
    <row r="454" spans="4:8" x14ac:dyDescent="0.3">
      <c r="D454" s="89">
        <v>1.24</v>
      </c>
      <c r="H454" s="89">
        <v>0.89</v>
      </c>
    </row>
    <row r="455" spans="4:8" x14ac:dyDescent="0.3">
      <c r="D455" s="89">
        <v>1.03</v>
      </c>
      <c r="H455" s="89">
        <v>0.73</v>
      </c>
    </row>
    <row r="456" spans="4:8" x14ac:dyDescent="0.3">
      <c r="D456" s="89">
        <v>0.56000000000000005</v>
      </c>
      <c r="H456" s="89">
        <v>0.73</v>
      </c>
    </row>
    <row r="457" spans="4:8" x14ac:dyDescent="0.3">
      <c r="D457" s="89">
        <v>0.33</v>
      </c>
      <c r="H457" s="89">
        <v>0.88</v>
      </c>
    </row>
    <row r="458" spans="4:8" x14ac:dyDescent="0.3">
      <c r="D458" s="89">
        <v>0.7</v>
      </c>
      <c r="H458" s="89">
        <v>1.3</v>
      </c>
    </row>
    <row r="459" spans="4:8" x14ac:dyDescent="0.3">
      <c r="D459" s="89">
        <v>1.24</v>
      </c>
      <c r="H459" s="89">
        <v>1.75</v>
      </c>
    </row>
    <row r="460" spans="4:8" x14ac:dyDescent="0.3">
      <c r="D460" s="89">
        <v>1.59</v>
      </c>
      <c r="H460" s="89">
        <v>1.36</v>
      </c>
    </row>
    <row r="461" spans="4:8" x14ac:dyDescent="0.3">
      <c r="D461" s="89">
        <v>1.19</v>
      </c>
      <c r="H461" s="89">
        <v>0.97</v>
      </c>
    </row>
    <row r="462" spans="4:8" x14ac:dyDescent="0.3">
      <c r="D462" s="89">
        <v>0.56000000000000005</v>
      </c>
      <c r="H462" s="89">
        <v>1.75</v>
      </c>
    </row>
    <row r="463" spans="4:8" x14ac:dyDescent="0.3">
      <c r="D463" s="89">
        <v>1.51</v>
      </c>
      <c r="H463" s="89">
        <v>1.23</v>
      </c>
    </row>
    <row r="464" spans="4:8" x14ac:dyDescent="0.3">
      <c r="D464" s="89">
        <v>1.55</v>
      </c>
      <c r="H464" s="89">
        <v>1.72</v>
      </c>
    </row>
    <row r="465" spans="4:8" x14ac:dyDescent="0.3">
      <c r="D465" s="89">
        <v>0.78</v>
      </c>
      <c r="H465" s="89">
        <v>1.1299999999999999</v>
      </c>
    </row>
    <row r="466" spans="4:8" x14ac:dyDescent="0.3">
      <c r="D466" s="89">
        <v>1.03</v>
      </c>
      <c r="H466" s="89">
        <v>0.96</v>
      </c>
    </row>
    <row r="467" spans="4:8" x14ac:dyDescent="0.3">
      <c r="D467" s="89">
        <v>0.72</v>
      </c>
      <c r="H467" s="89">
        <v>0.73</v>
      </c>
    </row>
    <row r="468" spans="4:8" x14ac:dyDescent="0.3">
      <c r="D468" s="89">
        <v>1.0900000000000001</v>
      </c>
      <c r="H468" s="89">
        <v>1.19</v>
      </c>
    </row>
    <row r="469" spans="4:8" x14ac:dyDescent="0.3">
      <c r="D469" s="89">
        <v>1.04</v>
      </c>
      <c r="H469" s="89">
        <v>3.71</v>
      </c>
    </row>
    <row r="470" spans="4:8" x14ac:dyDescent="0.3">
      <c r="D470" s="89">
        <v>1.61</v>
      </c>
      <c r="H470" s="89">
        <v>1.29</v>
      </c>
    </row>
    <row r="471" spans="4:8" x14ac:dyDescent="0.3">
      <c r="D471" s="89">
        <v>1.23</v>
      </c>
      <c r="H471" s="89">
        <v>1.34</v>
      </c>
    </row>
    <row r="472" spans="4:8" x14ac:dyDescent="0.3">
      <c r="D472" s="89">
        <v>0.81</v>
      </c>
      <c r="H472" s="89">
        <v>0.62</v>
      </c>
    </row>
    <row r="473" spans="4:8" x14ac:dyDescent="0.3">
      <c r="D473" s="89">
        <v>0.95</v>
      </c>
      <c r="H473" s="89">
        <v>0.94</v>
      </c>
    </row>
    <row r="474" spans="4:8" x14ac:dyDescent="0.3">
      <c r="D474" s="89">
        <v>0.78</v>
      </c>
      <c r="H474" s="89">
        <v>1.34</v>
      </c>
    </row>
    <row r="475" spans="4:8" x14ac:dyDescent="0.3">
      <c r="D475" s="89">
        <v>2.17</v>
      </c>
      <c r="H475" s="89">
        <v>1.96</v>
      </c>
    </row>
    <row r="476" spans="4:8" x14ac:dyDescent="0.3">
      <c r="D476" s="89">
        <v>1.6</v>
      </c>
      <c r="H476" s="89">
        <v>0.63</v>
      </c>
    </row>
    <row r="477" spans="4:8" x14ac:dyDescent="0.3">
      <c r="D477" s="89">
        <v>0.41</v>
      </c>
      <c r="H477" s="89">
        <v>1.83</v>
      </c>
    </row>
    <row r="478" spans="4:8" x14ac:dyDescent="0.3">
      <c r="D478" s="89">
        <v>1.2</v>
      </c>
      <c r="H478" s="89">
        <v>0.2</v>
      </c>
    </row>
    <row r="479" spans="4:8" x14ac:dyDescent="0.3">
      <c r="D479" s="89">
        <v>1.61</v>
      </c>
      <c r="H479" s="89">
        <v>0.96</v>
      </c>
    </row>
    <row r="480" spans="4:8" x14ac:dyDescent="0.3">
      <c r="D480" s="89">
        <v>1.31</v>
      </c>
      <c r="H480" s="89">
        <v>0.25</v>
      </c>
    </row>
    <row r="481" spans="4:8" x14ac:dyDescent="0.3">
      <c r="D481" s="89">
        <v>3</v>
      </c>
      <c r="H481" s="89">
        <v>0.21</v>
      </c>
    </row>
    <row r="482" spans="4:8" x14ac:dyDescent="0.3">
      <c r="D482" s="89">
        <v>1.26</v>
      </c>
      <c r="H482" s="89">
        <v>0.27</v>
      </c>
    </row>
    <row r="483" spans="4:8" x14ac:dyDescent="0.3">
      <c r="D483" s="89">
        <v>0.76</v>
      </c>
      <c r="H483" s="89">
        <v>0.69</v>
      </c>
    </row>
    <row r="484" spans="4:8" x14ac:dyDescent="0.3">
      <c r="D484" s="89">
        <v>1.43</v>
      </c>
      <c r="H484" s="89">
        <v>0.73</v>
      </c>
    </row>
    <row r="485" spans="4:8" x14ac:dyDescent="0.3">
      <c r="D485" s="89">
        <v>0.97</v>
      </c>
      <c r="H485" s="89">
        <v>0.1</v>
      </c>
    </row>
    <row r="486" spans="4:8" x14ac:dyDescent="0.3">
      <c r="D486" s="89">
        <v>1.41</v>
      </c>
      <c r="H486" s="89">
        <v>0.48</v>
      </c>
    </row>
    <row r="487" spans="4:8" x14ac:dyDescent="0.3">
      <c r="D487" s="89">
        <v>2.21</v>
      </c>
      <c r="H487" s="89">
        <v>1.61</v>
      </c>
    </row>
    <row r="488" spans="4:8" x14ac:dyDescent="0.3">
      <c r="D488" s="89">
        <v>0.79</v>
      </c>
      <c r="H488" s="89">
        <v>0.87</v>
      </c>
    </row>
    <row r="489" spans="4:8" x14ac:dyDescent="0.3">
      <c r="D489" s="89">
        <v>1.27</v>
      </c>
      <c r="H489" s="89">
        <v>1.77</v>
      </c>
    </row>
    <row r="490" spans="4:8" x14ac:dyDescent="0.3">
      <c r="D490" s="89">
        <v>0.18</v>
      </c>
      <c r="H490" s="89">
        <v>0.54</v>
      </c>
    </row>
    <row r="491" spans="4:8" x14ac:dyDescent="0.3">
      <c r="D491" s="89">
        <v>0.24</v>
      </c>
      <c r="H491" s="89">
        <v>1.4</v>
      </c>
    </row>
    <row r="492" spans="4:8" x14ac:dyDescent="0.3">
      <c r="D492" s="89">
        <v>0.21</v>
      </c>
      <c r="H492" s="89">
        <v>0.91</v>
      </c>
    </row>
    <row r="493" spans="4:8" x14ac:dyDescent="0.3">
      <c r="D493" s="89">
        <v>0.48</v>
      </c>
      <c r="H493" s="89">
        <v>1.45</v>
      </c>
    </row>
    <row r="494" spans="4:8" x14ac:dyDescent="0.3">
      <c r="D494" s="89">
        <v>0.59</v>
      </c>
      <c r="H494" s="89">
        <v>0.69</v>
      </c>
    </row>
    <row r="495" spans="4:8" x14ac:dyDescent="0.3">
      <c r="D495" s="89">
        <v>0.37</v>
      </c>
      <c r="H495" s="89">
        <v>0.35</v>
      </c>
    </row>
    <row r="496" spans="4:8" x14ac:dyDescent="0.3">
      <c r="D496" s="89">
        <v>1.49</v>
      </c>
      <c r="H496" s="89">
        <v>0.35</v>
      </c>
    </row>
    <row r="497" spans="4:8" x14ac:dyDescent="0.3">
      <c r="D497" s="89">
        <v>1.73</v>
      </c>
      <c r="H497" s="89">
        <v>2.13</v>
      </c>
    </row>
    <row r="498" spans="4:8" x14ac:dyDescent="0.3">
      <c r="D498" s="89">
        <v>0.98</v>
      </c>
      <c r="H498" s="89">
        <v>2.27</v>
      </c>
    </row>
    <row r="499" spans="4:8" x14ac:dyDescent="0.3">
      <c r="D499" s="89">
        <v>0.84</v>
      </c>
      <c r="H499" s="89">
        <v>0.74</v>
      </c>
    </row>
    <row r="500" spans="4:8" x14ac:dyDescent="0.3">
      <c r="D500" s="89">
        <v>0.56999999999999995</v>
      </c>
      <c r="H500" s="89">
        <v>1</v>
      </c>
    </row>
    <row r="501" spans="4:8" x14ac:dyDescent="0.3">
      <c r="D501" s="89">
        <v>1.2</v>
      </c>
      <c r="H501" s="89">
        <v>0.85</v>
      </c>
    </row>
    <row r="502" spans="4:8" x14ac:dyDescent="0.3">
      <c r="D502" s="89">
        <v>0.68</v>
      </c>
      <c r="H502" s="89">
        <v>1.17</v>
      </c>
    </row>
    <row r="503" spans="4:8" x14ac:dyDescent="0.3">
      <c r="D503" s="89">
        <v>0.94</v>
      </c>
      <c r="H503" s="89">
        <v>0.61</v>
      </c>
    </row>
    <row r="504" spans="4:8" x14ac:dyDescent="0.3">
      <c r="D504" s="89">
        <v>0.62</v>
      </c>
      <c r="H504" s="89">
        <v>0.8</v>
      </c>
    </row>
    <row r="505" spans="4:8" x14ac:dyDescent="0.3">
      <c r="D505" s="89">
        <v>0.94</v>
      </c>
      <c r="H505" s="89">
        <v>2.71</v>
      </c>
    </row>
    <row r="506" spans="4:8" x14ac:dyDescent="0.3">
      <c r="D506" s="89">
        <v>0.45</v>
      </c>
      <c r="H506" s="89">
        <v>0.92</v>
      </c>
    </row>
    <row r="507" spans="4:8" x14ac:dyDescent="0.3">
      <c r="D507" s="89">
        <v>0.63</v>
      </c>
      <c r="H507" s="89">
        <v>0.92</v>
      </c>
    </row>
    <row r="508" spans="4:8" x14ac:dyDescent="0.3">
      <c r="D508" s="89">
        <v>0.8</v>
      </c>
      <c r="H508" s="89">
        <v>0.57999999999999996</v>
      </c>
    </row>
    <row r="509" spans="4:8" x14ac:dyDescent="0.3">
      <c r="D509" s="89">
        <v>1.03</v>
      </c>
      <c r="H509" s="89">
        <v>0.76</v>
      </c>
    </row>
    <row r="510" spans="4:8" x14ac:dyDescent="0.3">
      <c r="D510" s="89">
        <v>0.41</v>
      </c>
      <c r="H510" s="89">
        <v>1.76</v>
      </c>
    </row>
    <row r="511" spans="4:8" x14ac:dyDescent="0.3">
      <c r="D511" s="89">
        <v>0.3</v>
      </c>
      <c r="H511" s="89">
        <v>1.07</v>
      </c>
    </row>
    <row r="512" spans="4:8" x14ac:dyDescent="0.3">
      <c r="D512" s="89">
        <v>0.91</v>
      </c>
      <c r="H512" s="89">
        <v>0.78</v>
      </c>
    </row>
    <row r="513" spans="4:8" x14ac:dyDescent="0.3">
      <c r="D513" s="89">
        <v>0.36</v>
      </c>
      <c r="H513" s="89">
        <v>0.54</v>
      </c>
    </row>
    <row r="514" spans="4:8" x14ac:dyDescent="0.3">
      <c r="D514" s="89">
        <v>0.96</v>
      </c>
      <c r="H514" s="89">
        <v>2.39</v>
      </c>
    </row>
    <row r="515" spans="4:8" x14ac:dyDescent="0.3">
      <c r="D515" s="89">
        <v>0.52</v>
      </c>
      <c r="H515" s="89">
        <v>0.52</v>
      </c>
    </row>
    <row r="516" spans="4:8" x14ac:dyDescent="0.3">
      <c r="D516" s="89">
        <v>0.64</v>
      </c>
      <c r="H516" s="89">
        <v>0.77</v>
      </c>
    </row>
    <row r="517" spans="4:8" x14ac:dyDescent="0.3">
      <c r="D517" s="89">
        <v>0.4</v>
      </c>
      <c r="H517" s="89">
        <v>0.78</v>
      </c>
    </row>
    <row r="518" spans="4:8" x14ac:dyDescent="0.3">
      <c r="D518" s="89">
        <v>0.81</v>
      </c>
      <c r="H518" s="89">
        <v>0.83</v>
      </c>
    </row>
    <row r="519" spans="4:8" x14ac:dyDescent="0.3">
      <c r="D519" s="89">
        <v>1.23</v>
      </c>
      <c r="H519" s="89">
        <v>1.24</v>
      </c>
    </row>
    <row r="520" spans="4:8" x14ac:dyDescent="0.3">
      <c r="D520" s="89">
        <v>1.67</v>
      </c>
      <c r="H520" s="89">
        <v>0.98</v>
      </c>
    </row>
    <row r="521" spans="4:8" x14ac:dyDescent="0.3">
      <c r="D521" s="89">
        <v>0.96</v>
      </c>
      <c r="H521" s="89">
        <v>0.14000000000000001</v>
      </c>
    </row>
    <row r="522" spans="4:8" x14ac:dyDescent="0.3">
      <c r="D522" s="89">
        <v>0.71</v>
      </c>
      <c r="H522" s="89">
        <v>0.6</v>
      </c>
    </row>
    <row r="523" spans="4:8" x14ac:dyDescent="0.3">
      <c r="D523" s="89">
        <v>1.1000000000000001</v>
      </c>
      <c r="H523" s="89">
        <v>0.35</v>
      </c>
    </row>
    <row r="524" spans="4:8" x14ac:dyDescent="0.3">
      <c r="D524" s="89">
        <v>0.82</v>
      </c>
      <c r="H524" s="89">
        <v>0.45</v>
      </c>
    </row>
    <row r="525" spans="4:8" x14ac:dyDescent="0.3">
      <c r="D525" s="89">
        <v>0.95</v>
      </c>
      <c r="H525" s="89">
        <v>0.77</v>
      </c>
    </row>
    <row r="526" spans="4:8" x14ac:dyDescent="0.3">
      <c r="D526" s="89">
        <v>1.17</v>
      </c>
      <c r="H526" s="89">
        <v>0.66</v>
      </c>
    </row>
    <row r="527" spans="4:8" x14ac:dyDescent="0.3">
      <c r="D527" s="89">
        <v>2.77</v>
      </c>
      <c r="H527" s="89">
        <v>0.85</v>
      </c>
    </row>
    <row r="528" spans="4:8" x14ac:dyDescent="0.3">
      <c r="D528" s="89">
        <v>0.57999999999999996</v>
      </c>
      <c r="H528" s="89">
        <v>1.43</v>
      </c>
    </row>
    <row r="529" spans="4:8" x14ac:dyDescent="0.3">
      <c r="D529" s="89">
        <v>0.66</v>
      </c>
      <c r="H529" s="89">
        <v>0.96</v>
      </c>
    </row>
    <row r="530" spans="4:8" x14ac:dyDescent="0.3">
      <c r="D530" s="89">
        <v>2.7</v>
      </c>
      <c r="H530" s="89">
        <v>0.83</v>
      </c>
    </row>
    <row r="531" spans="4:8" x14ac:dyDescent="0.3">
      <c r="D531" s="89">
        <v>1.03</v>
      </c>
      <c r="H531" s="89">
        <v>0.85</v>
      </c>
    </row>
    <row r="532" spans="4:8" x14ac:dyDescent="0.3">
      <c r="D532" s="89">
        <v>0.74</v>
      </c>
      <c r="H532" s="89">
        <v>0.77</v>
      </c>
    </row>
    <row r="533" spans="4:8" x14ac:dyDescent="0.3">
      <c r="D533" s="89">
        <v>0.53</v>
      </c>
      <c r="H533" s="89">
        <v>1.06</v>
      </c>
    </row>
    <row r="534" spans="4:8" x14ac:dyDescent="0.3">
      <c r="D534" s="89">
        <v>0.15</v>
      </c>
      <c r="H534" s="89">
        <v>0.85</v>
      </c>
    </row>
    <row r="535" spans="4:8" x14ac:dyDescent="0.3">
      <c r="D535" s="89">
        <v>0.15</v>
      </c>
      <c r="H535" s="89">
        <v>0.56999999999999995</v>
      </c>
    </row>
    <row r="536" spans="4:8" x14ac:dyDescent="0.3">
      <c r="D536" s="89">
        <v>0.78</v>
      </c>
      <c r="H536" s="89">
        <v>0.98</v>
      </c>
    </row>
    <row r="537" spans="4:8" x14ac:dyDescent="0.3">
      <c r="D537" s="89">
        <v>1.02</v>
      </c>
      <c r="H537" s="89">
        <v>0.99</v>
      </c>
    </row>
    <row r="538" spans="4:8" x14ac:dyDescent="0.3">
      <c r="D538" s="89">
        <v>0.47</v>
      </c>
      <c r="H538" s="89">
        <v>0.86</v>
      </c>
    </row>
    <row r="539" spans="4:8" x14ac:dyDescent="0.3">
      <c r="D539" s="89">
        <v>0.78</v>
      </c>
      <c r="H539" s="89">
        <v>0.75</v>
      </c>
    </row>
    <row r="540" spans="4:8" x14ac:dyDescent="0.3">
      <c r="D540" s="89">
        <v>0.24</v>
      </c>
      <c r="H540" s="89">
        <v>0.49</v>
      </c>
    </row>
    <row r="541" spans="4:8" x14ac:dyDescent="0.3">
      <c r="D541" s="89">
        <v>0.47</v>
      </c>
      <c r="H541" s="89">
        <v>0.11</v>
      </c>
    </row>
    <row r="542" spans="4:8" x14ac:dyDescent="0.3">
      <c r="D542" s="89">
        <v>0.72</v>
      </c>
      <c r="H542" s="89">
        <v>0.68</v>
      </c>
    </row>
    <row r="543" spans="4:8" x14ac:dyDescent="0.3">
      <c r="D543" s="89">
        <v>0.52</v>
      </c>
      <c r="H543" s="89">
        <v>0.55000000000000004</v>
      </c>
    </row>
    <row r="544" spans="4:8" x14ac:dyDescent="0.3">
      <c r="D544" s="89">
        <v>1.41</v>
      </c>
      <c r="H544" s="89">
        <v>0.61</v>
      </c>
    </row>
    <row r="545" spans="4:8" x14ac:dyDescent="0.3">
      <c r="D545" s="89">
        <v>0.7</v>
      </c>
      <c r="H545" s="89">
        <v>0.44</v>
      </c>
    </row>
    <row r="546" spans="4:8" x14ac:dyDescent="0.3">
      <c r="D546" s="89">
        <v>0.67</v>
      </c>
      <c r="H546" s="89">
        <v>0.95</v>
      </c>
    </row>
    <row r="547" spans="4:8" x14ac:dyDescent="0.3">
      <c r="D547" s="89">
        <v>1.17</v>
      </c>
      <c r="H547" s="89">
        <v>0.51</v>
      </c>
    </row>
    <row r="548" spans="4:8" x14ac:dyDescent="0.3">
      <c r="D548" s="89">
        <v>0.52</v>
      </c>
      <c r="H548" s="89">
        <v>0.61</v>
      </c>
    </row>
    <row r="549" spans="4:8" x14ac:dyDescent="0.3">
      <c r="D549" s="89">
        <v>0.79</v>
      </c>
      <c r="H549" s="89">
        <v>0.47</v>
      </c>
    </row>
    <row r="550" spans="4:8" x14ac:dyDescent="0.3">
      <c r="D550" s="89">
        <v>0.42</v>
      </c>
      <c r="H550" s="89">
        <v>0.53</v>
      </c>
    </row>
    <row r="551" spans="4:8" x14ac:dyDescent="0.3">
      <c r="D551" s="89">
        <v>0.7</v>
      </c>
      <c r="H551" s="89">
        <v>0.59</v>
      </c>
    </row>
    <row r="552" spans="4:8" x14ac:dyDescent="0.3">
      <c r="D552" s="89">
        <v>0.84</v>
      </c>
      <c r="H552" s="89">
        <v>0.6</v>
      </c>
    </row>
    <row r="553" spans="4:8" x14ac:dyDescent="0.3">
      <c r="D553" s="89">
        <v>0.02</v>
      </c>
      <c r="H553" s="89">
        <v>0.55000000000000004</v>
      </c>
    </row>
    <row r="554" spans="4:8" x14ac:dyDescent="0.3">
      <c r="D554" s="89">
        <v>0.32</v>
      </c>
      <c r="H554" s="89">
        <v>0.53</v>
      </c>
    </row>
    <row r="555" spans="4:8" x14ac:dyDescent="0.3">
      <c r="D555" s="89">
        <v>0.55000000000000004</v>
      </c>
      <c r="H555" s="89">
        <v>0.39</v>
      </c>
    </row>
    <row r="556" spans="4:8" x14ac:dyDescent="0.3">
      <c r="D556" s="89">
        <v>0.48</v>
      </c>
      <c r="H556" s="89">
        <v>0.44</v>
      </c>
    </row>
    <row r="557" spans="4:8" x14ac:dyDescent="0.3">
      <c r="D557" s="89">
        <v>0.48</v>
      </c>
      <c r="H557" s="89">
        <v>0.82</v>
      </c>
    </row>
    <row r="558" spans="4:8" x14ac:dyDescent="0.3">
      <c r="D558" s="89">
        <v>0.24</v>
      </c>
      <c r="H558" s="89">
        <v>2.56</v>
      </c>
    </row>
    <row r="559" spans="4:8" x14ac:dyDescent="0.3">
      <c r="D559" s="89">
        <v>0.64</v>
      </c>
      <c r="H559" s="89">
        <v>0.96</v>
      </c>
    </row>
    <row r="560" spans="4:8" x14ac:dyDescent="0.3">
      <c r="D560" s="89">
        <v>0.77</v>
      </c>
      <c r="H560" s="89">
        <v>0.43</v>
      </c>
    </row>
    <row r="561" spans="4:8" x14ac:dyDescent="0.3">
      <c r="D561" s="89">
        <v>0.9</v>
      </c>
      <c r="H561" s="89">
        <v>0.96</v>
      </c>
    </row>
    <row r="562" spans="4:8" x14ac:dyDescent="0.3">
      <c r="D562" s="89">
        <v>1</v>
      </c>
      <c r="H562" s="89">
        <v>0.76</v>
      </c>
    </row>
    <row r="563" spans="4:8" x14ac:dyDescent="0.3">
      <c r="D563" s="89">
        <v>1.06</v>
      </c>
      <c r="H563" s="89">
        <v>0.59</v>
      </c>
    </row>
    <row r="564" spans="4:8" x14ac:dyDescent="0.3">
      <c r="D564" s="89">
        <v>0.42</v>
      </c>
      <c r="H564" s="89">
        <v>0.77</v>
      </c>
    </row>
    <row r="565" spans="4:8" x14ac:dyDescent="0.3">
      <c r="D565" s="89">
        <v>0.42</v>
      </c>
      <c r="H565" s="89">
        <v>0.92</v>
      </c>
    </row>
    <row r="566" spans="4:8" x14ac:dyDescent="0.3">
      <c r="D566" s="89">
        <v>0.45</v>
      </c>
      <c r="H566" s="89">
        <v>1.04</v>
      </c>
    </row>
    <row r="567" spans="4:8" x14ac:dyDescent="0.3">
      <c r="D567" s="89">
        <v>0.45</v>
      </c>
      <c r="H567" s="89">
        <v>0.8</v>
      </c>
    </row>
    <row r="568" spans="4:8" x14ac:dyDescent="0.3">
      <c r="D568" s="89">
        <v>1.28</v>
      </c>
      <c r="H568" s="89">
        <v>0.82</v>
      </c>
    </row>
    <row r="569" spans="4:8" x14ac:dyDescent="0.3">
      <c r="D569" s="89">
        <v>1.06</v>
      </c>
      <c r="H569" s="89">
        <v>1.0900000000000001</v>
      </c>
    </row>
    <row r="570" spans="4:8" x14ac:dyDescent="0.3">
      <c r="D570" s="89">
        <v>0.71</v>
      </c>
      <c r="H570" s="89">
        <v>1.17</v>
      </c>
    </row>
    <row r="571" spans="4:8" x14ac:dyDescent="0.3">
      <c r="D571" s="89">
        <v>0.76</v>
      </c>
      <c r="H571" s="89">
        <v>0.49</v>
      </c>
    </row>
    <row r="572" spans="4:8" x14ac:dyDescent="0.3">
      <c r="D572" s="89">
        <v>2.5499999999999998</v>
      </c>
      <c r="H572" s="89">
        <v>0.51</v>
      </c>
    </row>
    <row r="573" spans="4:8" x14ac:dyDescent="0.3">
      <c r="D573" s="89">
        <v>0.93</v>
      </c>
      <c r="H573" s="89">
        <v>0.54</v>
      </c>
    </row>
    <row r="574" spans="4:8" x14ac:dyDescent="0.3">
      <c r="D574" s="89">
        <v>1.0900000000000001</v>
      </c>
      <c r="H574" s="89">
        <v>0.74</v>
      </c>
    </row>
    <row r="575" spans="4:8" x14ac:dyDescent="0.3">
      <c r="D575" s="89">
        <v>0.89</v>
      </c>
      <c r="H575" s="89">
        <v>1.33</v>
      </c>
    </row>
    <row r="576" spans="4:8" x14ac:dyDescent="0.3">
      <c r="D576" s="89">
        <v>1.47</v>
      </c>
      <c r="H576" s="89">
        <v>1.26</v>
      </c>
    </row>
    <row r="577" spans="4:8" x14ac:dyDescent="0.3">
      <c r="D577" s="89">
        <v>0.19</v>
      </c>
      <c r="H577" s="89">
        <v>0.37</v>
      </c>
    </row>
    <row r="578" spans="4:8" x14ac:dyDescent="0.3">
      <c r="D578" s="89">
        <v>1.74</v>
      </c>
      <c r="H578" s="89">
        <v>0.42</v>
      </c>
    </row>
    <row r="579" spans="4:8" x14ac:dyDescent="0.3">
      <c r="D579" s="89">
        <v>0.83</v>
      </c>
      <c r="H579" s="89">
        <v>0.54</v>
      </c>
    </row>
    <row r="580" spans="4:8" x14ac:dyDescent="0.3">
      <c r="D580" s="89">
        <v>0.86</v>
      </c>
      <c r="H580" s="89">
        <v>0.87</v>
      </c>
    </row>
    <row r="581" spans="4:8" x14ac:dyDescent="0.3">
      <c r="D581" s="89">
        <v>0.53</v>
      </c>
      <c r="H581" s="89">
        <v>1.34</v>
      </c>
    </row>
    <row r="582" spans="4:8" x14ac:dyDescent="0.3">
      <c r="D582" s="89">
        <v>0.05</v>
      </c>
      <c r="H582" s="89">
        <v>1.21</v>
      </c>
    </row>
    <row r="583" spans="4:8" x14ac:dyDescent="0.3">
      <c r="D583" s="89">
        <v>0.42</v>
      </c>
      <c r="H583" s="89">
        <v>0.94</v>
      </c>
    </row>
    <row r="584" spans="4:8" x14ac:dyDescent="0.3">
      <c r="D584" s="89">
        <v>0.53</v>
      </c>
      <c r="H584" s="89">
        <v>1.22</v>
      </c>
    </row>
    <row r="585" spans="4:8" x14ac:dyDescent="0.3">
      <c r="D585" s="89">
        <v>0.13</v>
      </c>
      <c r="H585" s="89">
        <v>0.64</v>
      </c>
    </row>
    <row r="586" spans="4:8" x14ac:dyDescent="0.3">
      <c r="D586" s="89">
        <v>0.36</v>
      </c>
      <c r="H586" s="89">
        <v>1.1499999999999999</v>
      </c>
    </row>
    <row r="587" spans="4:8" x14ac:dyDescent="0.3">
      <c r="D587" s="89">
        <v>0.19</v>
      </c>
      <c r="H587" s="89">
        <v>0.61</v>
      </c>
    </row>
    <row r="588" spans="4:8" x14ac:dyDescent="0.3">
      <c r="D588" s="89">
        <v>0.28999999999999998</v>
      </c>
      <c r="H588" s="89">
        <v>0.86</v>
      </c>
    </row>
    <row r="589" spans="4:8" x14ac:dyDescent="0.3">
      <c r="D589" s="89">
        <v>0.98</v>
      </c>
      <c r="H589" s="89">
        <v>1.68</v>
      </c>
    </row>
    <row r="590" spans="4:8" x14ac:dyDescent="0.3">
      <c r="D590" s="89">
        <v>0.81</v>
      </c>
      <c r="H590" s="89">
        <v>1.31</v>
      </c>
    </row>
    <row r="591" spans="4:8" x14ac:dyDescent="0.3">
      <c r="D591" s="89">
        <v>0.34</v>
      </c>
      <c r="H591" s="89">
        <v>1.46</v>
      </c>
    </row>
    <row r="592" spans="4:8" x14ac:dyDescent="0.3">
      <c r="D592" s="89">
        <v>0.17</v>
      </c>
      <c r="H592" s="89">
        <v>1.4</v>
      </c>
    </row>
    <row r="593" spans="4:8" x14ac:dyDescent="0.3">
      <c r="D593" s="89">
        <v>0.42</v>
      </c>
      <c r="H593" s="89">
        <v>1.02</v>
      </c>
    </row>
    <row r="594" spans="4:8" x14ac:dyDescent="0.3">
      <c r="D594" s="89">
        <v>0.59</v>
      </c>
      <c r="H594" s="89">
        <v>0.15</v>
      </c>
    </row>
    <row r="595" spans="4:8" x14ac:dyDescent="0.3">
      <c r="D595" s="89">
        <v>0.56000000000000005</v>
      </c>
      <c r="H595" s="89">
        <v>0.55000000000000004</v>
      </c>
    </row>
    <row r="596" spans="4:8" x14ac:dyDescent="0.3">
      <c r="D596" s="89">
        <v>0.33</v>
      </c>
      <c r="H596" s="89">
        <v>0.93</v>
      </c>
    </row>
    <row r="597" spans="4:8" x14ac:dyDescent="0.3">
      <c r="D597" s="89">
        <v>0.42</v>
      </c>
      <c r="H597" s="89">
        <v>0.37</v>
      </c>
    </row>
    <row r="598" spans="4:8" x14ac:dyDescent="0.3">
      <c r="D598" s="89">
        <v>0.4</v>
      </c>
      <c r="H598" s="89">
        <v>0.79</v>
      </c>
    </row>
    <row r="599" spans="4:8" x14ac:dyDescent="0.3">
      <c r="D599" s="89">
        <v>0.34</v>
      </c>
      <c r="H599" s="89">
        <v>0.56999999999999995</v>
      </c>
    </row>
    <row r="600" spans="4:8" x14ac:dyDescent="0.3">
      <c r="D600" s="89">
        <v>0.27</v>
      </c>
      <c r="H600" s="89">
        <v>0.53</v>
      </c>
    </row>
    <row r="601" spans="4:8" x14ac:dyDescent="0.3">
      <c r="D601" s="89">
        <v>0.28000000000000003</v>
      </c>
      <c r="H601" s="89">
        <v>0.5</v>
      </c>
    </row>
    <row r="602" spans="4:8" x14ac:dyDescent="0.3">
      <c r="D602" s="89">
        <v>0.38</v>
      </c>
      <c r="H602" s="89">
        <v>0.54</v>
      </c>
    </row>
    <row r="603" spans="4:8" x14ac:dyDescent="0.3">
      <c r="D603" s="89">
        <v>0.38</v>
      </c>
      <c r="H603" s="89">
        <v>0.97</v>
      </c>
    </row>
    <row r="604" spans="4:8" x14ac:dyDescent="0.3">
      <c r="D604" s="89">
        <v>0.34</v>
      </c>
      <c r="H604" s="89">
        <v>1.08</v>
      </c>
    </row>
    <row r="605" spans="4:8" x14ac:dyDescent="0.3">
      <c r="D605" s="89">
        <v>0.28999999999999998</v>
      </c>
      <c r="H605" s="89">
        <v>0.55000000000000004</v>
      </c>
    </row>
    <row r="606" spans="4:8" x14ac:dyDescent="0.3">
      <c r="D606" s="89">
        <v>0.48</v>
      </c>
      <c r="H606" s="89">
        <v>1.25</v>
      </c>
    </row>
    <row r="607" spans="4:8" x14ac:dyDescent="0.3">
      <c r="D607" s="89">
        <v>0.28999999999999998</v>
      </c>
      <c r="H607" s="89">
        <v>1.53</v>
      </c>
    </row>
    <row r="608" spans="4:8" x14ac:dyDescent="0.3">
      <c r="D608" s="89">
        <v>0.14000000000000001</v>
      </c>
      <c r="H608" s="89">
        <v>1.03</v>
      </c>
    </row>
    <row r="609" spans="4:8" x14ac:dyDescent="0.3">
      <c r="D609" s="89">
        <v>0.28999999999999998</v>
      </c>
      <c r="H609" s="89">
        <v>1.1499999999999999</v>
      </c>
    </row>
    <row r="610" spans="4:8" x14ac:dyDescent="0.3">
      <c r="D610" s="89">
        <v>0.33</v>
      </c>
      <c r="H610" s="89">
        <v>0.99</v>
      </c>
    </row>
    <row r="611" spans="4:8" x14ac:dyDescent="0.3">
      <c r="D611" s="89">
        <v>0.37</v>
      </c>
      <c r="H611" s="89">
        <v>0.99</v>
      </c>
    </row>
    <row r="612" spans="4:8" x14ac:dyDescent="0.3">
      <c r="D612" s="89">
        <v>0.28000000000000003</v>
      </c>
      <c r="H612" s="89">
        <v>0.86</v>
      </c>
    </row>
    <row r="613" spans="4:8" x14ac:dyDescent="0.3">
      <c r="D613" s="89">
        <v>0.23</v>
      </c>
      <c r="H613" s="89">
        <v>1.39</v>
      </c>
    </row>
    <row r="614" spans="4:8" x14ac:dyDescent="0.3">
      <c r="D614" s="89">
        <v>0.24</v>
      </c>
      <c r="H614" s="89">
        <v>3.63</v>
      </c>
    </row>
    <row r="615" spans="4:8" x14ac:dyDescent="0.3">
      <c r="D615" s="89">
        <v>0.28000000000000003</v>
      </c>
      <c r="H615" s="89">
        <v>1.02</v>
      </c>
    </row>
    <row r="616" spans="4:8" x14ac:dyDescent="0.3">
      <c r="D616" s="89">
        <v>0.14000000000000001</v>
      </c>
      <c r="H616" s="89">
        <v>0.67</v>
      </c>
    </row>
    <row r="617" spans="4:8" x14ac:dyDescent="0.3">
      <c r="D617" s="89">
        <v>0.33</v>
      </c>
      <c r="H617" s="89">
        <v>1.47</v>
      </c>
    </row>
    <row r="618" spans="4:8" x14ac:dyDescent="0.3">
      <c r="D618" s="89">
        <v>0.15</v>
      </c>
      <c r="H618" s="89">
        <v>3.79</v>
      </c>
    </row>
    <row r="619" spans="4:8" x14ac:dyDescent="0.3">
      <c r="D619" s="89">
        <v>0.35</v>
      </c>
      <c r="H619" s="89">
        <v>1.88</v>
      </c>
    </row>
    <row r="620" spans="4:8" x14ac:dyDescent="0.3">
      <c r="D620" s="89">
        <v>0.22</v>
      </c>
      <c r="H620" s="89">
        <v>1.39</v>
      </c>
    </row>
    <row r="621" spans="4:8" x14ac:dyDescent="0.3">
      <c r="D621" s="89">
        <v>0.34</v>
      </c>
      <c r="H621" s="89">
        <v>0.27</v>
      </c>
    </row>
    <row r="622" spans="4:8" x14ac:dyDescent="0.3">
      <c r="D622" s="89">
        <v>0.95</v>
      </c>
      <c r="H622" s="89">
        <v>0.87</v>
      </c>
    </row>
    <row r="623" spans="4:8" x14ac:dyDescent="0.3">
      <c r="D623" s="89">
        <v>0.7</v>
      </c>
      <c r="H623" s="89">
        <v>6.59</v>
      </c>
    </row>
    <row r="624" spans="4:8" x14ac:dyDescent="0.3">
      <c r="D624" s="89">
        <v>0.67</v>
      </c>
      <c r="H624" s="89">
        <v>1.31</v>
      </c>
    </row>
    <row r="625" spans="4:8" x14ac:dyDescent="0.3">
      <c r="D625" s="89">
        <v>1.26</v>
      </c>
      <c r="H625" s="89">
        <v>1.82</v>
      </c>
    </row>
    <row r="626" spans="4:8" x14ac:dyDescent="0.3">
      <c r="D626" s="89">
        <v>0.82</v>
      </c>
      <c r="H626" s="89">
        <v>0.98</v>
      </c>
    </row>
    <row r="627" spans="4:8" x14ac:dyDescent="0.3">
      <c r="D627" s="89">
        <v>1.41</v>
      </c>
      <c r="H627" s="89">
        <v>1.24</v>
      </c>
    </row>
    <row r="628" spans="4:8" x14ac:dyDescent="0.3">
      <c r="D628" s="89">
        <v>1.26</v>
      </c>
      <c r="H628" s="89">
        <v>0.48</v>
      </c>
    </row>
    <row r="629" spans="4:8" x14ac:dyDescent="0.3">
      <c r="D629" s="89">
        <v>1.81</v>
      </c>
      <c r="H629" s="89">
        <v>0.47</v>
      </c>
    </row>
    <row r="630" spans="4:8" x14ac:dyDescent="0.3">
      <c r="D630" s="89">
        <v>1.2</v>
      </c>
      <c r="H630" s="89">
        <v>0.5</v>
      </c>
    </row>
    <row r="631" spans="4:8" x14ac:dyDescent="0.3">
      <c r="D631" s="89">
        <v>0.36</v>
      </c>
      <c r="H631" s="89">
        <v>0.53</v>
      </c>
    </row>
    <row r="632" spans="4:8" x14ac:dyDescent="0.3">
      <c r="D632" s="89">
        <v>0.9</v>
      </c>
      <c r="H632" s="89">
        <v>0.59</v>
      </c>
    </row>
    <row r="633" spans="4:8" x14ac:dyDescent="0.3">
      <c r="D633" s="89">
        <v>0.6</v>
      </c>
      <c r="H633" s="89">
        <v>0.5</v>
      </c>
    </row>
    <row r="634" spans="4:8" x14ac:dyDescent="0.3">
      <c r="D634" s="89">
        <v>0.06</v>
      </c>
      <c r="H634" s="89">
        <v>0.23</v>
      </c>
    </row>
    <row r="635" spans="4:8" x14ac:dyDescent="0.3">
      <c r="D635" s="89">
        <v>3.27</v>
      </c>
      <c r="H635" s="89">
        <v>0.55000000000000004</v>
      </c>
    </row>
    <row r="636" spans="4:8" x14ac:dyDescent="0.3">
      <c r="D636" s="89">
        <v>0.45</v>
      </c>
      <c r="H636" s="89">
        <v>0.99</v>
      </c>
    </row>
    <row r="637" spans="4:8" x14ac:dyDescent="0.3">
      <c r="D637" s="89">
        <v>0.68</v>
      </c>
      <c r="H637" s="89">
        <v>0.79</v>
      </c>
    </row>
    <row r="638" spans="4:8" x14ac:dyDescent="0.3">
      <c r="D638" s="89">
        <v>0.67</v>
      </c>
      <c r="H638" s="89">
        <v>0.4</v>
      </c>
    </row>
    <row r="639" spans="4:8" x14ac:dyDescent="0.3">
      <c r="D639" s="89">
        <v>0.7</v>
      </c>
      <c r="H639" s="89">
        <v>0.67</v>
      </c>
    </row>
    <row r="640" spans="4:8" x14ac:dyDescent="0.3">
      <c r="D640" s="89">
        <v>0.1</v>
      </c>
      <c r="H640" s="89">
        <v>0.82</v>
      </c>
    </row>
    <row r="641" spans="4:8" x14ac:dyDescent="0.3">
      <c r="D641" s="89">
        <v>0.13</v>
      </c>
      <c r="H641" s="89">
        <v>1.85</v>
      </c>
    </row>
    <row r="642" spans="4:8" x14ac:dyDescent="0.3">
      <c r="D642" s="89">
        <v>0.48</v>
      </c>
      <c r="H642" s="89">
        <v>0.93</v>
      </c>
    </row>
    <row r="643" spans="4:8" x14ac:dyDescent="0.3">
      <c r="D643" s="89">
        <v>0.65</v>
      </c>
      <c r="H643" s="89">
        <v>2.4300000000000002</v>
      </c>
    </row>
    <row r="644" spans="4:8" x14ac:dyDescent="0.3">
      <c r="D644" s="89">
        <v>1.62</v>
      </c>
      <c r="H644" s="89">
        <v>0.69</v>
      </c>
    </row>
    <row r="645" spans="4:8" x14ac:dyDescent="0.3">
      <c r="D645" s="89">
        <v>0.44</v>
      </c>
      <c r="H645" s="89">
        <v>0.5</v>
      </c>
    </row>
    <row r="646" spans="4:8" x14ac:dyDescent="0.3">
      <c r="D646" s="89">
        <v>0.26</v>
      </c>
      <c r="H646" s="89">
        <v>0.31</v>
      </c>
    </row>
    <row r="647" spans="4:8" x14ac:dyDescent="0.3">
      <c r="D647" s="89">
        <v>0.15</v>
      </c>
      <c r="H647" s="89">
        <v>1.05</v>
      </c>
    </row>
    <row r="648" spans="4:8" x14ac:dyDescent="0.3">
      <c r="D648" s="89">
        <v>0.37</v>
      </c>
      <c r="H648" s="89">
        <v>1.46</v>
      </c>
    </row>
    <row r="649" spans="4:8" x14ac:dyDescent="0.3">
      <c r="D649" s="89">
        <v>0.74</v>
      </c>
      <c r="H649" s="89">
        <v>1.54</v>
      </c>
    </row>
    <row r="650" spans="4:8" x14ac:dyDescent="0.3">
      <c r="D650" s="89">
        <v>0.5</v>
      </c>
      <c r="H650" s="89">
        <v>1.3</v>
      </c>
    </row>
    <row r="651" spans="4:8" x14ac:dyDescent="0.3">
      <c r="D651" s="89">
        <v>0.52</v>
      </c>
      <c r="H651" s="89">
        <v>0.72</v>
      </c>
    </row>
    <row r="652" spans="4:8" x14ac:dyDescent="0.3">
      <c r="D652" s="89">
        <v>0.53</v>
      </c>
      <c r="H652" s="89">
        <v>1.1100000000000001</v>
      </c>
    </row>
    <row r="653" spans="4:8" x14ac:dyDescent="0.3">
      <c r="D653" s="89">
        <v>0.82</v>
      </c>
      <c r="H653" s="89">
        <v>0.76</v>
      </c>
    </row>
    <row r="654" spans="4:8" x14ac:dyDescent="0.3">
      <c r="D654" s="89">
        <v>1.04</v>
      </c>
      <c r="H654" s="89">
        <v>1.37</v>
      </c>
    </row>
    <row r="655" spans="4:8" x14ac:dyDescent="0.3">
      <c r="D655" s="89">
        <v>0.61</v>
      </c>
      <c r="H655" s="89">
        <v>1.21</v>
      </c>
    </row>
    <row r="656" spans="4:8" x14ac:dyDescent="0.3">
      <c r="D656" s="89">
        <v>0.73</v>
      </c>
      <c r="H656" s="89">
        <v>0.68</v>
      </c>
    </row>
    <row r="657" spans="4:8" x14ac:dyDescent="0.3">
      <c r="D657" s="89">
        <v>0.15</v>
      </c>
      <c r="H657" s="89">
        <v>1.28</v>
      </c>
    </row>
    <row r="658" spans="4:8" x14ac:dyDescent="0.3">
      <c r="D658" s="89">
        <v>0.59</v>
      </c>
      <c r="H658" s="89">
        <v>0.67</v>
      </c>
    </row>
    <row r="659" spans="4:8" x14ac:dyDescent="0.3">
      <c r="D659" s="89">
        <v>2.88</v>
      </c>
      <c r="H659" s="89">
        <v>1.1000000000000001</v>
      </c>
    </row>
    <row r="660" spans="4:8" x14ac:dyDescent="0.3">
      <c r="D660" s="89">
        <v>0.78</v>
      </c>
      <c r="H660" s="89">
        <v>0.4</v>
      </c>
    </row>
    <row r="661" spans="4:8" x14ac:dyDescent="0.3">
      <c r="D661" s="89">
        <v>0.79</v>
      </c>
      <c r="H661" s="89">
        <v>1.04</v>
      </c>
    </row>
    <row r="662" spans="4:8" x14ac:dyDescent="0.3">
      <c r="D662" s="89">
        <v>0.76</v>
      </c>
      <c r="H662" s="89">
        <v>1.03</v>
      </c>
    </row>
    <row r="663" spans="4:8" x14ac:dyDescent="0.3">
      <c r="D663" s="89">
        <v>0.34</v>
      </c>
      <c r="H663" s="89">
        <v>0.53</v>
      </c>
    </row>
    <row r="664" spans="4:8" x14ac:dyDescent="0.3">
      <c r="D664" s="89">
        <v>0.56999999999999995</v>
      </c>
      <c r="H664" s="89">
        <v>0.84</v>
      </c>
    </row>
    <row r="665" spans="4:8" x14ac:dyDescent="0.3">
      <c r="D665" s="89">
        <v>0.91</v>
      </c>
      <c r="H665" s="89">
        <v>1.06</v>
      </c>
    </row>
    <row r="666" spans="4:8" x14ac:dyDescent="0.3">
      <c r="D666" s="89">
        <v>0.98</v>
      </c>
      <c r="H666" s="89">
        <v>1.05</v>
      </c>
    </row>
    <row r="667" spans="4:8" x14ac:dyDescent="0.3">
      <c r="D667" s="89">
        <v>0.26</v>
      </c>
      <c r="H667" s="89">
        <v>0.98</v>
      </c>
    </row>
    <row r="668" spans="4:8" x14ac:dyDescent="0.3">
      <c r="D668" s="89">
        <v>0.35</v>
      </c>
      <c r="H668" s="89">
        <v>1.24</v>
      </c>
    </row>
    <row r="669" spans="4:8" x14ac:dyDescent="0.3">
      <c r="D669" s="89">
        <v>0.26</v>
      </c>
      <c r="H669" s="89">
        <v>0.88</v>
      </c>
    </row>
    <row r="670" spans="4:8" x14ac:dyDescent="0.3">
      <c r="D670" s="89">
        <v>0.42</v>
      </c>
      <c r="H670" s="89">
        <v>0.6</v>
      </c>
    </row>
    <row r="671" spans="4:8" x14ac:dyDescent="0.3">
      <c r="D671" s="89">
        <v>0.35</v>
      </c>
      <c r="H671" s="89">
        <v>1.52</v>
      </c>
    </row>
    <row r="672" spans="4:8" x14ac:dyDescent="0.3">
      <c r="D672" s="89">
        <v>0.54</v>
      </c>
      <c r="H672" s="89">
        <v>1.21</v>
      </c>
    </row>
    <row r="673" spans="4:8" x14ac:dyDescent="0.3">
      <c r="D673" s="89">
        <v>0.08</v>
      </c>
      <c r="H673" s="89">
        <v>1.23</v>
      </c>
    </row>
    <row r="674" spans="4:8" x14ac:dyDescent="0.3">
      <c r="D674" s="89">
        <v>0.37</v>
      </c>
      <c r="H674" s="89">
        <v>0.44</v>
      </c>
    </row>
    <row r="675" spans="4:8" x14ac:dyDescent="0.3">
      <c r="D675" s="89">
        <v>0.36</v>
      </c>
      <c r="H675" s="89">
        <v>0.91</v>
      </c>
    </row>
    <row r="676" spans="4:8" x14ac:dyDescent="0.3">
      <c r="D676" s="89">
        <v>0.61</v>
      </c>
      <c r="H676" s="89">
        <v>0.56999999999999995</v>
      </c>
    </row>
    <row r="677" spans="4:8" x14ac:dyDescent="0.3">
      <c r="D677" s="89">
        <v>0.93</v>
      </c>
      <c r="H677" s="89">
        <v>1.01</v>
      </c>
    </row>
    <row r="678" spans="4:8" x14ac:dyDescent="0.3">
      <c r="D678" s="89">
        <v>1.64</v>
      </c>
      <c r="H678" s="89">
        <v>0.99</v>
      </c>
    </row>
    <row r="679" spans="4:8" x14ac:dyDescent="0.3">
      <c r="D679" s="89">
        <v>0.43</v>
      </c>
      <c r="H679" s="89">
        <v>0.55000000000000004</v>
      </c>
    </row>
    <row r="680" spans="4:8" x14ac:dyDescent="0.3">
      <c r="D680" s="89">
        <v>0.71</v>
      </c>
      <c r="H680" s="89">
        <v>0.46</v>
      </c>
    </row>
    <row r="681" spans="4:8" x14ac:dyDescent="0.3">
      <c r="D681" s="89">
        <v>0.79</v>
      </c>
      <c r="H681" s="89">
        <v>2.1</v>
      </c>
    </row>
    <row r="682" spans="4:8" x14ac:dyDescent="0.3">
      <c r="D682" s="89">
        <v>1.97</v>
      </c>
      <c r="H682" s="89">
        <v>0.42</v>
      </c>
    </row>
    <row r="683" spans="4:8" x14ac:dyDescent="0.3">
      <c r="D683" s="89">
        <v>1.18</v>
      </c>
      <c r="H683" s="89">
        <v>0.67</v>
      </c>
    </row>
    <row r="684" spans="4:8" x14ac:dyDescent="0.3">
      <c r="D684" s="89">
        <v>2.2400000000000002</v>
      </c>
      <c r="H684" s="89">
        <v>0.93</v>
      </c>
    </row>
    <row r="685" spans="4:8" x14ac:dyDescent="0.3">
      <c r="D685" s="89">
        <v>1.27</v>
      </c>
      <c r="H685" s="89">
        <v>1.64</v>
      </c>
    </row>
    <row r="686" spans="4:8" x14ac:dyDescent="0.3">
      <c r="D686" s="89">
        <v>0.77</v>
      </c>
      <c r="H686" s="89">
        <v>0.94</v>
      </c>
    </row>
    <row r="687" spans="4:8" x14ac:dyDescent="0.3">
      <c r="D687" s="89">
        <v>0.55000000000000004</v>
      </c>
      <c r="H687" s="89">
        <v>0.8</v>
      </c>
    </row>
    <row r="688" spans="4:8" x14ac:dyDescent="0.3">
      <c r="D688" s="89">
        <v>0.91</v>
      </c>
      <c r="H688" s="89">
        <v>0.76</v>
      </c>
    </row>
    <row r="689" spans="4:8" x14ac:dyDescent="0.3">
      <c r="D689" s="89">
        <v>1.39</v>
      </c>
      <c r="H689" s="89">
        <v>0.25</v>
      </c>
    </row>
    <row r="690" spans="4:8" x14ac:dyDescent="0.3">
      <c r="D690" s="89">
        <v>1.08</v>
      </c>
      <c r="H690" s="89">
        <v>0.67</v>
      </c>
    </row>
    <row r="691" spans="4:8" x14ac:dyDescent="0.3">
      <c r="D691" s="89">
        <v>1.42</v>
      </c>
      <c r="H691" s="89">
        <v>1.38</v>
      </c>
    </row>
    <row r="692" spans="4:8" x14ac:dyDescent="0.3">
      <c r="D692" s="89">
        <v>5.2</v>
      </c>
      <c r="H692" s="89">
        <v>1.1299999999999999</v>
      </c>
    </row>
    <row r="693" spans="4:8" x14ac:dyDescent="0.3">
      <c r="D693" s="89">
        <v>0.77</v>
      </c>
      <c r="H693" s="89">
        <v>0.66</v>
      </c>
    </row>
    <row r="694" spans="4:8" x14ac:dyDescent="0.3">
      <c r="D694" s="89">
        <v>0.89</v>
      </c>
      <c r="H694" s="89">
        <v>1.53</v>
      </c>
    </row>
    <row r="695" spans="4:8" x14ac:dyDescent="0.3">
      <c r="D695" s="89">
        <v>0.56999999999999995</v>
      </c>
      <c r="H695" s="89">
        <v>0.8</v>
      </c>
    </row>
    <row r="696" spans="4:8" x14ac:dyDescent="0.3">
      <c r="D696" s="89">
        <v>1.06</v>
      </c>
      <c r="H696" s="89">
        <v>3.5</v>
      </c>
    </row>
    <row r="697" spans="4:8" x14ac:dyDescent="0.3">
      <c r="D697" s="89">
        <v>0.84</v>
      </c>
    </row>
    <row r="698" spans="4:8" x14ac:dyDescent="0.3">
      <c r="D698" s="89">
        <v>1.63</v>
      </c>
    </row>
    <row r="699" spans="4:8" x14ac:dyDescent="0.3">
      <c r="D699" s="89">
        <v>1.25</v>
      </c>
    </row>
    <row r="700" spans="4:8" x14ac:dyDescent="0.3">
      <c r="D700" s="89">
        <v>3.13</v>
      </c>
    </row>
    <row r="701" spans="4:8" x14ac:dyDescent="0.3">
      <c r="D701" s="89">
        <v>2.38</v>
      </c>
    </row>
    <row r="702" spans="4:8" x14ac:dyDescent="0.3">
      <c r="D702" s="89">
        <v>1.41</v>
      </c>
    </row>
    <row r="703" spans="4:8" x14ac:dyDescent="0.3">
      <c r="D703" s="89">
        <v>1.42</v>
      </c>
    </row>
    <row r="704" spans="4:8" x14ac:dyDescent="0.3">
      <c r="D704" s="89">
        <v>0.23</v>
      </c>
    </row>
    <row r="705" spans="4:4" x14ac:dyDescent="0.3">
      <c r="D705" s="89">
        <v>0.46</v>
      </c>
    </row>
    <row r="706" spans="4:4" x14ac:dyDescent="0.3">
      <c r="D706" s="89">
        <v>0.57999999999999996</v>
      </c>
    </row>
    <row r="707" spans="4:4" x14ac:dyDescent="0.3">
      <c r="D707" s="89">
        <v>0.55000000000000004</v>
      </c>
    </row>
    <row r="708" spans="4:4" x14ac:dyDescent="0.3">
      <c r="D708" s="89">
        <v>0.77</v>
      </c>
    </row>
    <row r="709" spans="4:4" x14ac:dyDescent="0.3">
      <c r="D709" s="89">
        <v>0.92</v>
      </c>
    </row>
    <row r="710" spans="4:4" x14ac:dyDescent="0.3">
      <c r="D710" s="89">
        <v>0.39</v>
      </c>
    </row>
    <row r="711" spans="4:4" x14ac:dyDescent="0.3">
      <c r="D711" s="89">
        <v>0.89</v>
      </c>
    </row>
    <row r="712" spans="4:4" x14ac:dyDescent="0.3">
      <c r="D712" s="89">
        <v>0.48</v>
      </c>
    </row>
    <row r="713" spans="4:4" x14ac:dyDescent="0.3">
      <c r="D713" s="89">
        <v>0.55000000000000004</v>
      </c>
    </row>
    <row r="714" spans="4:4" x14ac:dyDescent="0.3">
      <c r="D714" s="89">
        <v>1.2</v>
      </c>
    </row>
    <row r="715" spans="4:4" x14ac:dyDescent="0.3">
      <c r="D715" s="89">
        <v>0.78</v>
      </c>
    </row>
    <row r="716" spans="4:4" x14ac:dyDescent="0.3">
      <c r="D716" s="89">
        <v>0.94</v>
      </c>
    </row>
  </sheetData>
  <mergeCells count="5">
    <mergeCell ref="N21:P21"/>
    <mergeCell ref="N25:O25"/>
    <mergeCell ref="N1:P1"/>
    <mergeCell ref="N13:S13"/>
    <mergeCell ref="N8:O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C1" zoomScale="89" zoomScaleNormal="89" workbookViewId="0">
      <selection activeCell="J1" sqref="J1:O1"/>
    </sheetView>
  </sheetViews>
  <sheetFormatPr defaultRowHeight="14.4" x14ac:dyDescent="0.3"/>
  <cols>
    <col min="1" max="1" width="33.77734375" style="37" customWidth="1"/>
    <col min="2" max="2" width="33.44140625" customWidth="1"/>
    <col min="3" max="3" width="4.21875" customWidth="1"/>
    <col min="4" max="4" width="42.5546875" customWidth="1"/>
    <col min="5" max="5" width="26.5546875" customWidth="1"/>
    <col min="6" max="6" width="20.21875" customWidth="1"/>
    <col min="7" max="7" width="20.77734375" customWidth="1"/>
    <col min="10" max="10" width="16.109375" customWidth="1"/>
    <col min="11" max="11" width="18.109375" customWidth="1"/>
    <col min="12" max="12" width="22.5546875" customWidth="1"/>
    <col min="13" max="13" width="12.21875" customWidth="1"/>
    <col min="14" max="14" width="13.44140625" customWidth="1"/>
  </cols>
  <sheetData>
    <row r="1" spans="1:15" ht="15" thickBot="1" x14ac:dyDescent="0.35">
      <c r="A1" s="32" t="s">
        <v>875</v>
      </c>
      <c r="B1" s="32" t="s">
        <v>876</v>
      </c>
      <c r="D1" s="119" t="s">
        <v>811</v>
      </c>
      <c r="E1" s="119"/>
      <c r="F1" s="119"/>
      <c r="J1" s="119" t="s">
        <v>886</v>
      </c>
      <c r="K1" s="119"/>
      <c r="L1" s="119"/>
      <c r="M1" s="119"/>
      <c r="N1" s="119"/>
      <c r="O1" s="119"/>
    </row>
    <row r="2" spans="1:15" ht="15.6" thickTop="1" thickBot="1" x14ac:dyDescent="0.35">
      <c r="A2" s="33">
        <f>'Q3'!K2</f>
        <v>0.48</v>
      </c>
      <c r="B2" s="33">
        <f>'Q3'!L2</f>
        <v>0.42</v>
      </c>
      <c r="D2" s="71"/>
      <c r="E2" s="72" t="s">
        <v>883</v>
      </c>
      <c r="F2" s="70" t="s">
        <v>874</v>
      </c>
      <c r="J2" t="s">
        <v>921</v>
      </c>
    </row>
    <row r="3" spans="1:15" ht="15" thickBot="1" x14ac:dyDescent="0.35">
      <c r="A3" s="33">
        <f>'Q3'!K3</f>
        <v>1.1299999999999999</v>
      </c>
      <c r="B3" s="33">
        <f>'Q3'!L3</f>
        <v>1.19</v>
      </c>
      <c r="D3" s="34" t="s">
        <v>832</v>
      </c>
      <c r="E3" s="35">
        <f>_xlfn.VAR.S(A2:A23)</f>
        <v>0.38664675324675341</v>
      </c>
      <c r="F3" s="35">
        <f>_xlfn.VAR.S(B2:B21)</f>
        <v>1.7650642105263161</v>
      </c>
    </row>
    <row r="4" spans="1:15" x14ac:dyDescent="0.3">
      <c r="A4" s="33">
        <f>'Q3'!K4</f>
        <v>0.39</v>
      </c>
      <c r="B4" s="33">
        <f>'Q3'!L4</f>
        <v>0.55000000000000004</v>
      </c>
      <c r="D4" s="36" t="s">
        <v>817</v>
      </c>
      <c r="E4" s="35">
        <f>_xlfn.STDEV.S(A2:A23)</f>
        <v>0.62180925792943398</v>
      </c>
      <c r="F4" s="35">
        <f>_xlfn.STDEV.S(B2:B21)</f>
        <v>1.3285571912892256</v>
      </c>
      <c r="J4" s="106"/>
      <c r="K4" s="106" t="s">
        <v>922</v>
      </c>
      <c r="L4" s="106" t="s">
        <v>923</v>
      </c>
    </row>
    <row r="5" spans="1:15" x14ac:dyDescent="0.3">
      <c r="A5" s="33">
        <f>'Q3'!K5</f>
        <v>0.6</v>
      </c>
      <c r="B5" s="33">
        <f>'Q3'!L5</f>
        <v>0.94</v>
      </c>
      <c r="D5" s="36" t="s">
        <v>827</v>
      </c>
      <c r="E5" s="93">
        <f>COUNT(A2:A23)</f>
        <v>22</v>
      </c>
      <c r="F5" s="93">
        <f>COUNT(B2:B21)</f>
        <v>20</v>
      </c>
      <c r="J5" s="104" t="s">
        <v>887</v>
      </c>
      <c r="K5" s="110">
        <v>1.2429999999999999</v>
      </c>
      <c r="L5" s="110">
        <v>0.97090909090909083</v>
      </c>
    </row>
    <row r="6" spans="1:15" x14ac:dyDescent="0.3">
      <c r="A6" s="33">
        <f>'Q3'!K6</f>
        <v>1.1100000000000001</v>
      </c>
      <c r="B6" s="33">
        <f>'Q3'!L6</f>
        <v>0.26</v>
      </c>
      <c r="D6" s="36" t="s">
        <v>828</v>
      </c>
      <c r="E6" s="93">
        <f>E5-1</f>
        <v>21</v>
      </c>
      <c r="F6" s="93">
        <f>F5-1</f>
        <v>19</v>
      </c>
      <c r="J6" s="104" t="s">
        <v>891</v>
      </c>
      <c r="K6" s="110">
        <v>1.7650642105263161</v>
      </c>
      <c r="L6" s="110">
        <v>0.38664675324675341</v>
      </c>
    </row>
    <row r="7" spans="1:15" x14ac:dyDescent="0.3">
      <c r="A7" s="33">
        <f>'Q3'!K7</f>
        <v>0.48</v>
      </c>
      <c r="B7" s="33">
        <f>'Q3'!L7</f>
        <v>6.49</v>
      </c>
      <c r="E7" s="100" t="s">
        <v>917</v>
      </c>
      <c r="F7" s="100" t="s">
        <v>916</v>
      </c>
      <c r="J7" s="104" t="s">
        <v>924</v>
      </c>
      <c r="K7" s="111">
        <v>20</v>
      </c>
      <c r="L7" s="111">
        <v>22</v>
      </c>
    </row>
    <row r="8" spans="1:15" x14ac:dyDescent="0.3">
      <c r="A8" s="33">
        <f>'Q3'!K8</f>
        <v>1.19</v>
      </c>
      <c r="B8" s="33">
        <f>'Q3'!L8</f>
        <v>0.87</v>
      </c>
      <c r="D8" s="49" t="s">
        <v>833</v>
      </c>
      <c r="J8" s="104" t="s">
        <v>925</v>
      </c>
      <c r="K8" s="111">
        <v>19</v>
      </c>
      <c r="L8" s="111">
        <v>21</v>
      </c>
    </row>
    <row r="9" spans="1:15" x14ac:dyDescent="0.3">
      <c r="A9" s="33">
        <f>'Q3'!K9</f>
        <v>1.26</v>
      </c>
      <c r="B9" s="33">
        <f>'Q3'!L9</f>
        <v>0.75</v>
      </c>
      <c r="E9" s="32" t="s">
        <v>834</v>
      </c>
      <c r="F9" s="32" t="s">
        <v>835</v>
      </c>
      <c r="G9" s="32" t="s">
        <v>884</v>
      </c>
      <c r="J9" s="104" t="s">
        <v>926</v>
      </c>
      <c r="K9" s="110">
        <v>4.5650563355432414</v>
      </c>
      <c r="L9" s="104"/>
    </row>
    <row r="10" spans="1:15" ht="18.600000000000001" x14ac:dyDescent="0.4">
      <c r="A10" s="33">
        <f>'Q3'!K10</f>
        <v>0.92</v>
      </c>
      <c r="B10" s="33">
        <f>'Q3'!L10</f>
        <v>2.5499999999999998</v>
      </c>
      <c r="D10" s="50" t="s">
        <v>848</v>
      </c>
      <c r="E10" s="55" t="s">
        <v>885</v>
      </c>
      <c r="F10" s="52" t="s">
        <v>918</v>
      </c>
      <c r="G10" s="52">
        <v>1</v>
      </c>
      <c r="H10" t="s">
        <v>957</v>
      </c>
      <c r="J10" s="104" t="s">
        <v>927</v>
      </c>
      <c r="K10" s="107">
        <v>5.7314167589575201E-4</v>
      </c>
      <c r="L10" s="104"/>
    </row>
    <row r="11" spans="1:15" ht="18.600000000000001" x14ac:dyDescent="0.4">
      <c r="A11" s="33">
        <f>'Q3'!K11</f>
        <v>2.0299999999999998</v>
      </c>
      <c r="B11" s="33">
        <f>'Q3'!L11</f>
        <v>0.93</v>
      </c>
      <c r="D11" s="50" t="s">
        <v>849</v>
      </c>
      <c r="E11" s="55" t="s">
        <v>885</v>
      </c>
      <c r="F11" s="94" t="s">
        <v>919</v>
      </c>
      <c r="G11" s="52">
        <v>1</v>
      </c>
      <c r="J11" s="104" t="s">
        <v>936</v>
      </c>
      <c r="K11" s="115">
        <f>2*K10</f>
        <v>1.146283351791504E-3</v>
      </c>
      <c r="L11" s="104"/>
    </row>
    <row r="12" spans="1:15" ht="15" thickBot="1" x14ac:dyDescent="0.35">
      <c r="A12" s="33">
        <f>'Q3'!K12</f>
        <v>0.71</v>
      </c>
      <c r="B12" s="33">
        <f>'Q3'!L12</f>
        <v>0.72</v>
      </c>
      <c r="J12" s="105" t="s">
        <v>928</v>
      </c>
      <c r="K12" s="112">
        <v>2.1089794376505027</v>
      </c>
      <c r="L12" s="105"/>
    </row>
    <row r="13" spans="1:15" ht="15" thickBot="1" x14ac:dyDescent="0.35">
      <c r="A13" s="33">
        <f>'Q3'!K13</f>
        <v>2.2200000000000002</v>
      </c>
      <c r="B13" s="33">
        <f>'Q3'!L13</f>
        <v>0.86</v>
      </c>
      <c r="D13" s="50" t="s">
        <v>840</v>
      </c>
      <c r="E13" s="102">
        <f>F3/E3</f>
        <v>4.5650563355432414</v>
      </c>
      <c r="J13" s="105" t="s">
        <v>937</v>
      </c>
      <c r="K13" s="112">
        <f>_xlfn.F.INV(1-0.05/2,K8,L8)</f>
        <v>2.4424040496906616</v>
      </c>
      <c r="L13" s="105"/>
    </row>
    <row r="14" spans="1:15" x14ac:dyDescent="0.3">
      <c r="A14" s="33">
        <f>'Q3'!K14</f>
        <v>0.74</v>
      </c>
      <c r="B14" s="33">
        <f>'Q3'!L14</f>
        <v>1.41</v>
      </c>
      <c r="D14" s="50" t="s">
        <v>841</v>
      </c>
      <c r="E14" s="103">
        <f>2*(1-_xlfn.F.DIST(E13,F6,E6,1))</f>
        <v>1.146283351791455E-3</v>
      </c>
    </row>
    <row r="15" spans="1:15" x14ac:dyDescent="0.3">
      <c r="A15" s="33">
        <f>'Q3'!K15</f>
        <v>0.8</v>
      </c>
      <c r="B15" s="33">
        <f>'Q3'!L15</f>
        <v>0.66</v>
      </c>
    </row>
    <row r="16" spans="1:15" x14ac:dyDescent="0.3">
      <c r="A16" s="33">
        <f>'Q3'!K16</f>
        <v>0.13</v>
      </c>
      <c r="B16" s="33">
        <f>'Q3'!L16</f>
        <v>1.1399999999999999</v>
      </c>
      <c r="D16" s="50" t="s">
        <v>842</v>
      </c>
      <c r="E16" s="102">
        <v>0.05</v>
      </c>
      <c r="F16" s="32"/>
      <c r="G16" s="32"/>
    </row>
    <row r="17" spans="1:7" x14ac:dyDescent="0.3">
      <c r="A17" s="33">
        <f>'Q3'!K17</f>
        <v>2.4700000000000002</v>
      </c>
      <c r="B17" s="33">
        <f>'Q3'!L17</f>
        <v>0.83</v>
      </c>
      <c r="D17" s="50" t="s">
        <v>843</v>
      </c>
      <c r="E17" s="101">
        <f>_xlfn.F.INV(1-E16/2,F6,E6)</f>
        <v>2.4424040496906616</v>
      </c>
      <c r="F17" s="53" t="s">
        <v>816</v>
      </c>
      <c r="G17" s="32"/>
    </row>
    <row r="18" spans="1:7" x14ac:dyDescent="0.3">
      <c r="A18" s="33">
        <f>'Q3'!K18</f>
        <v>0.68</v>
      </c>
      <c r="B18" s="33">
        <f>'Q3'!L18</f>
        <v>1.4</v>
      </c>
      <c r="E18" s="32"/>
      <c r="F18" s="32"/>
      <c r="G18" s="32"/>
    </row>
    <row r="19" spans="1:7" ht="15.6" x14ac:dyDescent="0.35">
      <c r="A19" s="33">
        <f>'Q3'!K19</f>
        <v>0.05</v>
      </c>
      <c r="B19" s="33">
        <f>'Q3'!L19</f>
        <v>0.97</v>
      </c>
      <c r="D19" s="50" t="s">
        <v>844</v>
      </c>
      <c r="E19" s="52" t="s">
        <v>933</v>
      </c>
      <c r="F19" s="121" t="s">
        <v>952</v>
      </c>
      <c r="G19" s="122"/>
    </row>
    <row r="20" spans="1:7" x14ac:dyDescent="0.3">
      <c r="A20" s="33">
        <f>'Q3'!K20</f>
        <v>0.61</v>
      </c>
      <c r="B20" s="33">
        <f>'Q3'!L20</f>
        <v>1.39</v>
      </c>
      <c r="E20" s="32" t="s">
        <v>846</v>
      </c>
      <c r="F20" s="32"/>
      <c r="G20" s="32"/>
    </row>
    <row r="21" spans="1:7" x14ac:dyDescent="0.3">
      <c r="A21" s="33">
        <f>'Q3'!K21</f>
        <v>0.96</v>
      </c>
      <c r="B21" s="33">
        <f>'Q3'!L21</f>
        <v>0.53</v>
      </c>
      <c r="D21" s="56" t="s">
        <v>847</v>
      </c>
      <c r="F21" s="32"/>
      <c r="G21" s="32"/>
    </row>
    <row r="22" spans="1:7" x14ac:dyDescent="0.3">
      <c r="A22" s="33">
        <f>'Q3'!K22</f>
        <v>1.08</v>
      </c>
      <c r="D22" s="123" t="s">
        <v>953</v>
      </c>
      <c r="E22" s="124"/>
      <c r="F22" s="124"/>
      <c r="G22" s="125"/>
    </row>
    <row r="23" spans="1:7" x14ac:dyDescent="0.3">
      <c r="A23" s="33">
        <f>'Q3'!K23</f>
        <v>1.32</v>
      </c>
      <c r="D23" s="126"/>
      <c r="E23" s="127"/>
      <c r="F23" s="127"/>
      <c r="G23" s="128"/>
    </row>
    <row r="24" spans="1:7" x14ac:dyDescent="0.3">
      <c r="A24"/>
      <c r="D24" s="126"/>
      <c r="E24" s="127"/>
      <c r="F24" s="127"/>
      <c r="G24" s="128"/>
    </row>
    <row r="25" spans="1:7" x14ac:dyDescent="0.3">
      <c r="A25"/>
      <c r="D25" s="129"/>
      <c r="E25" s="130"/>
      <c r="F25" s="130"/>
      <c r="G25" s="131"/>
    </row>
    <row r="26" spans="1:7" x14ac:dyDescent="0.3">
      <c r="A26"/>
    </row>
    <row r="27" spans="1:7" x14ac:dyDescent="0.3">
      <c r="A27"/>
    </row>
    <row r="28" spans="1:7" x14ac:dyDescent="0.3">
      <c r="A28"/>
    </row>
    <row r="29" spans="1:7" x14ac:dyDescent="0.3">
      <c r="A29"/>
    </row>
    <row r="30" spans="1:7" x14ac:dyDescent="0.3">
      <c r="A30"/>
    </row>
    <row r="31" spans="1:7" x14ac:dyDescent="0.3">
      <c r="A31"/>
    </row>
    <row r="32" spans="1:7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</sheetData>
  <mergeCells count="4">
    <mergeCell ref="D1:F1"/>
    <mergeCell ref="F19:G19"/>
    <mergeCell ref="J1:O1"/>
    <mergeCell ref="D22:G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E1" zoomScale="90" zoomScaleNormal="90" workbookViewId="0">
      <selection activeCell="J11" sqref="J11"/>
    </sheetView>
  </sheetViews>
  <sheetFormatPr defaultRowHeight="14.4" x14ac:dyDescent="0.3"/>
  <cols>
    <col min="1" max="1" width="34.44140625" style="37" customWidth="1"/>
    <col min="2" max="2" width="32.44140625" customWidth="1"/>
    <col min="4" max="4" width="40.5546875" customWidth="1"/>
    <col min="5" max="5" width="23.44140625" customWidth="1"/>
    <col min="6" max="6" width="22.33203125" customWidth="1"/>
    <col min="7" max="7" width="27.44140625" customWidth="1"/>
    <col min="8" max="8" width="11.33203125" customWidth="1"/>
    <col min="9" max="9" width="28.44140625" customWidth="1"/>
    <col min="10" max="10" width="17.21875" customWidth="1"/>
    <col min="11" max="11" width="18.21875" customWidth="1"/>
    <col min="12" max="12" width="19.5546875" customWidth="1"/>
    <col min="13" max="13" width="17.77734375" customWidth="1"/>
    <col min="14" max="14" width="17.5546875" customWidth="1"/>
    <col min="15" max="15" width="18.44140625" customWidth="1"/>
    <col min="16" max="16" width="11.77734375" customWidth="1"/>
    <col min="17" max="17" width="13.77734375" customWidth="1"/>
    <col min="18" max="18" width="9.77734375" customWidth="1"/>
  </cols>
  <sheetData>
    <row r="1" spans="1:14" ht="15" thickBot="1" x14ac:dyDescent="0.4">
      <c r="A1" s="32" t="s">
        <v>855</v>
      </c>
      <c r="B1" s="32" t="s">
        <v>854</v>
      </c>
      <c r="D1" s="119" t="s">
        <v>811</v>
      </c>
      <c r="E1" s="119"/>
      <c r="F1" s="119"/>
      <c r="I1" s="119" t="s">
        <v>819</v>
      </c>
      <c r="J1" s="119"/>
      <c r="K1" s="119"/>
    </row>
    <row r="2" spans="1:14" ht="15.45" thickTop="1" thickBot="1" x14ac:dyDescent="0.4">
      <c r="A2" s="33">
        <f>'Q1'!K2</f>
        <v>0.06</v>
      </c>
      <c r="B2" s="33">
        <f>'Q1'!L2</f>
        <v>1.05</v>
      </c>
      <c r="D2" s="69"/>
      <c r="E2" s="66" t="s">
        <v>857</v>
      </c>
      <c r="F2" s="63" t="s">
        <v>858</v>
      </c>
      <c r="I2" s="60"/>
      <c r="J2" s="61" t="s">
        <v>864</v>
      </c>
      <c r="K2" s="61" t="s">
        <v>865</v>
      </c>
    </row>
    <row r="3" spans="1:14" ht="14.55" x14ac:dyDescent="0.35">
      <c r="A3" s="33">
        <f>'Q1'!K3</f>
        <v>0.34</v>
      </c>
      <c r="B3" s="33">
        <f>'Q1'!L3</f>
        <v>1.02</v>
      </c>
      <c r="D3" s="73" t="s">
        <v>815</v>
      </c>
      <c r="E3" s="35">
        <f>'Q2'!F3</f>
        <v>1.0889473684210524</v>
      </c>
      <c r="F3" s="35">
        <f>'Q2'!G3</f>
        <v>1.3331250000000001</v>
      </c>
      <c r="I3" s="59" t="s">
        <v>887</v>
      </c>
      <c r="J3" s="47">
        <f>'Q1'!O3</f>
        <v>1.0073566433566423</v>
      </c>
      <c r="K3" s="47">
        <f>'Q1'!P3</f>
        <v>1.1020719424460437</v>
      </c>
    </row>
    <row r="4" spans="1:14" ht="14.55" x14ac:dyDescent="0.35">
      <c r="A4" s="33">
        <f>'Q1'!K4</f>
        <v>1.21</v>
      </c>
      <c r="B4" s="33">
        <f>'Q1'!L4</f>
        <v>1.45</v>
      </c>
      <c r="D4" s="59" t="s">
        <v>832</v>
      </c>
      <c r="E4" s="35">
        <f>'Q2'!F4</f>
        <v>0.30022048364153608</v>
      </c>
      <c r="F4" s="35">
        <f>'Q2'!G4</f>
        <v>1.0799189516129031</v>
      </c>
      <c r="I4" s="59" t="s">
        <v>891</v>
      </c>
      <c r="J4" s="47">
        <f>'Q1'!O4</f>
        <v>0.46508965602229846</v>
      </c>
      <c r="K4" s="47">
        <f>'Q1'!P4</f>
        <v>1.0465793041768023</v>
      </c>
      <c r="L4" s="74"/>
    </row>
    <row r="5" spans="1:14" ht="15" thickBot="1" x14ac:dyDescent="0.4">
      <c r="A5" s="33">
        <f>'Q1'!K5</f>
        <v>1.1599999999999999</v>
      </c>
      <c r="B5" s="33">
        <f>'Q1'!L5</f>
        <v>1.1100000000000001</v>
      </c>
      <c r="D5" s="59" t="s">
        <v>861</v>
      </c>
      <c r="E5" s="93">
        <f>'Q2'!F5</f>
        <v>38</v>
      </c>
      <c r="F5" s="93">
        <f>'Q2'!G5</f>
        <v>32</v>
      </c>
    </row>
    <row r="6" spans="1:14" ht="15.45" thickTop="1" thickBot="1" x14ac:dyDescent="0.4">
      <c r="A6" s="33">
        <f>'Q1'!K6</f>
        <v>0.84</v>
      </c>
      <c r="B6" s="33">
        <f>'Q1'!L6</f>
        <v>0.83</v>
      </c>
      <c r="I6" s="61" t="s">
        <v>905</v>
      </c>
      <c r="J6" s="47">
        <f>J3-K3</f>
        <v>-9.471529908940135E-2</v>
      </c>
    </row>
    <row r="7" spans="1:14" ht="15" thickTop="1" x14ac:dyDescent="0.35">
      <c r="A7" s="33">
        <f>'Q1'!K7</f>
        <v>1.24</v>
      </c>
      <c r="B7" s="33">
        <f>'Q1'!L7</f>
        <v>0.5</v>
      </c>
      <c r="E7" s="61" t="s">
        <v>911</v>
      </c>
      <c r="F7" s="61" t="s">
        <v>912</v>
      </c>
    </row>
    <row r="8" spans="1:14" x14ac:dyDescent="0.3">
      <c r="A8" s="33">
        <f>'Q1'!K8</f>
        <v>1.01</v>
      </c>
      <c r="B8" s="33">
        <f>'Q1'!L8</f>
        <v>0.72</v>
      </c>
      <c r="D8" s="59" t="s">
        <v>906</v>
      </c>
      <c r="E8" s="47">
        <f>'Q1'!O4</f>
        <v>0.46508965602229846</v>
      </c>
      <c r="F8" s="47">
        <f>'Q1'!P4</f>
        <v>1.0465793041768023</v>
      </c>
    </row>
    <row r="9" spans="1:14" ht="15" thickBot="1" x14ac:dyDescent="0.35">
      <c r="A9" s="33">
        <f>'Q1'!K9</f>
        <v>0.95</v>
      </c>
      <c r="B9" s="33">
        <f>'Q1'!L9</f>
        <v>5.36</v>
      </c>
      <c r="I9" s="119" t="s">
        <v>892</v>
      </c>
      <c r="J9" s="119"/>
      <c r="K9" s="119"/>
      <c r="L9" s="119"/>
      <c r="M9" s="119"/>
      <c r="N9" s="119"/>
    </row>
    <row r="10" spans="1:14" ht="15" thickTop="1" x14ac:dyDescent="0.3">
      <c r="A10" s="33">
        <f>'Q1'!K10</f>
        <v>0.79</v>
      </c>
      <c r="B10" s="33">
        <f>'Q1'!L10</f>
        <v>1.44</v>
      </c>
      <c r="D10" s="59" t="s">
        <v>860</v>
      </c>
      <c r="E10" s="38">
        <f>E3-F3</f>
        <v>-0.24417763157894767</v>
      </c>
      <c r="I10" t="s">
        <v>962</v>
      </c>
    </row>
    <row r="11" spans="1:14" ht="15" thickBot="1" x14ac:dyDescent="0.35">
      <c r="A11" s="33">
        <f>'Q1'!K11</f>
        <v>2.12</v>
      </c>
      <c r="B11" s="33">
        <f>'Q1'!L11</f>
        <v>0.39</v>
      </c>
      <c r="D11" s="59" t="s">
        <v>818</v>
      </c>
      <c r="E11" s="38">
        <f>SQRT(($E$4/$E$5)+($F$4/$F$5))</f>
        <v>0.20407843169012629</v>
      </c>
    </row>
    <row r="12" spans="1:14" x14ac:dyDescent="0.3">
      <c r="A12" s="33">
        <f>'Q1'!K12</f>
        <v>1.38</v>
      </c>
      <c r="B12" s="33">
        <f>'Q1'!L12</f>
        <v>1.05</v>
      </c>
      <c r="I12" s="106"/>
      <c r="J12" s="106" t="s">
        <v>922</v>
      </c>
      <c r="K12" s="106" t="s">
        <v>923</v>
      </c>
    </row>
    <row r="13" spans="1:14" x14ac:dyDescent="0.3">
      <c r="A13" s="33">
        <f>'Q1'!K13</f>
        <v>1.32</v>
      </c>
      <c r="B13" s="33">
        <f>'Q1'!L13</f>
        <v>0.84</v>
      </c>
      <c r="D13" s="49" t="s">
        <v>833</v>
      </c>
      <c r="I13" s="104" t="s">
        <v>887</v>
      </c>
      <c r="J13" s="104">
        <v>1.0889473684210524</v>
      </c>
      <c r="K13" s="104">
        <v>1.3331250000000001</v>
      </c>
    </row>
    <row r="14" spans="1:14" x14ac:dyDescent="0.3">
      <c r="A14" s="33">
        <f>'Q1'!K14</f>
        <v>1.55</v>
      </c>
      <c r="B14" s="33">
        <f>'Q1'!L14</f>
        <v>1.44</v>
      </c>
      <c r="I14" s="104" t="s">
        <v>963</v>
      </c>
      <c r="J14" s="104">
        <v>0.3</v>
      </c>
      <c r="K14" s="104">
        <v>1.08</v>
      </c>
    </row>
    <row r="15" spans="1:14" x14ac:dyDescent="0.3">
      <c r="A15" s="33">
        <f>'Q1'!K15</f>
        <v>0.81</v>
      </c>
      <c r="B15" s="33">
        <f>'Q1'!L15</f>
        <v>1.89</v>
      </c>
      <c r="E15" s="32" t="s">
        <v>834</v>
      </c>
      <c r="F15" s="32" t="s">
        <v>835</v>
      </c>
      <c r="G15" s="32" t="s">
        <v>890</v>
      </c>
      <c r="I15" s="104" t="s">
        <v>924</v>
      </c>
      <c r="J15" s="104">
        <v>38</v>
      </c>
      <c r="K15" s="104">
        <v>32</v>
      </c>
    </row>
    <row r="16" spans="1:14" ht="18" x14ac:dyDescent="0.4">
      <c r="A16" s="33">
        <f>'Q1'!K16</f>
        <v>2.61</v>
      </c>
      <c r="B16" s="33">
        <f>'Q1'!L16</f>
        <v>0.84</v>
      </c>
      <c r="D16" s="50" t="s">
        <v>837</v>
      </c>
      <c r="E16" s="55" t="s">
        <v>889</v>
      </c>
      <c r="F16" s="94" t="s">
        <v>929</v>
      </c>
      <c r="G16" s="114" t="s">
        <v>932</v>
      </c>
      <c r="H16" t="s">
        <v>931</v>
      </c>
      <c r="I16" s="104" t="s">
        <v>946</v>
      </c>
      <c r="J16" s="104">
        <v>0</v>
      </c>
      <c r="K16" s="104"/>
    </row>
    <row r="17" spans="1:11" ht="18" x14ac:dyDescent="0.4">
      <c r="A17" s="33">
        <f>'Q1'!K17</f>
        <v>1.93</v>
      </c>
      <c r="B17" s="33">
        <f>'Q1'!L17</f>
        <v>1.22</v>
      </c>
      <c r="D17" s="50" t="s">
        <v>839</v>
      </c>
      <c r="E17" s="55" t="s">
        <v>888</v>
      </c>
      <c r="F17" s="52" t="s">
        <v>930</v>
      </c>
      <c r="G17" s="114" t="s">
        <v>932</v>
      </c>
      <c r="I17" s="104" t="s">
        <v>964</v>
      </c>
      <c r="J17" s="108">
        <v>-1.1965361273098967</v>
      </c>
      <c r="K17" s="104"/>
    </row>
    <row r="18" spans="1:11" x14ac:dyDescent="0.3">
      <c r="A18" s="33">
        <f>'Q1'!K18</f>
        <v>0.59</v>
      </c>
      <c r="B18" s="33">
        <f>'Q1'!L18</f>
        <v>0.99</v>
      </c>
      <c r="I18" s="104" t="s">
        <v>965</v>
      </c>
      <c r="J18" s="108">
        <v>0.11574370453883132</v>
      </c>
      <c r="K18" s="104"/>
    </row>
    <row r="19" spans="1:11" x14ac:dyDescent="0.3">
      <c r="A19" s="33">
        <f>'Q1'!K19</f>
        <v>1.65</v>
      </c>
      <c r="B19" s="33">
        <f>'Q1'!L19</f>
        <v>3.47</v>
      </c>
      <c r="D19" s="50" t="s">
        <v>840</v>
      </c>
      <c r="E19" s="53">
        <f>(E10-0)/E11</f>
        <v>-1.1964891613323851</v>
      </c>
      <c r="I19" s="104" t="s">
        <v>966</v>
      </c>
      <c r="J19" s="108">
        <v>1.2815515655446006</v>
      </c>
      <c r="K19" s="104"/>
    </row>
    <row r="20" spans="1:11" x14ac:dyDescent="0.3">
      <c r="A20" s="33">
        <f>'Q1'!K20</f>
        <v>0.9</v>
      </c>
      <c r="B20" s="33">
        <f>'Q1'!L20</f>
        <v>0.67</v>
      </c>
      <c r="D20" s="50" t="s">
        <v>841</v>
      </c>
      <c r="E20" s="53">
        <f>_xlfn.NORM.S.DIST(E19,1)</f>
        <v>0.11575286286720129</v>
      </c>
      <c r="I20" s="104" t="s">
        <v>967</v>
      </c>
      <c r="J20" s="108">
        <v>0.23148740907766263</v>
      </c>
      <c r="K20" s="104"/>
    </row>
    <row r="21" spans="1:11" ht="15" thickBot="1" x14ac:dyDescent="0.35">
      <c r="A21" s="33">
        <f>'Q1'!K21</f>
        <v>0.93</v>
      </c>
      <c r="B21" s="33">
        <f>'Q1'!L21</f>
        <v>1.33</v>
      </c>
      <c r="I21" s="105" t="s">
        <v>968</v>
      </c>
      <c r="J21" s="113">
        <v>1.6448536269514715</v>
      </c>
      <c r="K21" s="105"/>
    </row>
    <row r="22" spans="1:11" x14ac:dyDescent="0.3">
      <c r="A22" s="33">
        <f>'Q1'!K22</f>
        <v>1.1599999999999999</v>
      </c>
      <c r="B22" s="33">
        <f>'Q1'!L22</f>
        <v>0.48</v>
      </c>
      <c r="D22" s="50" t="s">
        <v>842</v>
      </c>
      <c r="E22" s="102">
        <v>0.1</v>
      </c>
      <c r="F22" s="32"/>
      <c r="G22" s="32"/>
    </row>
    <row r="23" spans="1:11" ht="14.55" x14ac:dyDescent="0.35">
      <c r="A23" s="33">
        <f>'Q1'!K23</f>
        <v>1.21</v>
      </c>
      <c r="B23" s="33">
        <f>'Q1'!L23</f>
        <v>1.47</v>
      </c>
      <c r="D23" s="50" t="s">
        <v>843</v>
      </c>
      <c r="E23" s="53">
        <f>_xlfn.NORM.S.INV(E22)</f>
        <v>-1.2815515655446006</v>
      </c>
      <c r="F23" s="53" t="s">
        <v>816</v>
      </c>
      <c r="G23" s="32"/>
    </row>
    <row r="24" spans="1:11" ht="14.55" x14ac:dyDescent="0.35">
      <c r="A24" s="33">
        <f>'Q1'!K24</f>
        <v>0.6</v>
      </c>
      <c r="B24" s="33">
        <f>'Q1'!L24</f>
        <v>1.1200000000000001</v>
      </c>
      <c r="E24" s="32"/>
      <c r="F24" s="32"/>
      <c r="G24" s="32"/>
    </row>
    <row r="25" spans="1:11" ht="15.6" x14ac:dyDescent="0.35">
      <c r="A25" s="33">
        <f>'Q1'!K25</f>
        <v>0.72</v>
      </c>
      <c r="B25" s="33">
        <f>'Q1'!L25</f>
        <v>1</v>
      </c>
      <c r="D25" s="50" t="s">
        <v>844</v>
      </c>
      <c r="E25" s="52" t="s">
        <v>935</v>
      </c>
      <c r="F25" s="121" t="s">
        <v>969</v>
      </c>
      <c r="G25" s="122"/>
    </row>
    <row r="26" spans="1:11" ht="14.55" x14ac:dyDescent="0.35">
      <c r="A26" s="33">
        <f>'Q1'!K26</f>
        <v>0.85</v>
      </c>
      <c r="B26" s="33">
        <f>'Q1'!L26</f>
        <v>0.59</v>
      </c>
      <c r="E26" s="32" t="s">
        <v>846</v>
      </c>
      <c r="F26" s="32"/>
      <c r="G26" s="32"/>
    </row>
    <row r="27" spans="1:11" ht="14.55" x14ac:dyDescent="0.35">
      <c r="A27" s="33">
        <f>'Q1'!K27</f>
        <v>1.03</v>
      </c>
      <c r="B27" s="33">
        <f>'Q1'!L27</f>
        <v>0.77</v>
      </c>
      <c r="D27" s="56" t="s">
        <v>847</v>
      </c>
      <c r="F27" s="32"/>
      <c r="G27" s="32"/>
    </row>
    <row r="28" spans="1:11" x14ac:dyDescent="0.3">
      <c r="A28" s="33">
        <f>'Q1'!K28</f>
        <v>1.18</v>
      </c>
      <c r="B28" s="33">
        <f>'Q1'!L28</f>
        <v>0.63</v>
      </c>
      <c r="D28" s="123" t="s">
        <v>970</v>
      </c>
      <c r="E28" s="124"/>
      <c r="F28" s="124"/>
      <c r="G28" s="125"/>
    </row>
    <row r="29" spans="1:11" x14ac:dyDescent="0.3">
      <c r="A29" s="33">
        <f>'Q1'!K29</f>
        <v>0.56999999999999995</v>
      </c>
      <c r="B29" s="33">
        <f>'Q1'!L29</f>
        <v>2.0499999999999998</v>
      </c>
      <c r="D29" s="126"/>
      <c r="E29" s="127"/>
      <c r="F29" s="127"/>
      <c r="G29" s="128"/>
    </row>
    <row r="30" spans="1:11" x14ac:dyDescent="0.3">
      <c r="A30" s="33">
        <f>'Q1'!K30</f>
        <v>0.5</v>
      </c>
      <c r="B30" s="33">
        <f>'Q1'!L30</f>
        <v>0.87</v>
      </c>
      <c r="D30" s="126"/>
      <c r="E30" s="127"/>
      <c r="F30" s="127"/>
      <c r="G30" s="128"/>
    </row>
    <row r="31" spans="1:11" x14ac:dyDescent="0.3">
      <c r="A31" s="33">
        <f>'Q1'!K31</f>
        <v>1.1599999999999999</v>
      </c>
      <c r="B31" s="33">
        <f>'Q1'!L31</f>
        <v>3.71</v>
      </c>
      <c r="D31" s="129"/>
      <c r="E31" s="130"/>
      <c r="F31" s="130"/>
      <c r="G31" s="131"/>
    </row>
    <row r="32" spans="1:11" x14ac:dyDescent="0.3">
      <c r="A32" s="33">
        <f>'Q1'!K32</f>
        <v>0.8</v>
      </c>
      <c r="B32" s="33">
        <f>'Q1'!L32</f>
        <v>1.38</v>
      </c>
    </row>
    <row r="33" spans="1:2" x14ac:dyDescent="0.3">
      <c r="A33" s="33">
        <f>'Q1'!K33</f>
        <v>1.46</v>
      </c>
      <c r="B33" s="33">
        <f>'Q1'!L33</f>
        <v>0.98</v>
      </c>
    </row>
    <row r="34" spans="1:2" x14ac:dyDescent="0.3">
      <c r="A34" s="33">
        <f>'Q1'!K34</f>
        <v>2.5499999999999998</v>
      </c>
    </row>
    <row r="35" spans="1:2" x14ac:dyDescent="0.3">
      <c r="A35" s="33">
        <f>'Q1'!K35</f>
        <v>1.03</v>
      </c>
    </row>
    <row r="36" spans="1:2" x14ac:dyDescent="0.3">
      <c r="A36" s="33">
        <f>'Q1'!K36</f>
        <v>0.33</v>
      </c>
    </row>
    <row r="37" spans="1:2" x14ac:dyDescent="0.3">
      <c r="A37" s="33">
        <f>'Q1'!K37</f>
        <v>0.99</v>
      </c>
    </row>
    <row r="38" spans="1:2" x14ac:dyDescent="0.3">
      <c r="A38" s="33">
        <f>'Q1'!K38</f>
        <v>1.08</v>
      </c>
    </row>
    <row r="39" spans="1:2" x14ac:dyDescent="0.3">
      <c r="A39" s="33">
        <f>'Q1'!K39</f>
        <v>0.77</v>
      </c>
    </row>
    <row r="40" spans="1:2" x14ac:dyDescent="0.3">
      <c r="A40"/>
    </row>
    <row r="41" spans="1:2" x14ac:dyDescent="0.3">
      <c r="A41"/>
    </row>
    <row r="42" spans="1:2" x14ac:dyDescent="0.3">
      <c r="A42"/>
    </row>
    <row r="43" spans="1:2" x14ac:dyDescent="0.3">
      <c r="A43"/>
    </row>
    <row r="44" spans="1:2" x14ac:dyDescent="0.3">
      <c r="A44"/>
    </row>
    <row r="45" spans="1:2" x14ac:dyDescent="0.3">
      <c r="A45"/>
    </row>
    <row r="46" spans="1:2" x14ac:dyDescent="0.3">
      <c r="A46"/>
    </row>
    <row r="47" spans="1:2" x14ac:dyDescent="0.3">
      <c r="A47"/>
    </row>
    <row r="48" spans="1:2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92" spans="6:9" x14ac:dyDescent="0.3">
      <c r="F92" s="49" t="s">
        <v>833</v>
      </c>
    </row>
    <row r="93" spans="6:9" x14ac:dyDescent="0.3">
      <c r="G93" s="32" t="s">
        <v>834</v>
      </c>
      <c r="H93" s="32" t="s">
        <v>835</v>
      </c>
      <c r="I93" s="32" t="s">
        <v>836</v>
      </c>
    </row>
    <row r="94" spans="6:9" ht="15.6" x14ac:dyDescent="0.35">
      <c r="F94" s="50" t="s">
        <v>837</v>
      </c>
      <c r="G94" s="51" t="s">
        <v>838</v>
      </c>
      <c r="H94" s="52"/>
      <c r="I94" s="52"/>
    </row>
    <row r="95" spans="6:9" ht="15.6" x14ac:dyDescent="0.35">
      <c r="F95" s="50" t="s">
        <v>839</v>
      </c>
      <c r="G95" s="51" t="s">
        <v>838</v>
      </c>
      <c r="H95" s="52"/>
      <c r="I95" s="52"/>
    </row>
    <row r="96" spans="6:9" x14ac:dyDescent="0.3">
      <c r="G96" s="32"/>
      <c r="H96" s="32"/>
      <c r="I96" s="32"/>
    </row>
    <row r="97" spans="6:12" x14ac:dyDescent="0.3">
      <c r="F97" s="50" t="s">
        <v>840</v>
      </c>
      <c r="G97" s="53" t="s">
        <v>816</v>
      </c>
      <c r="H97" s="32"/>
      <c r="I97" s="32"/>
    </row>
    <row r="98" spans="6:12" x14ac:dyDescent="0.3">
      <c r="F98" s="50" t="s">
        <v>841</v>
      </c>
      <c r="G98" s="53" t="s">
        <v>816</v>
      </c>
      <c r="H98" s="32"/>
      <c r="I98" s="32"/>
    </row>
    <row r="99" spans="6:12" x14ac:dyDescent="0.3">
      <c r="G99" s="32"/>
      <c r="H99" s="32"/>
      <c r="I99" s="32"/>
    </row>
    <row r="100" spans="6:12" x14ac:dyDescent="0.3">
      <c r="F100" s="50" t="s">
        <v>842</v>
      </c>
      <c r="G100" s="53" t="s">
        <v>816</v>
      </c>
      <c r="H100" s="32"/>
      <c r="I100" s="32"/>
    </row>
    <row r="101" spans="6:12" x14ac:dyDescent="0.3">
      <c r="F101" s="50" t="s">
        <v>843</v>
      </c>
      <c r="G101" s="53" t="s">
        <v>816</v>
      </c>
      <c r="H101" s="53" t="s">
        <v>816</v>
      </c>
      <c r="I101" s="32"/>
    </row>
    <row r="102" spans="6:12" x14ac:dyDescent="0.3">
      <c r="G102" s="32"/>
      <c r="H102" s="32"/>
      <c r="I102" s="32"/>
    </row>
    <row r="103" spans="6:12" ht="15.6" x14ac:dyDescent="0.35">
      <c r="F103" s="50" t="s">
        <v>844</v>
      </c>
      <c r="G103" s="52"/>
      <c r="H103" s="132" t="s">
        <v>845</v>
      </c>
      <c r="I103" s="132"/>
      <c r="J103" s="132"/>
      <c r="K103" s="132"/>
      <c r="L103" s="132"/>
    </row>
    <row r="104" spans="6:12" x14ac:dyDescent="0.3">
      <c r="G104" s="32" t="s">
        <v>846</v>
      </c>
      <c r="H104" s="32"/>
      <c r="I104" s="32"/>
    </row>
    <row r="105" spans="6:12" x14ac:dyDescent="0.3">
      <c r="G105" s="32"/>
      <c r="H105" s="32"/>
      <c r="I105" s="32"/>
    </row>
    <row r="106" spans="6:12" x14ac:dyDescent="0.3">
      <c r="F106" s="133" t="s">
        <v>847</v>
      </c>
      <c r="G106" s="133"/>
      <c r="H106" s="32"/>
      <c r="I106" s="32"/>
    </row>
    <row r="107" spans="6:12" x14ac:dyDescent="0.3">
      <c r="F107" s="134"/>
      <c r="G107" s="134"/>
      <c r="H107" s="134"/>
      <c r="I107" s="134"/>
    </row>
    <row r="108" spans="6:12" x14ac:dyDescent="0.3">
      <c r="F108" s="134"/>
      <c r="G108" s="134"/>
      <c r="H108" s="134"/>
      <c r="I108" s="134"/>
    </row>
    <row r="109" spans="6:12" x14ac:dyDescent="0.3">
      <c r="F109" s="134"/>
      <c r="G109" s="134"/>
      <c r="H109" s="134"/>
      <c r="I109" s="134"/>
    </row>
    <row r="110" spans="6:12" x14ac:dyDescent="0.3">
      <c r="F110" s="134"/>
      <c r="G110" s="134"/>
      <c r="H110" s="134"/>
      <c r="I110" s="134"/>
    </row>
  </sheetData>
  <mergeCells count="8">
    <mergeCell ref="H103:L103"/>
    <mergeCell ref="F106:G106"/>
    <mergeCell ref="F107:I110"/>
    <mergeCell ref="D1:F1"/>
    <mergeCell ref="I9:N9"/>
    <mergeCell ref="I1:K1"/>
    <mergeCell ref="F25:G25"/>
    <mergeCell ref="D28:G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NY Data</vt:lpstr>
      <vt:lpstr>LA Data</vt:lpstr>
      <vt:lpstr>key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HP</cp:lastModifiedBy>
  <dcterms:created xsi:type="dcterms:W3CDTF">2018-03-04T14:19:26Z</dcterms:created>
  <dcterms:modified xsi:type="dcterms:W3CDTF">2019-10-19T08:09:06Z</dcterms:modified>
</cp:coreProperties>
</file>