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lwilinski\Desktop\"/>
    </mc:Choice>
  </mc:AlternateContent>
  <xr:revisionPtr revIDLastSave="0" documentId="8_{CCFCCCFD-D52B-4226-9A88-AFDBBFDD93FF}" xr6:coauthVersionLast="47" xr6:coauthVersionMax="47" xr10:uidLastSave="{00000000-0000-0000-0000-000000000000}"/>
  <bookViews>
    <workbookView xWindow="-120" yWindow="-120" windowWidth="38640" windowHeight="21240" activeTab="3" xr2:uid="{00000000-000D-0000-FFFF-FFFF00000000}"/>
  </bookViews>
  <sheets>
    <sheet name="UnitData_Balancing" sheetId="2" r:id="rId1"/>
    <sheet name="UnitData_Export" sheetId="3" r:id="rId2"/>
    <sheet name="Combat Simulation" sheetId="5" r:id="rId3"/>
    <sheet name="Economy_Design" sheetId="4" r:id="rId4"/>
    <sheet name="Additional Notes" sheetId="7" r:id="rId5"/>
  </sheets>
  <definedNames>
    <definedName name="zz">UnitData_Balancing!$D$2:$D$4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 i="5" l="1"/>
  <c r="F4" i="5"/>
  <c r="E4" i="5"/>
  <c r="D4" i="5"/>
  <c r="M26" i="4"/>
  <c r="L26" i="4"/>
  <c r="M25" i="4"/>
  <c r="L25" i="4"/>
  <c r="M24" i="4"/>
  <c r="L24" i="4"/>
  <c r="M23" i="4"/>
  <c r="L23" i="4"/>
  <c r="M22" i="4"/>
  <c r="L22" i="4"/>
  <c r="M21" i="4"/>
  <c r="L21" i="4"/>
  <c r="B3" i="5"/>
  <c r="C3" i="5"/>
  <c r="B4" i="5"/>
  <c r="C4" i="5"/>
  <c r="F9" i="5"/>
  <c r="F10" i="5"/>
  <c r="A3" i="5" l="1"/>
  <c r="N24" i="4"/>
  <c r="N25" i="4"/>
  <c r="N26" i="4"/>
  <c r="N21" i="4"/>
  <c r="N22" i="4"/>
  <c r="N23" i="4"/>
  <c r="A4" i="5"/>
  <c r="G3" i="5" l="1"/>
  <c r="F3" i="5"/>
  <c r="E3" i="5"/>
  <c r="D3" i="5"/>
  <c r="E12" i="5" s="1"/>
  <c r="F12" i="5"/>
  <c r="F13" i="5" l="1"/>
  <c r="L12" i="4"/>
  <c r="L13" i="4"/>
  <c r="L14" i="4"/>
  <c r="L15" i="4"/>
  <c r="L16" i="4"/>
  <c r="L17" i="4"/>
  <c r="M14" i="4"/>
  <c r="M13" i="4"/>
  <c r="M17" i="4"/>
  <c r="M16" i="4"/>
  <c r="M15" i="4"/>
  <c r="M12" i="4"/>
  <c r="D4" i="2"/>
  <c r="D3" i="2"/>
  <c r="D2" i="2"/>
  <c r="N17" i="4" l="1"/>
  <c r="N16" i="4"/>
  <c r="N15" i="4"/>
  <c r="N14" i="4"/>
  <c r="N13" i="4"/>
  <c r="N12" i="4"/>
  <c r="P6" i="2"/>
  <c r="P9" i="2" s="1"/>
  <c r="H5" i="2"/>
  <c r="H8" i="2" s="1"/>
  <c r="E9" i="2"/>
  <c r="C8" i="2"/>
  <c r="D8" i="2" s="1"/>
  <c r="C9" i="2"/>
  <c r="C7" i="2"/>
  <c r="P7" i="2" s="1"/>
  <c r="C6" i="2"/>
  <c r="G6" i="2" s="1"/>
  <c r="G9" i="2" s="1"/>
  <c r="C5" i="2"/>
  <c r="I5" i="2" s="1"/>
  <c r="I8" i="2" s="1"/>
  <c r="I7" i="2" l="1"/>
  <c r="C12" i="2"/>
  <c r="D9" i="2"/>
  <c r="E7" i="2"/>
  <c r="M7" i="2"/>
  <c r="O7" i="2"/>
  <c r="D7" i="2"/>
  <c r="K7" i="2"/>
  <c r="K10" i="2" s="1"/>
  <c r="G7" i="2"/>
  <c r="F7" i="2"/>
  <c r="H7" i="2"/>
  <c r="E8" i="2"/>
  <c r="H6" i="2"/>
  <c r="H9" i="2" s="1"/>
  <c r="H12" i="2" s="1"/>
  <c r="F5" i="2"/>
  <c r="F8" i="2" s="1"/>
  <c r="F6" i="2"/>
  <c r="F9" i="2" s="1"/>
  <c r="F12" i="2" s="1"/>
  <c r="F15" i="2" s="1"/>
  <c r="M5" i="2"/>
  <c r="M8" i="2" s="1"/>
  <c r="K5" i="2"/>
  <c r="K8" i="2" s="1"/>
  <c r="K11" i="2" s="1"/>
  <c r="D5" i="2"/>
  <c r="O5" i="2"/>
  <c r="O8" i="2" s="1"/>
  <c r="O11" i="2" s="1"/>
  <c r="E6" i="2"/>
  <c r="D6" i="2"/>
  <c r="O6" i="2"/>
  <c r="O9" i="2" s="1"/>
  <c r="O12" i="2" s="1"/>
  <c r="M6" i="2"/>
  <c r="M9" i="2" s="1"/>
  <c r="M12" i="2" s="1"/>
  <c r="K6" i="2"/>
  <c r="K9" i="2" s="1"/>
  <c r="K12" i="2" s="1"/>
  <c r="G5" i="2"/>
  <c r="G8" i="2" s="1"/>
  <c r="I6" i="2"/>
  <c r="I9" i="2" s="1"/>
  <c r="I12" i="2" s="1"/>
  <c r="P5" i="2"/>
  <c r="P8" i="2" s="1"/>
  <c r="C15" i="2"/>
  <c r="C10" i="2"/>
  <c r="C11" i="2"/>
  <c r="E5" i="2"/>
  <c r="D10" i="2" l="1"/>
  <c r="E10" i="2"/>
  <c r="O10" i="2"/>
  <c r="D15" i="2"/>
  <c r="E15" i="2"/>
  <c r="D11" i="2"/>
  <c r="E11" i="2"/>
  <c r="P11" i="2"/>
  <c r="P14" i="2" s="1"/>
  <c r="H15" i="2"/>
  <c r="H18" i="2" s="1"/>
  <c r="D12" i="2"/>
  <c r="E12" i="2"/>
  <c r="K15" i="2"/>
  <c r="I10" i="2"/>
  <c r="M10" i="2"/>
  <c r="G11" i="2"/>
  <c r="M15" i="2"/>
  <c r="H11" i="2"/>
  <c r="G12" i="2"/>
  <c r="G15" i="2" s="1"/>
  <c r="M11" i="2"/>
  <c r="M14" i="2" s="1"/>
  <c r="F11" i="2"/>
  <c r="F14" i="2" s="1"/>
  <c r="H10" i="2"/>
  <c r="H13" i="2" s="1"/>
  <c r="I11" i="2"/>
  <c r="O15" i="2"/>
  <c r="F10" i="2"/>
  <c r="P10" i="2"/>
  <c r="I15" i="2"/>
  <c r="G10" i="2"/>
  <c r="P12" i="2"/>
  <c r="P15" i="2" s="1"/>
  <c r="C14" i="2"/>
  <c r="K14" i="2" s="1"/>
  <c r="C13" i="2"/>
  <c r="C18" i="2"/>
  <c r="P18" i="2" l="1"/>
  <c r="G14" i="2"/>
  <c r="O14" i="2"/>
  <c r="D13" i="2"/>
  <c r="E13" i="2"/>
  <c r="K13" i="2"/>
  <c r="K16" i="2" s="1"/>
  <c r="G13" i="2"/>
  <c r="G16" i="2" s="1"/>
  <c r="P13" i="2"/>
  <c r="P16" i="2" s="1"/>
  <c r="M13" i="2"/>
  <c r="G18" i="2"/>
  <c r="O18" i="2"/>
  <c r="I13" i="2"/>
  <c r="O13" i="2"/>
  <c r="D18" i="2"/>
  <c r="E18" i="2"/>
  <c r="I18" i="2"/>
  <c r="I21" i="2" s="1"/>
  <c r="F13" i="2"/>
  <c r="F16" i="2" s="1"/>
  <c r="F18" i="2"/>
  <c r="F21" i="2" s="1"/>
  <c r="K18" i="2"/>
  <c r="K21" i="2" s="1"/>
  <c r="D14" i="2"/>
  <c r="E14" i="2"/>
  <c r="H14" i="2"/>
  <c r="M18" i="2"/>
  <c r="I14" i="2"/>
  <c r="I17" i="2" s="1"/>
  <c r="C21" i="2"/>
  <c r="C16" i="2"/>
  <c r="C17" i="2"/>
  <c r="I16" i="2" l="1"/>
  <c r="O17" i="2"/>
  <c r="P21" i="2"/>
  <c r="D17" i="2"/>
  <c r="E17" i="2"/>
  <c r="D21" i="2"/>
  <c r="E21" i="2"/>
  <c r="G17" i="2"/>
  <c r="G21" i="2"/>
  <c r="F17" i="2"/>
  <c r="D16" i="2"/>
  <c r="E16" i="2"/>
  <c r="H21" i="2"/>
  <c r="M21" i="2"/>
  <c r="O21" i="2"/>
  <c r="O24" i="2" s="1"/>
  <c r="H16" i="2"/>
  <c r="H19" i="2" s="1"/>
  <c r="P17" i="2"/>
  <c r="P20" i="2" s="1"/>
  <c r="K24" i="2"/>
  <c r="O16" i="2"/>
  <c r="H17" i="2"/>
  <c r="M17" i="2"/>
  <c r="M16" i="2"/>
  <c r="K17" i="2"/>
  <c r="C20" i="2"/>
  <c r="C19" i="2"/>
  <c r="C24" i="2"/>
  <c r="I24" i="2" s="1"/>
  <c r="F24" i="2" l="1"/>
  <c r="M24" i="2"/>
  <c r="D19" i="2"/>
  <c r="E19" i="2"/>
  <c r="D20" i="2"/>
  <c r="E20" i="2"/>
  <c r="O20" i="2"/>
  <c r="O23" i="2" s="1"/>
  <c r="I19" i="2"/>
  <c r="I22" i="2" s="1"/>
  <c r="P24" i="2"/>
  <c r="P27" i="2" s="1"/>
  <c r="M19" i="2"/>
  <c r="F20" i="2"/>
  <c r="D24" i="2"/>
  <c r="E24" i="2"/>
  <c r="H24" i="2"/>
  <c r="K20" i="2"/>
  <c r="M20" i="2"/>
  <c r="F19" i="2"/>
  <c r="F22" i="2" s="1"/>
  <c r="G24" i="2"/>
  <c r="G27" i="2" s="1"/>
  <c r="G19" i="2"/>
  <c r="G22" i="2" s="1"/>
  <c r="K27" i="2"/>
  <c r="P19" i="2"/>
  <c r="H20" i="2"/>
  <c r="O19" i="2"/>
  <c r="K19" i="2"/>
  <c r="G20" i="2"/>
  <c r="I20" i="2"/>
  <c r="C27" i="2"/>
  <c r="C22" i="2"/>
  <c r="H22" i="2" s="1"/>
  <c r="C23" i="2"/>
  <c r="D27" i="2" l="1"/>
  <c r="E27" i="2"/>
  <c r="D23" i="2"/>
  <c r="E23" i="2"/>
  <c r="I23" i="2"/>
  <c r="I26" i="2" s="1"/>
  <c r="I25" i="2"/>
  <c r="D22" i="2"/>
  <c r="E22" i="2"/>
  <c r="H27" i="2"/>
  <c r="M27" i="2"/>
  <c r="G23" i="2"/>
  <c r="K22" i="2"/>
  <c r="O22" i="2"/>
  <c r="P23" i="2"/>
  <c r="P26" i="2" s="1"/>
  <c r="F27" i="2"/>
  <c r="F30" i="2" s="1"/>
  <c r="K23" i="2"/>
  <c r="K26" i="2" s="1"/>
  <c r="H23" i="2"/>
  <c r="H26" i="2" s="1"/>
  <c r="F23" i="2"/>
  <c r="F26" i="2" s="1"/>
  <c r="O27" i="2"/>
  <c r="M23" i="2"/>
  <c r="P22" i="2"/>
  <c r="M22" i="2"/>
  <c r="I27" i="2"/>
  <c r="C26" i="2"/>
  <c r="C25" i="2"/>
  <c r="G25" i="2" s="1"/>
  <c r="C30" i="2"/>
  <c r="D25" i="2" l="1"/>
  <c r="E25" i="2"/>
  <c r="F25" i="2"/>
  <c r="O25" i="2"/>
  <c r="O28" i="2" s="1"/>
  <c r="H29" i="2"/>
  <c r="D30" i="2"/>
  <c r="E30" i="2"/>
  <c r="D26" i="2"/>
  <c r="E26" i="2"/>
  <c r="M25" i="2"/>
  <c r="P25" i="2"/>
  <c r="G30" i="2"/>
  <c r="M30" i="2"/>
  <c r="M33" i="2" s="1"/>
  <c r="P30" i="2"/>
  <c r="P33" i="2" s="1"/>
  <c r="I30" i="2"/>
  <c r="I33" i="2" s="1"/>
  <c r="G26" i="2"/>
  <c r="G29" i="2" s="1"/>
  <c r="M26" i="2"/>
  <c r="M29" i="2" s="1"/>
  <c r="O26" i="2"/>
  <c r="O29" i="2" s="1"/>
  <c r="H30" i="2"/>
  <c r="K30" i="2"/>
  <c r="K25" i="2"/>
  <c r="O30" i="2"/>
  <c r="H25" i="2"/>
  <c r="C33" i="2"/>
  <c r="F33" i="2" s="1"/>
  <c r="C28" i="2"/>
  <c r="I28" i="2" s="1"/>
  <c r="C29" i="2"/>
  <c r="I29" i="2" s="1"/>
  <c r="P29" i="2" l="1"/>
  <c r="P32" i="2" s="1"/>
  <c r="H28" i="2"/>
  <c r="H31" i="2" s="1"/>
  <c r="M36" i="2"/>
  <c r="P28" i="2"/>
  <c r="P31" i="2" s="1"/>
  <c r="O32" i="2"/>
  <c r="K28" i="2"/>
  <c r="M28" i="2"/>
  <c r="D29" i="2"/>
  <c r="E29" i="2"/>
  <c r="D28" i="2"/>
  <c r="E28" i="2"/>
  <c r="F28" i="2"/>
  <c r="F31" i="2" s="1"/>
  <c r="G33" i="2"/>
  <c r="G36" i="2" s="1"/>
  <c r="K33" i="2"/>
  <c r="K36" i="2" s="1"/>
  <c r="F29" i="2"/>
  <c r="F32" i="2" s="1"/>
  <c r="G32" i="2"/>
  <c r="K29" i="2"/>
  <c r="D33" i="2"/>
  <c r="E33" i="2"/>
  <c r="O33" i="2"/>
  <c r="H33" i="2"/>
  <c r="G28" i="2"/>
  <c r="C32" i="2"/>
  <c r="M32" i="2" s="1"/>
  <c r="C31" i="2"/>
  <c r="O31" i="2" s="1"/>
  <c r="C36" i="2"/>
  <c r="P36" i="2" s="1"/>
  <c r="H32" i="2" l="1"/>
  <c r="F34" i="2"/>
  <c r="M39" i="2"/>
  <c r="D36" i="2"/>
  <c r="E36" i="2"/>
  <c r="D31" i="2"/>
  <c r="E31" i="2"/>
  <c r="D32" i="2"/>
  <c r="E32" i="2"/>
  <c r="H36" i="2"/>
  <c r="M31" i="2"/>
  <c r="I31" i="2"/>
  <c r="I34" i="2" s="1"/>
  <c r="H34" i="2"/>
  <c r="O36" i="2"/>
  <c r="O39" i="2" s="1"/>
  <c r="K31" i="2"/>
  <c r="K34" i="2" s="1"/>
  <c r="I32" i="2"/>
  <c r="G31" i="2"/>
  <c r="K32" i="2"/>
  <c r="I36" i="2"/>
  <c r="F36" i="2"/>
  <c r="C39" i="2"/>
  <c r="G39" i="2" s="1"/>
  <c r="C34" i="2"/>
  <c r="P34" i="2" s="1"/>
  <c r="C35" i="2"/>
  <c r="F35" i="2" s="1"/>
  <c r="P35" i="2" l="1"/>
  <c r="D35" i="2"/>
  <c r="E35" i="2"/>
  <c r="H35" i="2"/>
  <c r="H38" i="2" s="1"/>
  <c r="H37" i="2"/>
  <c r="O35" i="2"/>
  <c r="O38" i="2" s="1"/>
  <c r="F39" i="2"/>
  <c r="F42" i="2" s="1"/>
  <c r="G35" i="2"/>
  <c r="D39" i="2"/>
  <c r="E39" i="2"/>
  <c r="P39" i="2"/>
  <c r="M34" i="2"/>
  <c r="I39" i="2"/>
  <c r="G34" i="2"/>
  <c r="G37" i="2" s="1"/>
  <c r="K39" i="2"/>
  <c r="K42" i="2" s="1"/>
  <c r="M35" i="2"/>
  <c r="M38" i="2" s="1"/>
  <c r="F37" i="2"/>
  <c r="D34" i="2"/>
  <c r="E34" i="2"/>
  <c r="H39" i="2"/>
  <c r="K35" i="2"/>
  <c r="I35" i="2"/>
  <c r="O34" i="2"/>
  <c r="C38" i="2"/>
  <c r="C37" i="2"/>
  <c r="C42" i="2"/>
  <c r="P38" i="2" l="1"/>
  <c r="D42" i="2"/>
  <c r="E42" i="2"/>
  <c r="D37" i="2"/>
  <c r="E37" i="2"/>
  <c r="O37" i="2"/>
  <c r="O40" i="2" s="1"/>
  <c r="P42" i="2"/>
  <c r="P45" i="2" s="1"/>
  <c r="M42" i="2"/>
  <c r="M45" i="2" s="1"/>
  <c r="K37" i="2"/>
  <c r="M37" i="2"/>
  <c r="I37" i="2"/>
  <c r="P37" i="2"/>
  <c r="I38" i="2"/>
  <c r="G38" i="2"/>
  <c r="G41" i="2" s="1"/>
  <c r="G42" i="2"/>
  <c r="G45" i="2" s="1"/>
  <c r="O41" i="2"/>
  <c r="I42" i="2"/>
  <c r="I45" i="2" s="1"/>
  <c r="D38" i="2"/>
  <c r="E38" i="2"/>
  <c r="K38" i="2"/>
  <c r="H42" i="2"/>
  <c r="O42" i="2"/>
  <c r="F38" i="2"/>
  <c r="C40" i="2"/>
  <c r="C45" i="2"/>
  <c r="F45" i="2" s="1"/>
  <c r="C41" i="2"/>
  <c r="D41" i="2" l="1"/>
  <c r="E41" i="2"/>
  <c r="K45" i="2"/>
  <c r="K48" i="2" s="1"/>
  <c r="I40" i="2"/>
  <c r="M41" i="2"/>
  <c r="M44" i="2" s="1"/>
  <c r="D40" i="2"/>
  <c r="E40" i="2"/>
  <c r="P41" i="2"/>
  <c r="P44" i="2" s="1"/>
  <c r="I41" i="2"/>
  <c r="P40" i="2"/>
  <c r="H45" i="2"/>
  <c r="K41" i="2"/>
  <c r="G40" i="2"/>
  <c r="G44" i="2"/>
  <c r="D45" i="2"/>
  <c r="E45" i="2"/>
  <c r="F41" i="2"/>
  <c r="F44" i="2" s="1"/>
  <c r="O45" i="2"/>
  <c r="O48" i="2" s="1"/>
  <c r="K40" i="2"/>
  <c r="H40" i="2"/>
  <c r="M40" i="2"/>
  <c r="H41" i="2"/>
  <c r="F40" i="2"/>
  <c r="C44" i="2"/>
  <c r="C48" i="2"/>
  <c r="G48" i="2" s="1"/>
  <c r="C43" i="2"/>
  <c r="D43" i="2" l="1"/>
  <c r="E43" i="2"/>
  <c r="F43" i="2"/>
  <c r="M48" i="2"/>
  <c r="O51" i="2"/>
  <c r="I43" i="2"/>
  <c r="I46" i="2" s="1"/>
  <c r="I48" i="2"/>
  <c r="I51" i="2" s="1"/>
  <c r="H44" i="2"/>
  <c r="H47" i="2" s="1"/>
  <c r="P43" i="2"/>
  <c r="D48" i="2"/>
  <c r="E48" i="2"/>
  <c r="G43" i="2"/>
  <c r="M43" i="2"/>
  <c r="H48" i="2"/>
  <c r="O43" i="2"/>
  <c r="O46" i="2" s="1"/>
  <c r="H43" i="2"/>
  <c r="H46" i="2" s="1"/>
  <c r="I44" i="2"/>
  <c r="I47" i="2" s="1"/>
  <c r="P48" i="2"/>
  <c r="P51" i="2" s="1"/>
  <c r="G47" i="2"/>
  <c r="D44" i="2"/>
  <c r="E44" i="2"/>
  <c r="K44" i="2"/>
  <c r="K43" i="2"/>
  <c r="O44" i="2"/>
  <c r="F48" i="2"/>
  <c r="C46" i="2"/>
  <c r="C51" i="2"/>
  <c r="C47" i="2"/>
  <c r="M51" i="2" l="1"/>
  <c r="F46" i="2"/>
  <c r="H51" i="2"/>
  <c r="G46" i="2"/>
  <c r="D51" i="2"/>
  <c r="E51" i="2"/>
  <c r="O47" i="2"/>
  <c r="O50" i="2" s="1"/>
  <c r="D47" i="2"/>
  <c r="E47" i="2"/>
  <c r="M47" i="2"/>
  <c r="K51" i="2"/>
  <c r="M46" i="2"/>
  <c r="P47" i="2"/>
  <c r="P50" i="2" s="1"/>
  <c r="F47" i="2"/>
  <c r="F50" i="2" s="1"/>
  <c r="O54" i="2"/>
  <c r="D46" i="2"/>
  <c r="E46" i="2"/>
  <c r="F51" i="2"/>
  <c r="K46" i="2"/>
  <c r="K47" i="2"/>
  <c r="P46" i="2"/>
  <c r="G51" i="2"/>
  <c r="C50" i="2"/>
  <c r="I50" i="2" s="1"/>
  <c r="C54" i="2"/>
  <c r="C49" i="2"/>
  <c r="I49" i="2" s="1"/>
  <c r="M49" i="2" l="1"/>
  <c r="G50" i="2"/>
  <c r="H54" i="2"/>
  <c r="F49" i="2"/>
  <c r="F52" i="2" s="1"/>
  <c r="D49" i="2"/>
  <c r="E49" i="2"/>
  <c r="D54" i="2"/>
  <c r="E54" i="2"/>
  <c r="O49" i="2"/>
  <c r="O52" i="2" s="1"/>
  <c r="M54" i="2"/>
  <c r="G54" i="2"/>
  <c r="H49" i="2"/>
  <c r="D50" i="2"/>
  <c r="E50" i="2"/>
  <c r="K54" i="2"/>
  <c r="K50" i="2"/>
  <c r="K49" i="2"/>
  <c r="K52" i="2" s="1"/>
  <c r="H50" i="2"/>
  <c r="H53" i="2" s="1"/>
  <c r="O53" i="2"/>
  <c r="G49" i="2"/>
  <c r="P49" i="2"/>
  <c r="M50" i="2"/>
  <c r="F54" i="2"/>
  <c r="I54" i="2"/>
  <c r="P54" i="2"/>
  <c r="C52" i="2"/>
  <c r="C57" i="2"/>
  <c r="C53" i="2"/>
  <c r="D57" i="2" l="1"/>
  <c r="E57" i="2"/>
  <c r="D52" i="2"/>
  <c r="E52" i="2"/>
  <c r="H57" i="2"/>
  <c r="D53" i="2"/>
  <c r="E53" i="2"/>
  <c r="K57" i="2"/>
  <c r="K60" i="2" s="1"/>
  <c r="H52" i="2"/>
  <c r="H55" i="2" s="1"/>
  <c r="O56" i="2"/>
  <c r="P57" i="2"/>
  <c r="M52" i="2"/>
  <c r="I57" i="2"/>
  <c r="M53" i="2"/>
  <c r="F53" i="2"/>
  <c r="K53" i="2"/>
  <c r="K56" i="2" s="1"/>
  <c r="G53" i="2"/>
  <c r="G56" i="2" s="1"/>
  <c r="O57" i="2"/>
  <c r="O60" i="2" s="1"/>
  <c r="G57" i="2"/>
  <c r="G60" i="2" s="1"/>
  <c r="P52" i="2"/>
  <c r="P55" i="2" s="1"/>
  <c r="P53" i="2"/>
  <c r="I52" i="2"/>
  <c r="F57" i="2"/>
  <c r="G52" i="2"/>
  <c r="M57" i="2"/>
  <c r="I53" i="2"/>
  <c r="I56" i="2" s="1"/>
  <c r="C56" i="2"/>
  <c r="C60" i="2"/>
  <c r="C55" i="2"/>
  <c r="D55" i="2" l="1"/>
  <c r="E55" i="2"/>
  <c r="D60" i="2"/>
  <c r="E60" i="2"/>
  <c r="O55" i="2"/>
  <c r="H60" i="2"/>
  <c r="K63" i="2"/>
  <c r="H58" i="2"/>
  <c r="F56" i="2"/>
  <c r="F60" i="2"/>
  <c r="D56" i="2"/>
  <c r="E56" i="2"/>
  <c r="M60" i="2"/>
  <c r="G55" i="2"/>
  <c r="G58" i="2" s="1"/>
  <c r="I55" i="2"/>
  <c r="I58" i="2" s="1"/>
  <c r="M55" i="2"/>
  <c r="M58" i="2" s="1"/>
  <c r="P58" i="2"/>
  <c r="K59" i="2"/>
  <c r="H56" i="2"/>
  <c r="H59" i="2" s="1"/>
  <c r="M56" i="2"/>
  <c r="I60" i="2"/>
  <c r="F55" i="2"/>
  <c r="P56" i="2"/>
  <c r="P60" i="2"/>
  <c r="K55" i="2"/>
  <c r="K58" i="2" s="1"/>
  <c r="C58" i="2"/>
  <c r="C63" i="2"/>
  <c r="G63" i="2" s="1"/>
  <c r="C59" i="2"/>
  <c r="P59" i="2" l="1"/>
  <c r="P62" i="2" s="1"/>
  <c r="H63" i="2"/>
  <c r="H66" i="2" s="1"/>
  <c r="M63" i="2"/>
  <c r="M66" i="2" s="1"/>
  <c r="H61" i="2"/>
  <c r="D59" i="2"/>
  <c r="E59" i="2"/>
  <c r="O63" i="2"/>
  <c r="D58" i="2"/>
  <c r="E58" i="2"/>
  <c r="F58" i="2"/>
  <c r="O59" i="2"/>
  <c r="F63" i="2"/>
  <c r="F66" i="2" s="1"/>
  <c r="I59" i="2"/>
  <c r="I62" i="2" s="1"/>
  <c r="D63" i="2"/>
  <c r="E63" i="2"/>
  <c r="O58" i="2"/>
  <c r="P63" i="2"/>
  <c r="I63" i="2"/>
  <c r="M59" i="2"/>
  <c r="F59" i="2"/>
  <c r="G59" i="2"/>
  <c r="G62" i="2" s="1"/>
  <c r="C62" i="2"/>
  <c r="H62" i="2" s="1"/>
  <c r="C66" i="2"/>
  <c r="K66" i="2" s="1"/>
  <c r="C61" i="2"/>
  <c r="D61" i="2" l="1"/>
  <c r="E61" i="2"/>
  <c r="M61" i="2"/>
  <c r="K62" i="2"/>
  <c r="K65" i="2" s="1"/>
  <c r="P61" i="2"/>
  <c r="P64" i="2" s="1"/>
  <c r="G61" i="2"/>
  <c r="G64" i="2" s="1"/>
  <c r="H64" i="2"/>
  <c r="G65" i="2"/>
  <c r="K61" i="2"/>
  <c r="K64" i="2" s="1"/>
  <c r="F61" i="2"/>
  <c r="I61" i="2"/>
  <c r="I66" i="2"/>
  <c r="O66" i="2"/>
  <c r="D66" i="2"/>
  <c r="E66" i="2"/>
  <c r="O62" i="2"/>
  <c r="O65" i="2" s="1"/>
  <c r="F62" i="2"/>
  <c r="F65" i="2" s="1"/>
  <c r="M62" i="2"/>
  <c r="M65" i="2" s="1"/>
  <c r="P66" i="2"/>
  <c r="D62" i="2"/>
  <c r="E62" i="2"/>
  <c r="O61" i="2"/>
  <c r="G66" i="2"/>
  <c r="C69" i="2"/>
  <c r="C64" i="2"/>
  <c r="C65" i="2"/>
  <c r="I65" i="2" s="1"/>
  <c r="D65" i="2" l="1"/>
  <c r="E65" i="2"/>
  <c r="D69" i="2"/>
  <c r="E69" i="2"/>
  <c r="M64" i="2"/>
  <c r="G68" i="2"/>
  <c r="H67" i="2"/>
  <c r="D64" i="2"/>
  <c r="E64" i="2"/>
  <c r="O69" i="2"/>
  <c r="G69" i="2"/>
  <c r="I69" i="2"/>
  <c r="I64" i="2"/>
  <c r="I67" i="2" s="1"/>
  <c r="F64" i="2"/>
  <c r="F67" i="2" s="1"/>
  <c r="K67" i="2"/>
  <c r="H69" i="2"/>
  <c r="H72" i="2" s="1"/>
  <c r="O64" i="2"/>
  <c r="O67" i="2" s="1"/>
  <c r="F69" i="2"/>
  <c r="P65" i="2"/>
  <c r="H65" i="2"/>
  <c r="P69" i="2"/>
  <c r="M69" i="2"/>
  <c r="K69" i="2"/>
  <c r="C68" i="2"/>
  <c r="C67" i="2"/>
  <c r="G67" i="2" s="1"/>
  <c r="C72" i="2"/>
  <c r="M67" i="2" l="1"/>
  <c r="K72" i="2"/>
  <c r="D68" i="2"/>
  <c r="E68" i="2"/>
  <c r="G72" i="2"/>
  <c r="G75" i="2" s="1"/>
  <c r="O70" i="2"/>
  <c r="P72" i="2"/>
  <c r="O68" i="2"/>
  <c r="D72" i="2"/>
  <c r="E72" i="2"/>
  <c r="D67" i="2"/>
  <c r="E67" i="2"/>
  <c r="F68" i="2"/>
  <c r="P68" i="2"/>
  <c r="P71" i="2" s="1"/>
  <c r="M68" i="2"/>
  <c r="M71" i="2" s="1"/>
  <c r="K68" i="2"/>
  <c r="K71" i="2" s="1"/>
  <c r="I70" i="2"/>
  <c r="I72" i="2"/>
  <c r="I75" i="2" s="1"/>
  <c r="M72" i="2"/>
  <c r="P67" i="2"/>
  <c r="H68" i="2"/>
  <c r="F72" i="2"/>
  <c r="O72" i="2"/>
  <c r="I68" i="2"/>
  <c r="C75" i="2"/>
  <c r="H75" i="2" s="1"/>
  <c r="C70" i="2"/>
  <c r="K70" i="2" s="1"/>
  <c r="C71" i="2"/>
  <c r="K75" i="2" l="1"/>
  <c r="I71" i="2"/>
  <c r="I74" i="2" s="1"/>
  <c r="M70" i="2"/>
  <c r="M73" i="2" s="1"/>
  <c r="O73" i="2"/>
  <c r="M74" i="2"/>
  <c r="D70" i="2"/>
  <c r="E70" i="2"/>
  <c r="D75" i="2"/>
  <c r="E75" i="2"/>
  <c r="O75" i="2"/>
  <c r="F70" i="2"/>
  <c r="D71" i="2"/>
  <c r="E71" i="2"/>
  <c r="F71" i="2"/>
  <c r="F74" i="2" s="1"/>
  <c r="F75" i="2"/>
  <c r="F78" i="2" s="1"/>
  <c r="H71" i="2"/>
  <c r="H74" i="2" s="1"/>
  <c r="P70" i="2"/>
  <c r="P73" i="2" s="1"/>
  <c r="O71" i="2"/>
  <c r="H70" i="2"/>
  <c r="G71" i="2"/>
  <c r="M75" i="2"/>
  <c r="P75" i="2"/>
  <c r="G70" i="2"/>
  <c r="G73" i="2" s="1"/>
  <c r="C74" i="2"/>
  <c r="C73" i="2"/>
  <c r="I73" i="2" s="1"/>
  <c r="C78" i="2"/>
  <c r="H78" i="2" s="1"/>
  <c r="D74" i="2" l="1"/>
  <c r="E74" i="2"/>
  <c r="G78" i="2"/>
  <c r="P74" i="2"/>
  <c r="M76" i="2"/>
  <c r="F73" i="2"/>
  <c r="F76" i="2" s="1"/>
  <c r="I78" i="2"/>
  <c r="I81" i="2" s="1"/>
  <c r="O78" i="2"/>
  <c r="K78" i="2"/>
  <c r="G74" i="2"/>
  <c r="K74" i="2"/>
  <c r="M78" i="2"/>
  <c r="M81" i="2" s="1"/>
  <c r="P76" i="2"/>
  <c r="O76" i="2"/>
  <c r="D78" i="2"/>
  <c r="E78" i="2"/>
  <c r="D73" i="2"/>
  <c r="E73" i="2"/>
  <c r="P78" i="2"/>
  <c r="H73" i="2"/>
  <c r="O74" i="2"/>
  <c r="K73" i="2"/>
  <c r="C81" i="2"/>
  <c r="C76" i="2"/>
  <c r="C77" i="2"/>
  <c r="K77" i="2" l="1"/>
  <c r="D77" i="2"/>
  <c r="E77" i="2"/>
  <c r="D76" i="2"/>
  <c r="E76" i="2"/>
  <c r="D81" i="2"/>
  <c r="E81" i="2"/>
  <c r="M77" i="2"/>
  <c r="M80" i="2" s="1"/>
  <c r="O77" i="2"/>
  <c r="F81" i="2"/>
  <c r="O81" i="2"/>
  <c r="F77" i="2"/>
  <c r="P77" i="2"/>
  <c r="K76" i="2"/>
  <c r="G81" i="2"/>
  <c r="K81" i="2"/>
  <c r="P81" i="2"/>
  <c r="P84" i="2" s="1"/>
  <c r="I76" i="2"/>
  <c r="I79" i="2" s="1"/>
  <c r="P79" i="2"/>
  <c r="G76" i="2"/>
  <c r="G77" i="2"/>
  <c r="H76" i="2"/>
  <c r="I77" i="2"/>
  <c r="H77" i="2"/>
  <c r="H81" i="2"/>
  <c r="C80" i="2"/>
  <c r="C79" i="2"/>
  <c r="O79" i="2" s="1"/>
  <c r="C84" i="2"/>
  <c r="D84" i="2" l="1"/>
  <c r="E84" i="2"/>
  <c r="H80" i="2"/>
  <c r="F79" i="2"/>
  <c r="F82" i="2" s="1"/>
  <c r="K80" i="2"/>
  <c r="K84" i="2"/>
  <c r="K87" i="2" s="1"/>
  <c r="D79" i="2"/>
  <c r="E79" i="2"/>
  <c r="D80" i="2"/>
  <c r="E80" i="2"/>
  <c r="P80" i="2"/>
  <c r="H79" i="2"/>
  <c r="O84" i="2"/>
  <c r="M79" i="2"/>
  <c r="K79" i="2"/>
  <c r="K82" i="2" s="1"/>
  <c r="F80" i="2"/>
  <c r="G80" i="2"/>
  <c r="G83" i="2" s="1"/>
  <c r="F84" i="2"/>
  <c r="F87" i="2" s="1"/>
  <c r="I84" i="2"/>
  <c r="I87" i="2" s="1"/>
  <c r="P87" i="2"/>
  <c r="G84" i="2"/>
  <c r="H84" i="2"/>
  <c r="I80" i="2"/>
  <c r="G79" i="2"/>
  <c r="O80" i="2"/>
  <c r="M84" i="2"/>
  <c r="C87" i="2"/>
  <c r="C82" i="2"/>
  <c r="C83" i="2"/>
  <c r="D83" i="2" l="1"/>
  <c r="E83" i="2"/>
  <c r="D82" i="2"/>
  <c r="E82" i="2"/>
  <c r="H83" i="2"/>
  <c r="H86" i="2" s="1"/>
  <c r="G86" i="2"/>
  <c r="D87" i="2"/>
  <c r="E87" i="2"/>
  <c r="O87" i="2"/>
  <c r="O90" i="2" s="1"/>
  <c r="P82" i="2"/>
  <c r="K83" i="2"/>
  <c r="G82" i="2"/>
  <c r="M82" i="2"/>
  <c r="P83" i="2"/>
  <c r="P86" i="2" s="1"/>
  <c r="F83" i="2"/>
  <c r="F86" i="2" s="1"/>
  <c r="O83" i="2"/>
  <c r="O86" i="2" s="1"/>
  <c r="H82" i="2"/>
  <c r="H85" i="2" s="1"/>
  <c r="H87" i="2"/>
  <c r="H90" i="2" s="1"/>
  <c r="I82" i="2"/>
  <c r="I85" i="2" s="1"/>
  <c r="M83" i="2"/>
  <c r="M87" i="2"/>
  <c r="I83" i="2"/>
  <c r="G87" i="2"/>
  <c r="O82" i="2"/>
  <c r="C86" i="2"/>
  <c r="C85" i="2"/>
  <c r="C90" i="2"/>
  <c r="D90" i="2" l="1"/>
  <c r="E90" i="2"/>
  <c r="D86" i="2"/>
  <c r="E86" i="2"/>
  <c r="O93" i="2"/>
  <c r="H89" i="2"/>
  <c r="G90" i="2"/>
  <c r="G93" i="2" s="1"/>
  <c r="G85" i="2"/>
  <c r="D85" i="2"/>
  <c r="E85" i="2"/>
  <c r="O85" i="2"/>
  <c r="M90" i="2"/>
  <c r="I90" i="2"/>
  <c r="I93" i="2" s="1"/>
  <c r="K85" i="2"/>
  <c r="K88" i="2" s="1"/>
  <c r="I86" i="2"/>
  <c r="I89" i="2" s="1"/>
  <c r="K86" i="2"/>
  <c r="K89" i="2" s="1"/>
  <c r="F90" i="2"/>
  <c r="F93" i="2" s="1"/>
  <c r="F85" i="2"/>
  <c r="F88" i="2" s="1"/>
  <c r="M85" i="2"/>
  <c r="M86" i="2"/>
  <c r="K90" i="2"/>
  <c r="P85" i="2"/>
  <c r="P90" i="2"/>
  <c r="C93" i="2"/>
  <c r="H93" i="2" s="1"/>
  <c r="C88" i="2"/>
  <c r="I88" i="2" s="1"/>
  <c r="C89" i="2"/>
  <c r="D89" i="2" l="1"/>
  <c r="E89" i="2"/>
  <c r="D88" i="2"/>
  <c r="E88" i="2"/>
  <c r="M93" i="2"/>
  <c r="M96" i="2" s="1"/>
  <c r="P93" i="2"/>
  <c r="O88" i="2"/>
  <c r="G89" i="2"/>
  <c r="G92" i="2" s="1"/>
  <c r="P88" i="2"/>
  <c r="K93" i="2"/>
  <c r="K96" i="2" s="1"/>
  <c r="M88" i="2"/>
  <c r="M91" i="2" s="1"/>
  <c r="O89" i="2"/>
  <c r="O92" i="2" s="1"/>
  <c r="P89" i="2"/>
  <c r="P92" i="2" s="1"/>
  <c r="D93" i="2"/>
  <c r="E93" i="2"/>
  <c r="M89" i="2"/>
  <c r="F89" i="2"/>
  <c r="G88" i="2"/>
  <c r="H88" i="2"/>
  <c r="C92" i="2"/>
  <c r="C91" i="2"/>
  <c r="C96" i="2"/>
  <c r="I96" i="2" s="1"/>
  <c r="D92" i="2" l="1"/>
  <c r="E92" i="2"/>
  <c r="O96" i="2"/>
  <c r="H92" i="2"/>
  <c r="D91" i="2"/>
  <c r="E91" i="2"/>
  <c r="O91" i="2"/>
  <c r="O94" i="2" s="1"/>
  <c r="F91" i="2"/>
  <c r="F94" i="2" s="1"/>
  <c r="M94" i="2"/>
  <c r="D96" i="2"/>
  <c r="E96" i="2"/>
  <c r="P91" i="2"/>
  <c r="H91" i="2"/>
  <c r="G96" i="2"/>
  <c r="M92" i="2"/>
  <c r="P96" i="2"/>
  <c r="F96" i="2"/>
  <c r="M99" i="2"/>
  <c r="G91" i="2"/>
  <c r="G94" i="2" s="1"/>
  <c r="K91" i="2"/>
  <c r="K94" i="2" s="1"/>
  <c r="I91" i="2"/>
  <c r="I94" i="2" s="1"/>
  <c r="O95" i="2"/>
  <c r="I92" i="2"/>
  <c r="F92" i="2"/>
  <c r="K92" i="2"/>
  <c r="H96" i="2"/>
  <c r="C99" i="2"/>
  <c r="C94" i="2"/>
  <c r="C95" i="2"/>
  <c r="P99" i="2" l="1"/>
  <c r="H95" i="2"/>
  <c r="O99" i="2"/>
  <c r="D95" i="2"/>
  <c r="E95" i="2"/>
  <c r="O97" i="2"/>
  <c r="D99" i="2"/>
  <c r="E99" i="2"/>
  <c r="M95" i="2"/>
  <c r="D94" i="2"/>
  <c r="E94" i="2"/>
  <c r="H99" i="2"/>
  <c r="F95" i="2"/>
  <c r="F98" i="2" s="1"/>
  <c r="G99" i="2"/>
  <c r="G102" i="2" s="1"/>
  <c r="I95" i="2"/>
  <c r="I98" i="2" s="1"/>
  <c r="H94" i="2"/>
  <c r="H97" i="2" s="1"/>
  <c r="G95" i="2"/>
  <c r="G98" i="2" s="1"/>
  <c r="P94" i="2"/>
  <c r="P97" i="2" s="1"/>
  <c r="P95" i="2"/>
  <c r="F99" i="2"/>
  <c r="K95" i="2"/>
  <c r="K99" i="2"/>
  <c r="I99" i="2"/>
  <c r="C98" i="2"/>
  <c r="C97" i="2"/>
  <c r="C102" i="2"/>
  <c r="M102" i="2" s="1"/>
  <c r="D97" i="2" l="1"/>
  <c r="E97" i="2"/>
  <c r="D98" i="2"/>
  <c r="E98" i="2"/>
  <c r="H102" i="2"/>
  <c r="H105" i="2" s="1"/>
  <c r="F102" i="2"/>
  <c r="F105" i="2" s="1"/>
  <c r="O102" i="2"/>
  <c r="K102" i="2"/>
  <c r="I97" i="2"/>
  <c r="H98" i="2"/>
  <c r="F97" i="2"/>
  <c r="M98" i="2"/>
  <c r="M101" i="2" s="1"/>
  <c r="O98" i="2"/>
  <c r="O101" i="2" s="1"/>
  <c r="D102" i="2"/>
  <c r="E102" i="2"/>
  <c r="K97" i="2"/>
  <c r="K100" i="2" s="1"/>
  <c r="I102" i="2"/>
  <c r="K98" i="2"/>
  <c r="P102" i="2"/>
  <c r="G97" i="2"/>
  <c r="P98" i="2"/>
  <c r="M97" i="2"/>
  <c r="C105" i="2"/>
  <c r="C100" i="2"/>
  <c r="C101" i="2"/>
  <c r="I101" i="2" s="1"/>
  <c r="H101" i="2" l="1"/>
  <c r="D105" i="2"/>
  <c r="E105" i="2"/>
  <c r="G100" i="2"/>
  <c r="O104" i="2"/>
  <c r="D100" i="2"/>
  <c r="E100" i="2"/>
  <c r="M100" i="2"/>
  <c r="M103" i="2" s="1"/>
  <c r="F101" i="2"/>
  <c r="P105" i="2"/>
  <c r="P101" i="2"/>
  <c r="O100" i="2"/>
  <c r="G105" i="2"/>
  <c r="K101" i="2"/>
  <c r="K104" i="2" s="1"/>
  <c r="H100" i="2"/>
  <c r="H103" i="2" s="1"/>
  <c r="D101" i="2"/>
  <c r="E101" i="2"/>
  <c r="F100" i="2"/>
  <c r="F103" i="2" s="1"/>
  <c r="I100" i="2"/>
  <c r="I103" i="2" s="1"/>
  <c r="K105" i="2"/>
  <c r="O105" i="2"/>
  <c r="P100" i="2"/>
  <c r="I105" i="2"/>
  <c r="G101" i="2"/>
  <c r="M105" i="2"/>
  <c r="C104" i="2"/>
  <c r="C103" i="2"/>
  <c r="C108" i="2"/>
  <c r="D108" i="2" l="1"/>
  <c r="E108" i="2"/>
  <c r="G108" i="2"/>
  <c r="F108" i="2"/>
  <c r="I108" i="2"/>
  <c r="D104" i="2"/>
  <c r="E104" i="2"/>
  <c r="P103" i="2"/>
  <c r="P106" i="2" s="1"/>
  <c r="H108" i="2"/>
  <c r="M104" i="2"/>
  <c r="D103" i="2"/>
  <c r="E103" i="2"/>
  <c r="G103" i="2"/>
  <c r="M108" i="2"/>
  <c r="G104" i="2"/>
  <c r="H104" i="2"/>
  <c r="H107" i="2" s="1"/>
  <c r="O108" i="2"/>
  <c r="O111" i="2" s="1"/>
  <c r="P108" i="2"/>
  <c r="P111" i="2" s="1"/>
  <c r="K103" i="2"/>
  <c r="K106" i="2" s="1"/>
  <c r="I106" i="2"/>
  <c r="O103" i="2"/>
  <c r="P104" i="2"/>
  <c r="K108" i="2"/>
  <c r="F104" i="2"/>
  <c r="I104" i="2"/>
  <c r="C111" i="2"/>
  <c r="C106" i="2"/>
  <c r="C107" i="2"/>
  <c r="D107" i="2" l="1"/>
  <c r="E107" i="2"/>
  <c r="D111" i="2"/>
  <c r="E111" i="2"/>
  <c r="G111" i="2"/>
  <c r="I111" i="2"/>
  <c r="P109" i="2"/>
  <c r="H110" i="2"/>
  <c r="I107" i="2"/>
  <c r="I110" i="2" s="1"/>
  <c r="D106" i="2"/>
  <c r="E106" i="2"/>
  <c r="F106" i="2"/>
  <c r="M111" i="2"/>
  <c r="F107" i="2"/>
  <c r="K111" i="2"/>
  <c r="P107" i="2"/>
  <c r="P110" i="2" s="1"/>
  <c r="O106" i="2"/>
  <c r="O109" i="2" s="1"/>
  <c r="K109" i="2"/>
  <c r="H106" i="2"/>
  <c r="H109" i="2" s="1"/>
  <c r="G107" i="2"/>
  <c r="G110" i="2" s="1"/>
  <c r="F111" i="2"/>
  <c r="F114" i="2" s="1"/>
  <c r="G106" i="2"/>
  <c r="M107" i="2"/>
  <c r="O107" i="2"/>
  <c r="K107" i="2"/>
  <c r="H111" i="2"/>
  <c r="M106" i="2"/>
  <c r="C110" i="2"/>
  <c r="C109" i="2"/>
  <c r="C114" i="2"/>
  <c r="D114" i="2" l="1"/>
  <c r="E114" i="2"/>
  <c r="M109" i="2"/>
  <c r="G114" i="2"/>
  <c r="F110" i="2"/>
  <c r="I114" i="2"/>
  <c r="I117" i="2" s="1"/>
  <c r="D110" i="2"/>
  <c r="E110" i="2"/>
  <c r="D109" i="2"/>
  <c r="E109" i="2"/>
  <c r="O110" i="2"/>
  <c r="F109" i="2"/>
  <c r="P114" i="2"/>
  <c r="M114" i="2"/>
  <c r="M117" i="2" s="1"/>
  <c r="M110" i="2"/>
  <c r="M113" i="2" s="1"/>
  <c r="I109" i="2"/>
  <c r="I112" i="2" s="1"/>
  <c r="F117" i="2"/>
  <c r="K114" i="2"/>
  <c r="H114" i="2"/>
  <c r="K110" i="2"/>
  <c r="G109" i="2"/>
  <c r="O114" i="2"/>
  <c r="C117" i="2"/>
  <c r="C112" i="2"/>
  <c r="C113" i="2"/>
  <c r="G113" i="2" s="1"/>
  <c r="D117" i="2" l="1"/>
  <c r="E117" i="2"/>
  <c r="F112" i="2"/>
  <c r="D112" i="2"/>
  <c r="E112" i="2"/>
  <c r="I115" i="2"/>
  <c r="F113" i="2"/>
  <c r="F116" i="2" s="1"/>
  <c r="O117" i="2"/>
  <c r="O120" i="2" s="1"/>
  <c r="P112" i="2"/>
  <c r="O113" i="2"/>
  <c r="D113" i="2"/>
  <c r="E113" i="2"/>
  <c r="O112" i="2"/>
  <c r="I113" i="2"/>
  <c r="I116" i="2" s="1"/>
  <c r="P117" i="2"/>
  <c r="K113" i="2"/>
  <c r="K116" i="2" s="1"/>
  <c r="H117" i="2"/>
  <c r="H120" i="2" s="1"/>
  <c r="K117" i="2"/>
  <c r="K120" i="2" s="1"/>
  <c r="H112" i="2"/>
  <c r="H115" i="2" s="1"/>
  <c r="I120" i="2"/>
  <c r="G117" i="2"/>
  <c r="G112" i="2"/>
  <c r="M112" i="2"/>
  <c r="P113" i="2"/>
  <c r="K112" i="2"/>
  <c r="H113" i="2"/>
  <c r="H116" i="2" s="1"/>
  <c r="C116" i="2"/>
  <c r="M116" i="2" s="1"/>
  <c r="C115" i="2"/>
  <c r="C120" i="2"/>
  <c r="F120" i="2" s="1"/>
  <c r="F115" i="2" l="1"/>
  <c r="P120" i="2"/>
  <c r="P123" i="2" s="1"/>
  <c r="O115" i="2"/>
  <c r="O118" i="2" s="1"/>
  <c r="M120" i="2"/>
  <c r="M123" i="2" s="1"/>
  <c r="H123" i="2"/>
  <c r="D115" i="2"/>
  <c r="E115" i="2"/>
  <c r="K115" i="2"/>
  <c r="D116" i="2"/>
  <c r="E116" i="2"/>
  <c r="P116" i="2"/>
  <c r="M115" i="2"/>
  <c r="M118" i="2" s="1"/>
  <c r="G115" i="2"/>
  <c r="G118" i="2" s="1"/>
  <c r="O116" i="2"/>
  <c r="O119" i="2" s="1"/>
  <c r="K123" i="2"/>
  <c r="D120" i="2"/>
  <c r="E120" i="2"/>
  <c r="G120" i="2"/>
  <c r="P115" i="2"/>
  <c r="G116" i="2"/>
  <c r="C123" i="2"/>
  <c r="C118" i="2"/>
  <c r="I118" i="2" s="1"/>
  <c r="C119" i="2"/>
  <c r="H119" i="2" s="1"/>
  <c r="D123" i="2" l="1"/>
  <c r="E123" i="2"/>
  <c r="D119" i="2"/>
  <c r="E119" i="2"/>
  <c r="F118" i="2"/>
  <c r="F121" i="2" s="1"/>
  <c r="P126" i="2"/>
  <c r="P118" i="2"/>
  <c r="P121" i="2" s="1"/>
  <c r="I123" i="2"/>
  <c r="D118" i="2"/>
  <c r="E118" i="2"/>
  <c r="G119" i="2"/>
  <c r="H118" i="2"/>
  <c r="K119" i="2"/>
  <c r="K122" i="2" s="1"/>
  <c r="I119" i="2"/>
  <c r="I122" i="2" s="1"/>
  <c r="F119" i="2"/>
  <c r="F122" i="2" s="1"/>
  <c r="O123" i="2"/>
  <c r="O126" i="2" s="1"/>
  <c r="K126" i="2"/>
  <c r="G121" i="2"/>
  <c r="P119" i="2"/>
  <c r="K118" i="2"/>
  <c r="M119" i="2"/>
  <c r="G123" i="2"/>
  <c r="F123" i="2"/>
  <c r="C122" i="2"/>
  <c r="O122" i="2" s="1"/>
  <c r="C121" i="2"/>
  <c r="M121" i="2" s="1"/>
  <c r="C126" i="2"/>
  <c r="P129" i="2" l="1"/>
  <c r="G126" i="2"/>
  <c r="G129" i="2" s="1"/>
  <c r="O121" i="2"/>
  <c r="O124" i="2" s="1"/>
  <c r="F124" i="2"/>
  <c r="D126" i="2"/>
  <c r="E126" i="2"/>
  <c r="D121" i="2"/>
  <c r="E121" i="2"/>
  <c r="H126" i="2"/>
  <c r="D122" i="2"/>
  <c r="E122" i="2"/>
  <c r="F126" i="2"/>
  <c r="F129" i="2" s="1"/>
  <c r="G122" i="2"/>
  <c r="G125" i="2" s="1"/>
  <c r="M122" i="2"/>
  <c r="M125" i="2" s="1"/>
  <c r="K121" i="2"/>
  <c r="K124" i="2" s="1"/>
  <c r="M126" i="2"/>
  <c r="M129" i="2" s="1"/>
  <c r="I121" i="2"/>
  <c r="H121" i="2"/>
  <c r="P122" i="2"/>
  <c r="I126" i="2"/>
  <c r="H122" i="2"/>
  <c r="C129" i="2"/>
  <c r="C124" i="2"/>
  <c r="G124" i="2" s="1"/>
  <c r="C125" i="2"/>
  <c r="F125" i="2" s="1"/>
  <c r="I125" i="2" l="1"/>
  <c r="I129" i="2"/>
  <c r="I132" i="2" s="1"/>
  <c r="G132" i="2"/>
  <c r="D125" i="2"/>
  <c r="E125" i="2"/>
  <c r="D124" i="2"/>
  <c r="E124" i="2"/>
  <c r="P124" i="2"/>
  <c r="D129" i="2"/>
  <c r="E129" i="2"/>
  <c r="K125" i="2"/>
  <c r="O129" i="2"/>
  <c r="H124" i="2"/>
  <c r="H127" i="2" s="1"/>
  <c r="K129" i="2"/>
  <c r="K132" i="2" s="1"/>
  <c r="M124" i="2"/>
  <c r="M127" i="2" s="1"/>
  <c r="M128" i="2"/>
  <c r="H125" i="2"/>
  <c r="H129" i="2"/>
  <c r="P125" i="2"/>
  <c r="I124" i="2"/>
  <c r="O125" i="2"/>
  <c r="C128" i="2"/>
  <c r="C127" i="2"/>
  <c r="F127" i="2" s="1"/>
  <c r="C132" i="2"/>
  <c r="D128" i="2" l="1"/>
  <c r="E128" i="2"/>
  <c r="O128" i="2"/>
  <c r="D127" i="2"/>
  <c r="E127" i="2"/>
  <c r="G128" i="2"/>
  <c r="G131" i="2" s="1"/>
  <c r="I128" i="2"/>
  <c r="I131" i="2" s="1"/>
  <c r="I135" i="2"/>
  <c r="I127" i="2"/>
  <c r="O127" i="2"/>
  <c r="K128" i="2"/>
  <c r="P128" i="2"/>
  <c r="K127" i="2"/>
  <c r="D132" i="2"/>
  <c r="E132" i="2"/>
  <c r="F132" i="2"/>
  <c r="F135" i="2" s="1"/>
  <c r="M132" i="2"/>
  <c r="M135" i="2" s="1"/>
  <c r="H128" i="2"/>
  <c r="H131" i="2" s="1"/>
  <c r="P127" i="2"/>
  <c r="P130" i="2" s="1"/>
  <c r="F128" i="2"/>
  <c r="O132" i="2"/>
  <c r="H132" i="2"/>
  <c r="P132" i="2"/>
  <c r="G127" i="2"/>
  <c r="C135" i="2"/>
  <c r="K135" i="2" s="1"/>
  <c r="C130" i="2"/>
  <c r="C131" i="2"/>
  <c r="D131" i="2" l="1"/>
  <c r="E131" i="2"/>
  <c r="K130" i="2"/>
  <c r="P131" i="2"/>
  <c r="P134" i="2" s="1"/>
  <c r="M131" i="2"/>
  <c r="M134" i="2" s="1"/>
  <c r="G134" i="2"/>
  <c r="O131" i="2"/>
  <c r="O134" i="2" s="1"/>
  <c r="H135" i="2"/>
  <c r="D130" i="2"/>
  <c r="E130" i="2"/>
  <c r="G130" i="2"/>
  <c r="H130" i="2"/>
  <c r="K131" i="2"/>
  <c r="K134" i="2" s="1"/>
  <c r="O130" i="2"/>
  <c r="O133" i="2" s="1"/>
  <c r="D135" i="2"/>
  <c r="E135" i="2"/>
  <c r="P135" i="2"/>
  <c r="P138" i="2" s="1"/>
  <c r="O135" i="2"/>
  <c r="G135" i="2"/>
  <c r="M130" i="2"/>
  <c r="F131" i="2"/>
  <c r="I130" i="2"/>
  <c r="F130" i="2"/>
  <c r="C134" i="2"/>
  <c r="C133" i="2"/>
  <c r="C138" i="2"/>
  <c r="D133" i="2" l="1"/>
  <c r="E133" i="2"/>
  <c r="G133" i="2"/>
  <c r="D138" i="2"/>
  <c r="E138" i="2"/>
  <c r="D134" i="2"/>
  <c r="E134" i="2"/>
  <c r="K133" i="2"/>
  <c r="K136" i="2" s="1"/>
  <c r="I133" i="2"/>
  <c r="I136" i="2" s="1"/>
  <c r="P141" i="2"/>
  <c r="P133" i="2"/>
  <c r="M133" i="2"/>
  <c r="F138" i="2"/>
  <c r="H134" i="2"/>
  <c r="G138" i="2"/>
  <c r="G141" i="2" s="1"/>
  <c r="H138" i="2"/>
  <c r="H141" i="2" s="1"/>
  <c r="I138" i="2"/>
  <c r="I141" i="2" s="1"/>
  <c r="O137" i="2"/>
  <c r="O136" i="2"/>
  <c r="H133" i="2"/>
  <c r="H136" i="2" s="1"/>
  <c r="F133" i="2"/>
  <c r="F134" i="2"/>
  <c r="I134" i="2"/>
  <c r="O138" i="2"/>
  <c r="M138" i="2"/>
  <c r="K138" i="2"/>
  <c r="C141" i="2"/>
  <c r="C136" i="2"/>
  <c r="C137" i="2"/>
  <c r="K137" i="2" s="1"/>
  <c r="D141" i="2" l="1"/>
  <c r="E141" i="2"/>
  <c r="H137" i="2"/>
  <c r="G137" i="2"/>
  <c r="G140" i="2" s="1"/>
  <c r="D136" i="2"/>
  <c r="E136" i="2"/>
  <c r="M141" i="2"/>
  <c r="M144" i="2" s="1"/>
  <c r="G136" i="2"/>
  <c r="G139" i="2" s="1"/>
  <c r="K141" i="2"/>
  <c r="F141" i="2"/>
  <c r="I137" i="2"/>
  <c r="M136" i="2"/>
  <c r="P137" i="2"/>
  <c r="P140" i="2" s="1"/>
  <c r="O140" i="2"/>
  <c r="O141" i="2"/>
  <c r="O144" i="2" s="1"/>
  <c r="F137" i="2"/>
  <c r="F140" i="2" s="1"/>
  <c r="P136" i="2"/>
  <c r="D137" i="2"/>
  <c r="E137" i="2"/>
  <c r="F136" i="2"/>
  <c r="M137" i="2"/>
  <c r="C140" i="2"/>
  <c r="C139" i="2"/>
  <c r="C144" i="2"/>
  <c r="P144" i="2" s="1"/>
  <c r="I144" i="2" l="1"/>
  <c r="M139" i="2"/>
  <c r="G144" i="2"/>
  <c r="D140" i="2"/>
  <c r="E140" i="2"/>
  <c r="D144" i="2"/>
  <c r="E144" i="2"/>
  <c r="D139" i="2"/>
  <c r="E139" i="2"/>
  <c r="M140" i="2"/>
  <c r="I140" i="2"/>
  <c r="O139" i="2"/>
  <c r="F139" i="2"/>
  <c r="F142" i="2" s="1"/>
  <c r="F144" i="2"/>
  <c r="F147" i="2" s="1"/>
  <c r="K144" i="2"/>
  <c r="K147" i="2" s="1"/>
  <c r="K139" i="2"/>
  <c r="K142" i="2" s="1"/>
  <c r="H144" i="2"/>
  <c r="H139" i="2"/>
  <c r="H140" i="2"/>
  <c r="P139" i="2"/>
  <c r="I139" i="2"/>
  <c r="K140" i="2"/>
  <c r="C147" i="2"/>
  <c r="C142" i="2"/>
  <c r="G142" i="2" s="1"/>
  <c r="C143" i="2"/>
  <c r="G143" i="2" s="1"/>
  <c r="D147" i="2" l="1"/>
  <c r="E147" i="2"/>
  <c r="K143" i="2"/>
  <c r="I143" i="2"/>
  <c r="I146" i="2" s="1"/>
  <c r="F143" i="2"/>
  <c r="F146" i="2" s="1"/>
  <c r="F145" i="2"/>
  <c r="O142" i="2"/>
  <c r="O145" i="2" s="1"/>
  <c r="M142" i="2"/>
  <c r="M145" i="2" s="1"/>
  <c r="D143" i="2"/>
  <c r="E143" i="2"/>
  <c r="G147" i="2"/>
  <c r="P142" i="2"/>
  <c r="P143" i="2"/>
  <c r="H143" i="2"/>
  <c r="H146" i="2" s="1"/>
  <c r="O147" i="2"/>
  <c r="O143" i="2"/>
  <c r="O146" i="2" s="1"/>
  <c r="D142" i="2"/>
  <c r="E142" i="2"/>
  <c r="M147" i="2"/>
  <c r="M150" i="2" s="1"/>
  <c r="I142" i="2"/>
  <c r="H142" i="2"/>
  <c r="M143" i="2"/>
  <c r="I147" i="2"/>
  <c r="H147" i="2"/>
  <c r="P147" i="2"/>
  <c r="C146" i="2"/>
  <c r="C145" i="2"/>
  <c r="K145" i="2" s="1"/>
  <c r="C150" i="2"/>
  <c r="F150" i="2" s="1"/>
  <c r="O150" i="2" l="1"/>
  <c r="K146" i="2"/>
  <c r="O148" i="2"/>
  <c r="F149" i="2"/>
  <c r="D146" i="2"/>
  <c r="E146" i="2"/>
  <c r="H150" i="2"/>
  <c r="I150" i="2"/>
  <c r="D150" i="2"/>
  <c r="E150" i="2"/>
  <c r="D145" i="2"/>
  <c r="E145" i="2"/>
  <c r="P150" i="2"/>
  <c r="P153" i="2" s="1"/>
  <c r="P145" i="2"/>
  <c r="P148" i="2" s="1"/>
  <c r="G146" i="2"/>
  <c r="G149" i="2" s="1"/>
  <c r="I149" i="2"/>
  <c r="P146" i="2"/>
  <c r="P149" i="2" s="1"/>
  <c r="G150" i="2"/>
  <c r="M146" i="2"/>
  <c r="H145" i="2"/>
  <c r="I145" i="2"/>
  <c r="K150" i="2"/>
  <c r="G145" i="2"/>
  <c r="C153" i="2"/>
  <c r="C148" i="2"/>
  <c r="C149" i="2"/>
  <c r="O153" i="2" l="1"/>
  <c r="D149" i="2"/>
  <c r="E149" i="2"/>
  <c r="O149" i="2"/>
  <c r="D148" i="2"/>
  <c r="E148" i="2"/>
  <c r="D153" i="2"/>
  <c r="E153" i="2"/>
  <c r="F148" i="2"/>
  <c r="F151" i="2" s="1"/>
  <c r="O151" i="2"/>
  <c r="H149" i="2"/>
  <c r="H148" i="2"/>
  <c r="I153" i="2"/>
  <c r="M153" i="2"/>
  <c r="M148" i="2"/>
  <c r="G148" i="2"/>
  <c r="K153" i="2"/>
  <c r="K156" i="2" s="1"/>
  <c r="I148" i="2"/>
  <c r="I151" i="2" s="1"/>
  <c r="M149" i="2"/>
  <c r="M152" i="2" s="1"/>
  <c r="H153" i="2"/>
  <c r="H156" i="2" s="1"/>
  <c r="K148" i="2"/>
  <c r="K149" i="2"/>
  <c r="G153" i="2"/>
  <c r="F153" i="2"/>
  <c r="C152" i="2"/>
  <c r="F152" i="2" s="1"/>
  <c r="C151" i="2"/>
  <c r="C156" i="2"/>
  <c r="P156" i="2" s="1"/>
  <c r="D151" i="2" l="1"/>
  <c r="E151" i="2"/>
  <c r="P151" i="2"/>
  <c r="P152" i="2"/>
  <c r="M151" i="2"/>
  <c r="M154" i="2" s="1"/>
  <c r="K159" i="2"/>
  <c r="G156" i="2"/>
  <c r="G159" i="2" s="1"/>
  <c r="M156" i="2"/>
  <c r="M159" i="2" s="1"/>
  <c r="I156" i="2"/>
  <c r="D156" i="2"/>
  <c r="E156" i="2"/>
  <c r="G151" i="2"/>
  <c r="D152" i="2"/>
  <c r="E152" i="2"/>
  <c r="O152" i="2"/>
  <c r="O155" i="2" s="1"/>
  <c r="K152" i="2"/>
  <c r="K155" i="2" s="1"/>
  <c r="I152" i="2"/>
  <c r="I155" i="2" s="1"/>
  <c r="H151" i="2"/>
  <c r="H154" i="2" s="1"/>
  <c r="O156" i="2"/>
  <c r="F156" i="2"/>
  <c r="K151" i="2"/>
  <c r="H152" i="2"/>
  <c r="G152" i="2"/>
  <c r="C159" i="2"/>
  <c r="C154" i="2"/>
  <c r="F154" i="2" s="1"/>
  <c r="C155" i="2"/>
  <c r="D155" i="2" l="1"/>
  <c r="E155" i="2"/>
  <c r="D159" i="2"/>
  <c r="E159" i="2"/>
  <c r="K154" i="2"/>
  <c r="K157" i="2" s="1"/>
  <c r="M162" i="2"/>
  <c r="M157" i="2"/>
  <c r="G155" i="2"/>
  <c r="G158" i="2" s="1"/>
  <c r="H155" i="2"/>
  <c r="I154" i="2"/>
  <c r="M155" i="2"/>
  <c r="O154" i="2"/>
  <c r="P155" i="2"/>
  <c r="P154" i="2"/>
  <c r="P157" i="2" s="1"/>
  <c r="H159" i="2"/>
  <c r="F155" i="2"/>
  <c r="F158" i="2" s="1"/>
  <c r="H157" i="2"/>
  <c r="O158" i="2"/>
  <c r="D154" i="2"/>
  <c r="E154" i="2"/>
  <c r="G154" i="2"/>
  <c r="F159" i="2"/>
  <c r="O159" i="2"/>
  <c r="I159" i="2"/>
  <c r="P159" i="2"/>
  <c r="C158" i="2"/>
  <c r="I158" i="2" s="1"/>
  <c r="C157" i="2"/>
  <c r="C162" i="2"/>
  <c r="G162" i="2" s="1"/>
  <c r="H162" i="2" l="1"/>
  <c r="I162" i="2"/>
  <c r="I165" i="2" s="1"/>
  <c r="P160" i="2"/>
  <c r="M158" i="2"/>
  <c r="M161" i="2" s="1"/>
  <c r="G161" i="2"/>
  <c r="D162" i="2"/>
  <c r="E162" i="2"/>
  <c r="P158" i="2"/>
  <c r="O162" i="2"/>
  <c r="F162" i="2"/>
  <c r="K158" i="2"/>
  <c r="G157" i="2"/>
  <c r="G160" i="2" s="1"/>
  <c r="I157" i="2"/>
  <c r="I160" i="2" s="1"/>
  <c r="K162" i="2"/>
  <c r="K165" i="2" s="1"/>
  <c r="F161" i="2"/>
  <c r="D157" i="2"/>
  <c r="E157" i="2"/>
  <c r="D158" i="2"/>
  <c r="E158" i="2"/>
  <c r="P162" i="2"/>
  <c r="O157" i="2"/>
  <c r="H158" i="2"/>
  <c r="F157" i="2"/>
  <c r="C165" i="2"/>
  <c r="M165" i="2" s="1"/>
  <c r="C160" i="2"/>
  <c r="C161" i="2"/>
  <c r="H165" i="2" l="1"/>
  <c r="D160" i="2"/>
  <c r="E160" i="2"/>
  <c r="K161" i="2"/>
  <c r="K164" i="2" s="1"/>
  <c r="H160" i="2"/>
  <c r="H163" i="2" s="1"/>
  <c r="F164" i="2"/>
  <c r="D161" i="2"/>
  <c r="E161" i="2"/>
  <c r="F160" i="2"/>
  <c r="O160" i="2"/>
  <c r="D165" i="2"/>
  <c r="E165" i="2"/>
  <c r="K160" i="2"/>
  <c r="H161" i="2"/>
  <c r="H164" i="2" s="1"/>
  <c r="F165" i="2"/>
  <c r="F168" i="2" s="1"/>
  <c r="P165" i="2"/>
  <c r="P168" i="2" s="1"/>
  <c r="O165" i="2"/>
  <c r="O168" i="2" s="1"/>
  <c r="O161" i="2"/>
  <c r="O164" i="2" s="1"/>
  <c r="P161" i="2"/>
  <c r="I161" i="2"/>
  <c r="M160" i="2"/>
  <c r="G165" i="2"/>
  <c r="C164" i="2"/>
  <c r="C163" i="2"/>
  <c r="C168" i="2"/>
  <c r="D164" i="2" l="1"/>
  <c r="E164" i="2"/>
  <c r="D168" i="2"/>
  <c r="E168" i="2"/>
  <c r="H168" i="2"/>
  <c r="H171" i="2" s="1"/>
  <c r="F167" i="2"/>
  <c r="D163" i="2"/>
  <c r="E163" i="2"/>
  <c r="K163" i="2"/>
  <c r="M163" i="2"/>
  <c r="M164" i="2"/>
  <c r="I164" i="2"/>
  <c r="G164" i="2"/>
  <c r="I163" i="2"/>
  <c r="G168" i="2"/>
  <c r="G171" i="2" s="1"/>
  <c r="K168" i="2"/>
  <c r="K171" i="2" s="1"/>
  <c r="P164" i="2"/>
  <c r="P167" i="2" s="1"/>
  <c r="O163" i="2"/>
  <c r="O166" i="2" s="1"/>
  <c r="I168" i="2"/>
  <c r="P163" i="2"/>
  <c r="G163" i="2"/>
  <c r="F163" i="2"/>
  <c r="M168" i="2"/>
  <c r="C171" i="2"/>
  <c r="O171" i="2" s="1"/>
  <c r="C166" i="2"/>
  <c r="C167" i="2"/>
  <c r="D166" i="2" l="1"/>
  <c r="E166" i="2"/>
  <c r="D167" i="2"/>
  <c r="E167" i="2"/>
  <c r="F166" i="2"/>
  <c r="F169" i="2" s="1"/>
  <c r="H166" i="2"/>
  <c r="H169" i="2" s="1"/>
  <c r="P170" i="2"/>
  <c r="H174" i="2"/>
  <c r="D171" i="2"/>
  <c r="E171" i="2"/>
  <c r="M171" i="2"/>
  <c r="G167" i="2"/>
  <c r="M167" i="2"/>
  <c r="K167" i="2"/>
  <c r="K170" i="2" s="1"/>
  <c r="O167" i="2"/>
  <c r="O170" i="2" s="1"/>
  <c r="P171" i="2"/>
  <c r="I167" i="2"/>
  <c r="I170" i="2" s="1"/>
  <c r="H167" i="2"/>
  <c r="H170" i="2" s="1"/>
  <c r="M166" i="2"/>
  <c r="M169" i="2" s="1"/>
  <c r="I166" i="2"/>
  <c r="G166" i="2"/>
  <c r="P166" i="2"/>
  <c r="I171" i="2"/>
  <c r="K166" i="2"/>
  <c r="F171" i="2"/>
  <c r="C170" i="2"/>
  <c r="F170" i="2" s="1"/>
  <c r="C169" i="2"/>
  <c r="O169" i="2" s="1"/>
  <c r="C174" i="2"/>
  <c r="D174" i="2" l="1"/>
  <c r="E174" i="2"/>
  <c r="K169" i="2"/>
  <c r="K172" i="2" s="1"/>
  <c r="M172" i="2"/>
  <c r="I173" i="2"/>
  <c r="P174" i="2"/>
  <c r="P177" i="2" s="1"/>
  <c r="D169" i="2"/>
  <c r="E169" i="2"/>
  <c r="F174" i="2"/>
  <c r="G174" i="2"/>
  <c r="G170" i="2"/>
  <c r="M174" i="2"/>
  <c r="D170" i="2"/>
  <c r="E170" i="2"/>
  <c r="I174" i="2"/>
  <c r="I177" i="2" s="1"/>
  <c r="G169" i="2"/>
  <c r="G172" i="2" s="1"/>
  <c r="K174" i="2"/>
  <c r="K177" i="2" s="1"/>
  <c r="M170" i="2"/>
  <c r="P169" i="2"/>
  <c r="I169" i="2"/>
  <c r="O174" i="2"/>
  <c r="O177" i="2" s="1"/>
  <c r="C177" i="2"/>
  <c r="H177" i="2" s="1"/>
  <c r="C172" i="2"/>
  <c r="F172" i="2" s="1"/>
  <c r="C173" i="2"/>
  <c r="O173" i="2" s="1"/>
  <c r="I172" i="2" l="1"/>
  <c r="D172" i="2"/>
  <c r="E172" i="2"/>
  <c r="P172" i="2"/>
  <c r="P175" i="2" s="1"/>
  <c r="D173" i="2"/>
  <c r="E173" i="2"/>
  <c r="H173" i="2"/>
  <c r="M177" i="2"/>
  <c r="G173" i="2"/>
  <c r="G177" i="2"/>
  <c r="D177" i="2"/>
  <c r="E177" i="2"/>
  <c r="M173" i="2"/>
  <c r="M176" i="2" s="1"/>
  <c r="F177" i="2"/>
  <c r="F180" i="2" s="1"/>
  <c r="F173" i="2"/>
  <c r="F176" i="2" s="1"/>
  <c r="P173" i="2"/>
  <c r="K173" i="2"/>
  <c r="H172" i="2"/>
  <c r="O172" i="2"/>
  <c r="C176" i="2"/>
  <c r="C175" i="2"/>
  <c r="K175" i="2" s="1"/>
  <c r="C180" i="2"/>
  <c r="D180" i="2" l="1"/>
  <c r="E180" i="2"/>
  <c r="M175" i="2"/>
  <c r="G180" i="2"/>
  <c r="G183" i="2" s="1"/>
  <c r="O175" i="2"/>
  <c r="O178" i="2" s="1"/>
  <c r="G176" i="2"/>
  <c r="G179" i="2" s="1"/>
  <c r="I175" i="2"/>
  <c r="I178" i="2" s="1"/>
  <c r="K176" i="2"/>
  <c r="K179" i="2" s="1"/>
  <c r="M180" i="2"/>
  <c r="F175" i="2"/>
  <c r="H175" i="2"/>
  <c r="K180" i="2"/>
  <c r="P176" i="2"/>
  <c r="H176" i="2"/>
  <c r="H180" i="2"/>
  <c r="H183" i="2" s="1"/>
  <c r="I180" i="2"/>
  <c r="I183" i="2" s="1"/>
  <c r="D175" i="2"/>
  <c r="E175" i="2"/>
  <c r="D176" i="2"/>
  <c r="E176" i="2"/>
  <c r="P180" i="2"/>
  <c r="I176" i="2"/>
  <c r="G175" i="2"/>
  <c r="G178" i="2" s="1"/>
  <c r="O180" i="2"/>
  <c r="O176" i="2"/>
  <c r="C183" i="2"/>
  <c r="F183" i="2" s="1"/>
  <c r="C178" i="2"/>
  <c r="P178" i="2" s="1"/>
  <c r="C179" i="2"/>
  <c r="D179" i="2" l="1"/>
  <c r="E179" i="2"/>
  <c r="F179" i="2"/>
  <c r="F182" i="2" s="1"/>
  <c r="M179" i="2"/>
  <c r="M182" i="2" s="1"/>
  <c r="M178" i="2"/>
  <c r="M181" i="2" s="1"/>
  <c r="G186" i="2"/>
  <c r="K183" i="2"/>
  <c r="K186" i="2" s="1"/>
  <c r="O179" i="2"/>
  <c r="P179" i="2"/>
  <c r="I179" i="2"/>
  <c r="I182" i="2" s="1"/>
  <c r="H178" i="2"/>
  <c r="P183" i="2"/>
  <c r="F178" i="2"/>
  <c r="F181" i="2" s="1"/>
  <c r="O181" i="2"/>
  <c r="D178" i="2"/>
  <c r="E178" i="2"/>
  <c r="D183" i="2"/>
  <c r="E183" i="2"/>
  <c r="H179" i="2"/>
  <c r="O183" i="2"/>
  <c r="M183" i="2"/>
  <c r="K178" i="2"/>
  <c r="C182" i="2"/>
  <c r="G182" i="2" s="1"/>
  <c r="C181" i="2"/>
  <c r="C186" i="2"/>
  <c r="P186" i="2" l="1"/>
  <c r="H181" i="2"/>
  <c r="K182" i="2"/>
  <c r="D186" i="2"/>
  <c r="E186" i="2"/>
  <c r="D181" i="2"/>
  <c r="E181" i="2"/>
  <c r="M186" i="2"/>
  <c r="M189" i="2" s="1"/>
  <c r="G189" i="2"/>
  <c r="I186" i="2"/>
  <c r="D182" i="2"/>
  <c r="E182" i="2"/>
  <c r="P182" i="2"/>
  <c r="K181" i="2"/>
  <c r="K184" i="2" s="1"/>
  <c r="G181" i="2"/>
  <c r="G184" i="2" s="1"/>
  <c r="O182" i="2"/>
  <c r="O185" i="2" s="1"/>
  <c r="H186" i="2"/>
  <c r="H189" i="2" s="1"/>
  <c r="F186" i="2"/>
  <c r="F189" i="2" s="1"/>
  <c r="O186" i="2"/>
  <c r="H182" i="2"/>
  <c r="I181" i="2"/>
  <c r="P181" i="2"/>
  <c r="C189" i="2"/>
  <c r="K189" i="2" s="1"/>
  <c r="C184" i="2"/>
  <c r="C185" i="2"/>
  <c r="K185" i="2" l="1"/>
  <c r="D185" i="2"/>
  <c r="E185" i="2"/>
  <c r="H185" i="2"/>
  <c r="H188" i="2" s="1"/>
  <c r="H184" i="2"/>
  <c r="H187" i="2" s="1"/>
  <c r="G187" i="2"/>
  <c r="F185" i="2"/>
  <c r="I184" i="2"/>
  <c r="P189" i="2"/>
  <c r="D184" i="2"/>
  <c r="E184" i="2"/>
  <c r="P184" i="2"/>
  <c r="P185" i="2"/>
  <c r="P188" i="2" s="1"/>
  <c r="O184" i="2"/>
  <c r="O187" i="2" s="1"/>
  <c r="D189" i="2"/>
  <c r="E189" i="2"/>
  <c r="M185" i="2"/>
  <c r="M188" i="2" s="1"/>
  <c r="M184" i="2"/>
  <c r="O189" i="2"/>
  <c r="I185" i="2"/>
  <c r="F184" i="2"/>
  <c r="I189" i="2"/>
  <c r="G185" i="2"/>
  <c r="G188" i="2" s="1"/>
  <c r="C188" i="2"/>
  <c r="O188" i="2" s="1"/>
  <c r="C187" i="2"/>
  <c r="C192" i="2"/>
  <c r="D192" i="2" l="1"/>
  <c r="E192" i="2"/>
  <c r="D187" i="2"/>
  <c r="E187" i="2"/>
  <c r="F187" i="2"/>
  <c r="F190" i="2" s="1"/>
  <c r="P187" i="2"/>
  <c r="P190" i="2" s="1"/>
  <c r="K188" i="2"/>
  <c r="P192" i="2"/>
  <c r="H192" i="2"/>
  <c r="F192" i="2"/>
  <c r="I187" i="2"/>
  <c r="G192" i="2"/>
  <c r="D188" i="2"/>
  <c r="E188" i="2"/>
  <c r="M192" i="2"/>
  <c r="M195" i="2" s="1"/>
  <c r="I192" i="2"/>
  <c r="I195" i="2" s="1"/>
  <c r="K187" i="2"/>
  <c r="I188" i="2"/>
  <c r="O192" i="2"/>
  <c r="M187" i="2"/>
  <c r="F188" i="2"/>
  <c r="K192" i="2"/>
  <c r="C195" i="2"/>
  <c r="C190" i="2"/>
  <c r="H190" i="2" s="1"/>
  <c r="C191" i="2"/>
  <c r="D191" i="2" l="1"/>
  <c r="E191" i="2"/>
  <c r="O190" i="2"/>
  <c r="I190" i="2"/>
  <c r="I193" i="2" s="1"/>
  <c r="G191" i="2"/>
  <c r="G194" i="2" s="1"/>
  <c r="F193" i="2"/>
  <c r="D190" i="2"/>
  <c r="E190" i="2"/>
  <c r="O195" i="2"/>
  <c r="O198" i="2" s="1"/>
  <c r="P191" i="2"/>
  <c r="D195" i="2"/>
  <c r="E195" i="2"/>
  <c r="G195" i="2"/>
  <c r="F195" i="2"/>
  <c r="H191" i="2"/>
  <c r="P195" i="2"/>
  <c r="G190" i="2"/>
  <c r="G193" i="2" s="1"/>
  <c r="M191" i="2"/>
  <c r="M194" i="2" s="1"/>
  <c r="K195" i="2"/>
  <c r="K198" i="2" s="1"/>
  <c r="F191" i="2"/>
  <c r="F194" i="2" s="1"/>
  <c r="M190" i="2"/>
  <c r="H195" i="2"/>
  <c r="I191" i="2"/>
  <c r="K190" i="2"/>
  <c r="K191" i="2"/>
  <c r="O191" i="2"/>
  <c r="C194" i="2"/>
  <c r="C193" i="2"/>
  <c r="C198" i="2"/>
  <c r="D198" i="2" l="1"/>
  <c r="E198" i="2"/>
  <c r="D194" i="2"/>
  <c r="E194" i="2"/>
  <c r="O193" i="2"/>
  <c r="O196" i="2" s="1"/>
  <c r="D193" i="2"/>
  <c r="E193" i="2"/>
  <c r="K194" i="2"/>
  <c r="K197" i="2" s="1"/>
  <c r="F196" i="2"/>
  <c r="O194" i="2"/>
  <c r="K193" i="2"/>
  <c r="I194" i="2"/>
  <c r="M198" i="2"/>
  <c r="P198" i="2"/>
  <c r="P201" i="2" s="1"/>
  <c r="F198" i="2"/>
  <c r="F201" i="2" s="1"/>
  <c r="H198" i="2"/>
  <c r="H201" i="2" s="1"/>
  <c r="P193" i="2"/>
  <c r="P196" i="2" s="1"/>
  <c r="I198" i="2"/>
  <c r="H194" i="2"/>
  <c r="G198" i="2"/>
  <c r="M193" i="2"/>
  <c r="P194" i="2"/>
  <c r="H193" i="2"/>
  <c r="C201" i="2"/>
  <c r="C196" i="2"/>
  <c r="G196" i="2" s="1"/>
  <c r="C197" i="2"/>
  <c r="G197" i="2" s="1"/>
  <c r="M201" i="2" l="1"/>
  <c r="K196" i="2"/>
  <c r="K199" i="2" s="1"/>
  <c r="I197" i="2"/>
  <c r="I200" i="2" s="1"/>
  <c r="G201" i="2"/>
  <c r="G204" i="2" s="1"/>
  <c r="O197" i="2"/>
  <c r="O200" i="2" s="1"/>
  <c r="M197" i="2"/>
  <c r="D196" i="2"/>
  <c r="E196" i="2"/>
  <c r="D201" i="2"/>
  <c r="E201" i="2"/>
  <c r="H196" i="2"/>
  <c r="H197" i="2"/>
  <c r="H200" i="2" s="1"/>
  <c r="I196" i="2"/>
  <c r="I199" i="2" s="1"/>
  <c r="F204" i="2"/>
  <c r="D197" i="2"/>
  <c r="E197" i="2"/>
  <c r="K201" i="2"/>
  <c r="P197" i="2"/>
  <c r="M196" i="2"/>
  <c r="I201" i="2"/>
  <c r="F197" i="2"/>
  <c r="O201" i="2"/>
  <c r="C200" i="2"/>
  <c r="K200" i="2" s="1"/>
  <c r="C199" i="2"/>
  <c r="F199" i="2" s="1"/>
  <c r="C204" i="2"/>
  <c r="P204" i="2" s="1"/>
  <c r="P199" i="2" l="1"/>
  <c r="M204" i="2"/>
  <c r="M207" i="2" s="1"/>
  <c r="D200" i="2"/>
  <c r="E200" i="2"/>
  <c r="I204" i="2"/>
  <c r="I207" i="2" s="1"/>
  <c r="G207" i="2"/>
  <c r="O199" i="2"/>
  <c r="D204" i="2"/>
  <c r="E204" i="2"/>
  <c r="D199" i="2"/>
  <c r="E199" i="2"/>
  <c r="O204" i="2"/>
  <c r="O207" i="2" s="1"/>
  <c r="P200" i="2"/>
  <c r="P203" i="2" s="1"/>
  <c r="H204" i="2"/>
  <c r="H207" i="2" s="1"/>
  <c r="G199" i="2"/>
  <c r="G202" i="2" s="1"/>
  <c r="I202" i="2"/>
  <c r="H199" i="2"/>
  <c r="F200" i="2"/>
  <c r="M199" i="2"/>
  <c r="K204" i="2"/>
  <c r="M200" i="2"/>
  <c r="G200" i="2"/>
  <c r="C207" i="2"/>
  <c r="C202" i="2"/>
  <c r="K202" i="2" s="1"/>
  <c r="C203" i="2"/>
  <c r="D203" i="2" l="1"/>
  <c r="E203" i="2"/>
  <c r="P202" i="2"/>
  <c r="D202" i="2"/>
  <c r="E202" i="2"/>
  <c r="P206" i="2"/>
  <c r="D207" i="2"/>
  <c r="E207" i="2"/>
  <c r="K207" i="2"/>
  <c r="K210" i="2" s="1"/>
  <c r="I203" i="2"/>
  <c r="O203" i="2"/>
  <c r="M202" i="2"/>
  <c r="F207" i="2"/>
  <c r="P207" i="2"/>
  <c r="G203" i="2"/>
  <c r="G206" i="2" s="1"/>
  <c r="M203" i="2"/>
  <c r="M206" i="2" s="1"/>
  <c r="F203" i="2"/>
  <c r="F206" i="2" s="1"/>
  <c r="O202" i="2"/>
  <c r="O205" i="2" s="1"/>
  <c r="K203" i="2"/>
  <c r="H202" i="2"/>
  <c r="H203" i="2"/>
  <c r="F202" i="2"/>
  <c r="C206" i="2"/>
  <c r="C205" i="2"/>
  <c r="C210" i="2"/>
  <c r="D205" i="2" l="1"/>
  <c r="E205" i="2"/>
  <c r="D210" i="2"/>
  <c r="E210" i="2"/>
  <c r="D206" i="2"/>
  <c r="E206" i="2"/>
  <c r="F210" i="2"/>
  <c r="F213" i="2" s="1"/>
  <c r="F209" i="2"/>
  <c r="P209" i="2"/>
  <c r="P210" i="2"/>
  <c r="P213" i="2" s="1"/>
  <c r="M205" i="2"/>
  <c r="M210" i="2"/>
  <c r="G205" i="2"/>
  <c r="G210" i="2"/>
  <c r="P205" i="2"/>
  <c r="O210" i="2"/>
  <c r="O213" i="2" s="1"/>
  <c r="I210" i="2"/>
  <c r="I213" i="2" s="1"/>
  <c r="I205" i="2"/>
  <c r="I208" i="2" s="1"/>
  <c r="H210" i="2"/>
  <c r="H213" i="2" s="1"/>
  <c r="G209" i="2"/>
  <c r="F205" i="2"/>
  <c r="F208" i="2" s="1"/>
  <c r="H206" i="2"/>
  <c r="H205" i="2"/>
  <c r="O206" i="2"/>
  <c r="K206" i="2"/>
  <c r="I206" i="2"/>
  <c r="K205" i="2"/>
  <c r="C213" i="2"/>
  <c r="K213" i="2" s="1"/>
  <c r="C208" i="2"/>
  <c r="C209" i="2"/>
  <c r="D209" i="2" l="1"/>
  <c r="E209" i="2"/>
  <c r="I209" i="2"/>
  <c r="I212" i="2" s="1"/>
  <c r="D208" i="2"/>
  <c r="E208" i="2"/>
  <c r="F211" i="2"/>
  <c r="I211" i="2"/>
  <c r="O208" i="2"/>
  <c r="D213" i="2"/>
  <c r="E213" i="2"/>
  <c r="P208" i="2"/>
  <c r="O209" i="2"/>
  <c r="G208" i="2"/>
  <c r="K208" i="2"/>
  <c r="K211" i="2" s="1"/>
  <c r="G213" i="2"/>
  <c r="G216" i="2" s="1"/>
  <c r="M213" i="2"/>
  <c r="M216" i="2" s="1"/>
  <c r="P212" i="2"/>
  <c r="K209" i="2"/>
  <c r="H208" i="2"/>
  <c r="H209" i="2"/>
  <c r="M208" i="2"/>
  <c r="M209" i="2"/>
  <c r="C212" i="2"/>
  <c r="F212" i="2" s="1"/>
  <c r="C211" i="2"/>
  <c r="C216" i="2"/>
  <c r="D216" i="2" l="1"/>
  <c r="E216" i="2"/>
  <c r="H216" i="2"/>
  <c r="I216" i="2"/>
  <c r="I219" i="2" s="1"/>
  <c r="M219" i="2"/>
  <c r="P216" i="2"/>
  <c r="P219" i="2" s="1"/>
  <c r="G211" i="2"/>
  <c r="G214" i="2" s="1"/>
  <c r="H212" i="2"/>
  <c r="H215" i="2" s="1"/>
  <c r="P211" i="2"/>
  <c r="G212" i="2"/>
  <c r="M211" i="2"/>
  <c r="D211" i="2"/>
  <c r="E211" i="2"/>
  <c r="D212" i="2"/>
  <c r="E212" i="2"/>
  <c r="M212" i="2"/>
  <c r="M215" i="2" s="1"/>
  <c r="O212" i="2"/>
  <c r="O215" i="2" s="1"/>
  <c r="F216" i="2"/>
  <c r="F219" i="2" s="1"/>
  <c r="H211" i="2"/>
  <c r="K212" i="2"/>
  <c r="O216" i="2"/>
  <c r="O211" i="2"/>
  <c r="K216" i="2"/>
  <c r="K219" i="2" s="1"/>
  <c r="C219" i="2"/>
  <c r="C214" i="2"/>
  <c r="K214" i="2" s="1"/>
  <c r="C215" i="2"/>
  <c r="P215" i="2" s="1"/>
  <c r="D215" i="2" l="1"/>
  <c r="E215" i="2"/>
  <c r="D214" i="2"/>
  <c r="E214" i="2"/>
  <c r="H219" i="2"/>
  <c r="H222" i="2" s="1"/>
  <c r="F222" i="2"/>
  <c r="D219" i="2"/>
  <c r="E219" i="2"/>
  <c r="M214" i="2"/>
  <c r="O214" i="2"/>
  <c r="I214" i="2"/>
  <c r="H214" i="2"/>
  <c r="H217" i="2" s="1"/>
  <c r="F214" i="2"/>
  <c r="F217" i="2" s="1"/>
  <c r="O218" i="2"/>
  <c r="K222" i="2"/>
  <c r="O219" i="2"/>
  <c r="O222" i="2" s="1"/>
  <c r="K215" i="2"/>
  <c r="K218" i="2" s="1"/>
  <c r="I215" i="2"/>
  <c r="G215" i="2"/>
  <c r="G219" i="2"/>
  <c r="P214" i="2"/>
  <c r="P217" i="2" s="1"/>
  <c r="F215" i="2"/>
  <c r="F218" i="2" s="1"/>
  <c r="C218" i="2"/>
  <c r="M218" i="2" s="1"/>
  <c r="C217" i="2"/>
  <c r="C222" i="2"/>
  <c r="I222" i="2" s="1"/>
  <c r="D217" i="2" l="1"/>
  <c r="E217" i="2"/>
  <c r="O217" i="2"/>
  <c r="O225" i="2"/>
  <c r="O221" i="2"/>
  <c r="D222" i="2"/>
  <c r="E222" i="2"/>
  <c r="I217" i="2"/>
  <c r="G222" i="2"/>
  <c r="G218" i="2"/>
  <c r="M217" i="2"/>
  <c r="G217" i="2"/>
  <c r="D218" i="2"/>
  <c r="E218" i="2"/>
  <c r="M222" i="2"/>
  <c r="M225" i="2" s="1"/>
  <c r="P222" i="2"/>
  <c r="P225" i="2" s="1"/>
  <c r="H218" i="2"/>
  <c r="I218" i="2"/>
  <c r="K217" i="2"/>
  <c r="P218" i="2"/>
  <c r="C225" i="2"/>
  <c r="C220" i="2"/>
  <c r="P220" i="2" s="1"/>
  <c r="C221" i="2"/>
  <c r="K221" i="2" s="1"/>
  <c r="F220" i="2" l="1"/>
  <c r="D225" i="2"/>
  <c r="E225" i="2"/>
  <c r="G220" i="2"/>
  <c r="G223" i="2" s="1"/>
  <c r="G225" i="2"/>
  <c r="G228" i="2" s="1"/>
  <c r="F225" i="2"/>
  <c r="F228" i="2" s="1"/>
  <c r="D220" i="2"/>
  <c r="E220" i="2"/>
  <c r="K225" i="2"/>
  <c r="P221" i="2"/>
  <c r="F221" i="2"/>
  <c r="G221" i="2"/>
  <c r="I221" i="2"/>
  <c r="I220" i="2"/>
  <c r="I223" i="2" s="1"/>
  <c r="I225" i="2"/>
  <c r="I228" i="2" s="1"/>
  <c r="D221" i="2"/>
  <c r="E221" i="2"/>
  <c r="O220" i="2"/>
  <c r="O223" i="2" s="1"/>
  <c r="M220" i="2"/>
  <c r="H225" i="2"/>
  <c r="K220" i="2"/>
  <c r="H221" i="2"/>
  <c r="H220" i="2"/>
  <c r="M221" i="2"/>
  <c r="C224" i="2"/>
  <c r="O224" i="2" s="1"/>
  <c r="C223" i="2"/>
  <c r="P223" i="2" s="1"/>
  <c r="C228" i="2"/>
  <c r="D228" i="2" l="1"/>
  <c r="E228" i="2"/>
  <c r="F223" i="2"/>
  <c r="I224" i="2"/>
  <c r="H224" i="2"/>
  <c r="M228" i="2"/>
  <c r="M231" i="2" s="1"/>
  <c r="G231" i="2"/>
  <c r="I226" i="2"/>
  <c r="M224" i="2"/>
  <c r="M227" i="2" s="1"/>
  <c r="P228" i="2"/>
  <c r="F224" i="2"/>
  <c r="K228" i="2"/>
  <c r="O228" i="2"/>
  <c r="D224" i="2"/>
  <c r="E224" i="2"/>
  <c r="G224" i="2"/>
  <c r="G227" i="2" s="1"/>
  <c r="H223" i="2"/>
  <c r="H226" i="2" s="1"/>
  <c r="P224" i="2"/>
  <c r="P227" i="2" s="1"/>
  <c r="K223" i="2"/>
  <c r="K226" i="2" s="1"/>
  <c r="H228" i="2"/>
  <c r="D223" i="2"/>
  <c r="E223" i="2"/>
  <c r="M223" i="2"/>
  <c r="K224" i="2"/>
  <c r="C231" i="2"/>
  <c r="F231" i="2" s="1"/>
  <c r="C226" i="2"/>
  <c r="G226" i="2" s="1"/>
  <c r="C227" i="2"/>
  <c r="D227" i="2" l="1"/>
  <c r="E227" i="2"/>
  <c r="K227" i="2"/>
  <c r="K230" i="2" s="1"/>
  <c r="I231" i="2"/>
  <c r="I234" i="2" s="1"/>
  <c r="F226" i="2"/>
  <c r="F229" i="2" s="1"/>
  <c r="O231" i="2"/>
  <c r="O234" i="2" s="1"/>
  <c r="K229" i="2"/>
  <c r="I227" i="2"/>
  <c r="D226" i="2"/>
  <c r="E226" i="2"/>
  <c r="M226" i="2"/>
  <c r="O226" i="2"/>
  <c r="O229" i="2" s="1"/>
  <c r="F227" i="2"/>
  <c r="F230" i="2" s="1"/>
  <c r="O227" i="2"/>
  <c r="O230" i="2" s="1"/>
  <c r="M230" i="2"/>
  <c r="I229" i="2"/>
  <c r="H227" i="2"/>
  <c r="H230" i="2" s="1"/>
  <c r="D231" i="2"/>
  <c r="E231" i="2"/>
  <c r="K231" i="2"/>
  <c r="H231" i="2"/>
  <c r="P231" i="2"/>
  <c r="P226" i="2"/>
  <c r="C230" i="2"/>
  <c r="P230" i="2" s="1"/>
  <c r="C229" i="2"/>
  <c r="C234" i="2"/>
  <c r="G230" i="2" l="1"/>
  <c r="D234" i="2"/>
  <c r="E234" i="2"/>
  <c r="P229" i="2"/>
  <c r="P232" i="2" s="1"/>
  <c r="O233" i="2"/>
  <c r="H233" i="2"/>
  <c r="I232" i="2"/>
  <c r="D229" i="2"/>
  <c r="E229" i="2"/>
  <c r="M234" i="2"/>
  <c r="K234" i="2"/>
  <c r="H229" i="2"/>
  <c r="D230" i="2"/>
  <c r="E230" i="2"/>
  <c r="I230" i="2"/>
  <c r="I233" i="2" s="1"/>
  <c r="F234" i="2"/>
  <c r="F237" i="2" s="1"/>
  <c r="K232" i="2"/>
  <c r="M229" i="2"/>
  <c r="P234" i="2"/>
  <c r="H234" i="2"/>
  <c r="G234" i="2"/>
  <c r="G229" i="2"/>
  <c r="G232" i="2" s="1"/>
  <c r="C237" i="2"/>
  <c r="C232" i="2"/>
  <c r="C233" i="2"/>
  <c r="K233" i="2" s="1"/>
  <c r="G233" i="2" l="1"/>
  <c r="D232" i="2"/>
  <c r="E232" i="2"/>
  <c r="H232" i="2"/>
  <c r="H235" i="2" s="1"/>
  <c r="G237" i="2"/>
  <c r="G240" i="2" s="1"/>
  <c r="H237" i="2"/>
  <c r="H240" i="2" s="1"/>
  <c r="M237" i="2"/>
  <c r="D233" i="2"/>
  <c r="E233" i="2"/>
  <c r="O232" i="2"/>
  <c r="P235" i="2"/>
  <c r="F232" i="2"/>
  <c r="F235" i="2" s="1"/>
  <c r="D237" i="2"/>
  <c r="E237" i="2"/>
  <c r="O237" i="2"/>
  <c r="O240" i="2" s="1"/>
  <c r="K237" i="2"/>
  <c r="K240" i="2" s="1"/>
  <c r="P237" i="2"/>
  <c r="M232" i="2"/>
  <c r="F233" i="2"/>
  <c r="I237" i="2"/>
  <c r="M233" i="2"/>
  <c r="P233" i="2"/>
  <c r="C236" i="2"/>
  <c r="H236" i="2" s="1"/>
  <c r="C235" i="2"/>
  <c r="K235" i="2" s="1"/>
  <c r="C240" i="2"/>
  <c r="F240" i="2" s="1"/>
  <c r="D240" i="2" l="1"/>
  <c r="E240" i="2"/>
  <c r="P236" i="2"/>
  <c r="P239" i="2" s="1"/>
  <c r="G235" i="2"/>
  <c r="G238" i="2" s="1"/>
  <c r="H238" i="2"/>
  <c r="G243" i="2"/>
  <c r="O235" i="2"/>
  <c r="I240" i="2"/>
  <c r="I236" i="2"/>
  <c r="F236" i="2"/>
  <c r="O236" i="2"/>
  <c r="D235" i="2"/>
  <c r="E235" i="2"/>
  <c r="I235" i="2"/>
  <c r="I238" i="2" s="1"/>
  <c r="O243" i="2"/>
  <c r="D236" i="2"/>
  <c r="E236" i="2"/>
  <c r="G236" i="2"/>
  <c r="M236" i="2"/>
  <c r="M235" i="2"/>
  <c r="P240" i="2"/>
  <c r="M240" i="2"/>
  <c r="K236" i="2"/>
  <c r="C243" i="2"/>
  <c r="C238" i="2"/>
  <c r="C239" i="2"/>
  <c r="D238" i="2" l="1"/>
  <c r="E238" i="2"/>
  <c r="D239" i="2"/>
  <c r="E239" i="2"/>
  <c r="D243" i="2"/>
  <c r="E243" i="2"/>
  <c r="K239" i="2"/>
  <c r="K242" i="2" s="1"/>
  <c r="F239" i="2"/>
  <c r="F242" i="2" s="1"/>
  <c r="K243" i="2"/>
  <c r="P243" i="2"/>
  <c r="I239" i="2"/>
  <c r="H243" i="2"/>
  <c r="M243" i="2"/>
  <c r="I243" i="2"/>
  <c r="F243" i="2"/>
  <c r="O238" i="2"/>
  <c r="O241" i="2" s="1"/>
  <c r="H239" i="2"/>
  <c r="H242" i="2" s="1"/>
  <c r="O246" i="2"/>
  <c r="F238" i="2"/>
  <c r="F241" i="2" s="1"/>
  <c r="O239" i="2"/>
  <c r="M238" i="2"/>
  <c r="M239" i="2"/>
  <c r="G239" i="2"/>
  <c r="P238" i="2"/>
  <c r="K238" i="2"/>
  <c r="C242" i="2"/>
  <c r="C241" i="2"/>
  <c r="G241" i="2" s="1"/>
  <c r="C246" i="2"/>
  <c r="K241" i="2" l="1"/>
  <c r="H241" i="2"/>
  <c r="M246" i="2"/>
  <c r="M249" i="2" s="1"/>
  <c r="P241" i="2"/>
  <c r="P244" i="2" s="1"/>
  <c r="I241" i="2"/>
  <c r="I244" i="2" s="1"/>
  <c r="F245" i="2"/>
  <c r="D246" i="2"/>
  <c r="E246" i="2"/>
  <c r="F246" i="2"/>
  <c r="D242" i="2"/>
  <c r="E242" i="2"/>
  <c r="G242" i="2"/>
  <c r="H246" i="2"/>
  <c r="M241" i="2"/>
  <c r="D241" i="2"/>
  <c r="E241" i="2"/>
  <c r="I246" i="2"/>
  <c r="I249" i="2" s="1"/>
  <c r="M242" i="2"/>
  <c r="M245" i="2" s="1"/>
  <c r="I242" i="2"/>
  <c r="P246" i="2"/>
  <c r="G246" i="2"/>
  <c r="O242" i="2"/>
  <c r="K246" i="2"/>
  <c r="P242" i="2"/>
  <c r="C249" i="2"/>
  <c r="C244" i="2"/>
  <c r="O244" i="2" s="1"/>
  <c r="C245" i="2"/>
  <c r="D245" i="2" l="1"/>
  <c r="E245" i="2"/>
  <c r="M244" i="2"/>
  <c r="H245" i="2"/>
  <c r="H248" i="2" s="1"/>
  <c r="P245" i="2"/>
  <c r="P248" i="2" s="1"/>
  <c r="K249" i="2"/>
  <c r="K252" i="2" s="1"/>
  <c r="H249" i="2"/>
  <c r="H252" i="2" s="1"/>
  <c r="F244" i="2"/>
  <c r="K245" i="2"/>
  <c r="H244" i="2"/>
  <c r="D244" i="2"/>
  <c r="E244" i="2"/>
  <c r="G245" i="2"/>
  <c r="G248" i="2" s="1"/>
  <c r="G249" i="2"/>
  <c r="G252" i="2" s="1"/>
  <c r="K244" i="2"/>
  <c r="K247" i="2" s="1"/>
  <c r="P247" i="2"/>
  <c r="D249" i="2"/>
  <c r="E249" i="2"/>
  <c r="O249" i="2"/>
  <c r="O245" i="2"/>
  <c r="P249" i="2"/>
  <c r="I245" i="2"/>
  <c r="F249" i="2"/>
  <c r="G244" i="2"/>
  <c r="C248" i="2"/>
  <c r="C247" i="2"/>
  <c r="I247" i="2" s="1"/>
  <c r="C252" i="2"/>
  <c r="D252" i="2" l="1"/>
  <c r="E252" i="2"/>
  <c r="I252" i="2"/>
  <c r="I255" i="2" s="1"/>
  <c r="H247" i="2"/>
  <c r="H250" i="2" s="1"/>
  <c r="M252" i="2"/>
  <c r="M255" i="2" s="1"/>
  <c r="G255" i="2"/>
  <c r="M247" i="2"/>
  <c r="M250" i="2" s="1"/>
  <c r="D248" i="2"/>
  <c r="E248" i="2"/>
  <c r="K248" i="2"/>
  <c r="M248" i="2"/>
  <c r="G247" i="2"/>
  <c r="G250" i="2" s="1"/>
  <c r="F252" i="2"/>
  <c r="F255" i="2" s="1"/>
  <c r="O248" i="2"/>
  <c r="O251" i="2" s="1"/>
  <c r="F248" i="2"/>
  <c r="F251" i="2" s="1"/>
  <c r="P251" i="2"/>
  <c r="D247" i="2"/>
  <c r="E247" i="2"/>
  <c r="I248" i="2"/>
  <c r="P252" i="2"/>
  <c r="O252" i="2"/>
  <c r="F247" i="2"/>
  <c r="O247" i="2"/>
  <c r="C255" i="2"/>
  <c r="K255" i="2" s="1"/>
  <c r="C250" i="2"/>
  <c r="C251" i="2"/>
  <c r="H251" i="2" s="1"/>
  <c r="G251" i="2" l="1"/>
  <c r="G254" i="2" s="1"/>
  <c r="O250" i="2"/>
  <c r="O253" i="2" s="1"/>
  <c r="H255" i="2"/>
  <c r="H258" i="2" s="1"/>
  <c r="G253" i="2"/>
  <c r="F250" i="2"/>
  <c r="O255" i="2"/>
  <c r="M251" i="2"/>
  <c r="D251" i="2"/>
  <c r="E251" i="2"/>
  <c r="D250" i="2"/>
  <c r="E250" i="2"/>
  <c r="D255" i="2"/>
  <c r="E255" i="2"/>
  <c r="K250" i="2"/>
  <c r="K253" i="2" s="1"/>
  <c r="P255" i="2"/>
  <c r="P258" i="2" s="1"/>
  <c r="I251" i="2"/>
  <c r="K251" i="2"/>
  <c r="P250" i="2"/>
  <c r="I250" i="2"/>
  <c r="C254" i="2"/>
  <c r="C253" i="2"/>
  <c r="C258" i="2"/>
  <c r="D258" i="2" l="1"/>
  <c r="E258" i="2"/>
  <c r="M258" i="2"/>
  <c r="D254" i="2"/>
  <c r="E254" i="2"/>
  <c r="I258" i="2"/>
  <c r="I261" i="2" s="1"/>
  <c r="K256" i="2"/>
  <c r="F258" i="2"/>
  <c r="F261" i="2" s="1"/>
  <c r="P254" i="2"/>
  <c r="P257" i="2" s="1"/>
  <c r="H261" i="2"/>
  <c r="I253" i="2"/>
  <c r="G258" i="2"/>
  <c r="P253" i="2"/>
  <c r="D253" i="2"/>
  <c r="E253" i="2"/>
  <c r="F254" i="2"/>
  <c r="K254" i="2"/>
  <c r="K257" i="2" s="1"/>
  <c r="O258" i="2"/>
  <c r="O261" i="2" s="1"/>
  <c r="H254" i="2"/>
  <c r="H257" i="2" s="1"/>
  <c r="H253" i="2"/>
  <c r="H256" i="2" s="1"/>
  <c r="M253" i="2"/>
  <c r="M254" i="2"/>
  <c r="O254" i="2"/>
  <c r="I254" i="2"/>
  <c r="F253" i="2"/>
  <c r="K258" i="2"/>
  <c r="C256" i="2"/>
  <c r="C261" i="2"/>
  <c r="C257" i="2"/>
  <c r="D257" i="2" l="1"/>
  <c r="E257" i="2"/>
  <c r="K261" i="2"/>
  <c r="P256" i="2"/>
  <c r="D256" i="2"/>
  <c r="E256" i="2"/>
  <c r="P260" i="2"/>
  <c r="F257" i="2"/>
  <c r="F260" i="2" s="1"/>
  <c r="D261" i="2"/>
  <c r="E261" i="2"/>
  <c r="M261" i="2"/>
  <c r="O257" i="2"/>
  <c r="M257" i="2"/>
  <c r="G261" i="2"/>
  <c r="G264" i="2" s="1"/>
  <c r="O256" i="2"/>
  <c r="O259" i="2" s="1"/>
  <c r="H260" i="2"/>
  <c r="K260" i="2"/>
  <c r="F256" i="2"/>
  <c r="F259" i="2" s="1"/>
  <c r="I257" i="2"/>
  <c r="G257" i="2"/>
  <c r="G256" i="2"/>
  <c r="M256" i="2"/>
  <c r="I256" i="2"/>
  <c r="P261" i="2"/>
  <c r="P264" i="2" s="1"/>
  <c r="C264" i="2"/>
  <c r="F264" i="2" s="1"/>
  <c r="C260" i="2"/>
  <c r="C259" i="2"/>
  <c r="K259" i="2" s="1"/>
  <c r="P259" i="2" l="1"/>
  <c r="O260" i="2"/>
  <c r="O263" i="2" s="1"/>
  <c r="I264" i="2"/>
  <c r="I267" i="2" s="1"/>
  <c r="O262" i="2"/>
  <c r="I259" i="2"/>
  <c r="I262" i="2" s="1"/>
  <c r="M264" i="2"/>
  <c r="M267" i="2" s="1"/>
  <c r="H264" i="2"/>
  <c r="K264" i="2"/>
  <c r="M260" i="2"/>
  <c r="M259" i="2"/>
  <c r="G260" i="2"/>
  <c r="G263" i="2" s="1"/>
  <c r="D259" i="2"/>
  <c r="E259" i="2"/>
  <c r="D260" i="2"/>
  <c r="E260" i="2"/>
  <c r="D264" i="2"/>
  <c r="E264" i="2"/>
  <c r="G259" i="2"/>
  <c r="I260" i="2"/>
  <c r="H259" i="2"/>
  <c r="O264" i="2"/>
  <c r="C262" i="2"/>
  <c r="C263" i="2"/>
  <c r="F263" i="2" s="1"/>
  <c r="C267" i="2"/>
  <c r="P262" i="2" l="1"/>
  <c r="D267" i="2"/>
  <c r="E267" i="2"/>
  <c r="K263" i="2"/>
  <c r="O267" i="2"/>
  <c r="O270" i="2" s="1"/>
  <c r="P263" i="2"/>
  <c r="P266" i="2" s="1"/>
  <c r="I263" i="2"/>
  <c r="I266" i="2" s="1"/>
  <c r="H263" i="2"/>
  <c r="H266" i="2" s="1"/>
  <c r="M262" i="2"/>
  <c r="M263" i="2"/>
  <c r="G262" i="2"/>
  <c r="G267" i="2"/>
  <c r="D263" i="2"/>
  <c r="E263" i="2"/>
  <c r="D262" i="2"/>
  <c r="E262" i="2"/>
  <c r="P267" i="2"/>
  <c r="P270" i="2" s="1"/>
  <c r="H262" i="2"/>
  <c r="H265" i="2" s="1"/>
  <c r="K267" i="2"/>
  <c r="F262" i="2"/>
  <c r="F267" i="2"/>
  <c r="H267" i="2"/>
  <c r="K262" i="2"/>
  <c r="C270" i="2"/>
  <c r="C266" i="2"/>
  <c r="C265" i="2"/>
  <c r="D266" i="2" l="1"/>
  <c r="E266" i="2"/>
  <c r="D270" i="2"/>
  <c r="E270" i="2"/>
  <c r="D265" i="2"/>
  <c r="E265" i="2"/>
  <c r="H270" i="2"/>
  <c r="H273" i="2" s="1"/>
  <c r="G266" i="2"/>
  <c r="G269" i="2" s="1"/>
  <c r="H268" i="2"/>
  <c r="P265" i="2"/>
  <c r="P268" i="2" s="1"/>
  <c r="K266" i="2"/>
  <c r="G270" i="2"/>
  <c r="M266" i="2"/>
  <c r="F270" i="2"/>
  <c r="I270" i="2"/>
  <c r="O266" i="2"/>
  <c r="O269" i="2" s="1"/>
  <c r="O265" i="2"/>
  <c r="O268" i="2" s="1"/>
  <c r="P269" i="2"/>
  <c r="K265" i="2"/>
  <c r="K268" i="2" s="1"/>
  <c r="G265" i="2"/>
  <c r="G268" i="2" s="1"/>
  <c r="I265" i="2"/>
  <c r="M265" i="2"/>
  <c r="F265" i="2"/>
  <c r="K270" i="2"/>
  <c r="M270" i="2"/>
  <c r="F266" i="2"/>
  <c r="C268" i="2"/>
  <c r="C269" i="2"/>
  <c r="I269" i="2" s="1"/>
  <c r="C273" i="2"/>
  <c r="D273" i="2" l="1"/>
  <c r="E273" i="2"/>
  <c r="F273" i="2"/>
  <c r="F276" i="2" s="1"/>
  <c r="H269" i="2"/>
  <c r="H272" i="2" s="1"/>
  <c r="H276" i="2"/>
  <c r="D268" i="2"/>
  <c r="E268" i="2"/>
  <c r="M273" i="2"/>
  <c r="M276" i="2" s="1"/>
  <c r="I273" i="2"/>
  <c r="G273" i="2"/>
  <c r="M269" i="2"/>
  <c r="K269" i="2"/>
  <c r="K272" i="2" s="1"/>
  <c r="M268" i="2"/>
  <c r="O273" i="2"/>
  <c r="O276" i="2" s="1"/>
  <c r="O271" i="2"/>
  <c r="D269" i="2"/>
  <c r="E269" i="2"/>
  <c r="F269" i="2"/>
  <c r="K273" i="2"/>
  <c r="F268" i="2"/>
  <c r="I268" i="2"/>
  <c r="P273" i="2"/>
  <c r="C276" i="2"/>
  <c r="C272" i="2"/>
  <c r="O272" i="2" s="1"/>
  <c r="C271" i="2"/>
  <c r="G271" i="2" s="1"/>
  <c r="M271" i="2" l="1"/>
  <c r="F271" i="2"/>
  <c r="G272" i="2"/>
  <c r="D271" i="2"/>
  <c r="E271" i="2"/>
  <c r="K275" i="2"/>
  <c r="G276" i="2"/>
  <c r="G279" i="2" s="1"/>
  <c r="P271" i="2"/>
  <c r="D276" i="2"/>
  <c r="E276" i="2"/>
  <c r="P276" i="2"/>
  <c r="K271" i="2"/>
  <c r="F272" i="2"/>
  <c r="I276" i="2"/>
  <c r="H271" i="2"/>
  <c r="H274" i="2" s="1"/>
  <c r="O279" i="2"/>
  <c r="H279" i="2"/>
  <c r="D272" i="2"/>
  <c r="E272" i="2"/>
  <c r="M272" i="2"/>
  <c r="I271" i="2"/>
  <c r="K276" i="2"/>
  <c r="P272" i="2"/>
  <c r="I272" i="2"/>
  <c r="C274" i="2"/>
  <c r="G274" i="2" s="1"/>
  <c r="C275" i="2"/>
  <c r="C279" i="2"/>
  <c r="D279" i="2" l="1"/>
  <c r="E279" i="2"/>
  <c r="F275" i="2"/>
  <c r="F278" i="2" s="1"/>
  <c r="P279" i="2"/>
  <c r="P282" i="2" s="1"/>
  <c r="K278" i="2"/>
  <c r="I279" i="2"/>
  <c r="I282" i="2" s="1"/>
  <c r="G275" i="2"/>
  <c r="G278" i="2" s="1"/>
  <c r="K279" i="2"/>
  <c r="K282" i="2" s="1"/>
  <c r="D275" i="2"/>
  <c r="E275" i="2"/>
  <c r="I275" i="2"/>
  <c r="O274" i="2"/>
  <c r="M279" i="2"/>
  <c r="F274" i="2"/>
  <c r="I274" i="2"/>
  <c r="M275" i="2"/>
  <c r="M278" i="2" s="1"/>
  <c r="H275" i="2"/>
  <c r="H278" i="2" s="1"/>
  <c r="H277" i="2"/>
  <c r="D274" i="2"/>
  <c r="E274" i="2"/>
  <c r="K274" i="2"/>
  <c r="P275" i="2"/>
  <c r="F279" i="2"/>
  <c r="M274" i="2"/>
  <c r="P274" i="2"/>
  <c r="O275" i="2"/>
  <c r="C282" i="2"/>
  <c r="C278" i="2"/>
  <c r="C277" i="2"/>
  <c r="D277" i="2" l="1"/>
  <c r="E277" i="2"/>
  <c r="D278" i="2"/>
  <c r="E278" i="2"/>
  <c r="D282" i="2"/>
  <c r="E282" i="2"/>
  <c r="P277" i="2"/>
  <c r="P280" i="2" s="1"/>
  <c r="M277" i="2"/>
  <c r="O277" i="2"/>
  <c r="O282" i="2"/>
  <c r="I277" i="2"/>
  <c r="M282" i="2"/>
  <c r="I278" i="2"/>
  <c r="H282" i="2"/>
  <c r="M281" i="2"/>
  <c r="F277" i="2"/>
  <c r="F280" i="2" s="1"/>
  <c r="F282" i="2"/>
  <c r="F285" i="2" s="1"/>
  <c r="P278" i="2"/>
  <c r="G282" i="2"/>
  <c r="O278" i="2"/>
  <c r="K277" i="2"/>
  <c r="G277" i="2"/>
  <c r="C280" i="2"/>
  <c r="C281" i="2"/>
  <c r="G281" i="2" s="1"/>
  <c r="C285" i="2"/>
  <c r="K285" i="2" s="1"/>
  <c r="D280" i="2" l="1"/>
  <c r="E280" i="2"/>
  <c r="M285" i="2"/>
  <c r="M288" i="2" s="1"/>
  <c r="O281" i="2"/>
  <c r="O284" i="2" s="1"/>
  <c r="K281" i="2"/>
  <c r="K284" i="2" s="1"/>
  <c r="G280" i="2"/>
  <c r="G283" i="2" s="1"/>
  <c r="O285" i="2"/>
  <c r="O288" i="2" s="1"/>
  <c r="D285" i="2"/>
  <c r="E285" i="2"/>
  <c r="D281" i="2"/>
  <c r="E281" i="2"/>
  <c r="I281" i="2"/>
  <c r="I280" i="2"/>
  <c r="O280" i="2"/>
  <c r="F281" i="2"/>
  <c r="F284" i="2" s="1"/>
  <c r="M284" i="2"/>
  <c r="H285" i="2"/>
  <c r="H288" i="2" s="1"/>
  <c r="K280" i="2"/>
  <c r="K283" i="2" s="1"/>
  <c r="H280" i="2"/>
  <c r="H283" i="2" s="1"/>
  <c r="I285" i="2"/>
  <c r="H281" i="2"/>
  <c r="G285" i="2"/>
  <c r="P281" i="2"/>
  <c r="M280" i="2"/>
  <c r="P285" i="2"/>
  <c r="C288" i="2"/>
  <c r="C284" i="2"/>
  <c r="C283" i="2"/>
  <c r="D283" i="2" l="1"/>
  <c r="E283" i="2"/>
  <c r="D284" i="2"/>
  <c r="E284" i="2"/>
  <c r="D288" i="2"/>
  <c r="E288" i="2"/>
  <c r="O291" i="2"/>
  <c r="M291" i="2"/>
  <c r="I283" i="2"/>
  <c r="I286" i="2" s="1"/>
  <c r="F283" i="2"/>
  <c r="P283" i="2"/>
  <c r="P288" i="2"/>
  <c r="I284" i="2"/>
  <c r="I287" i="2" s="1"/>
  <c r="G288" i="2"/>
  <c r="G291" i="2" s="1"/>
  <c r="H284" i="2"/>
  <c r="H287" i="2" s="1"/>
  <c r="K288" i="2"/>
  <c r="K291" i="2" s="1"/>
  <c r="O287" i="2"/>
  <c r="O283" i="2"/>
  <c r="F288" i="2"/>
  <c r="M283" i="2"/>
  <c r="P284" i="2"/>
  <c r="I288" i="2"/>
  <c r="G284" i="2"/>
  <c r="G287" i="2" s="1"/>
  <c r="C286" i="2"/>
  <c r="C287" i="2"/>
  <c r="F287" i="2" s="1"/>
  <c r="C291" i="2"/>
  <c r="D291" i="2" l="1"/>
  <c r="E291" i="2"/>
  <c r="P291" i="2"/>
  <c r="M294" i="2"/>
  <c r="I290" i="2"/>
  <c r="D286" i="2"/>
  <c r="E286" i="2"/>
  <c r="D287" i="2"/>
  <c r="E287" i="2"/>
  <c r="I291" i="2"/>
  <c r="P286" i="2"/>
  <c r="M287" i="2"/>
  <c r="H291" i="2"/>
  <c r="H294" i="2" s="1"/>
  <c r="P287" i="2"/>
  <c r="P290" i="2" s="1"/>
  <c r="M286" i="2"/>
  <c r="M289" i="2" s="1"/>
  <c r="F291" i="2"/>
  <c r="F294" i="2" s="1"/>
  <c r="H286" i="2"/>
  <c r="H289" i="2" s="1"/>
  <c r="K287" i="2"/>
  <c r="G286" i="2"/>
  <c r="O286" i="2"/>
  <c r="F286" i="2"/>
  <c r="K286" i="2"/>
  <c r="C294" i="2"/>
  <c r="C290" i="2"/>
  <c r="O290" i="2" s="1"/>
  <c r="C289" i="2"/>
  <c r="D289" i="2" l="1"/>
  <c r="E289" i="2"/>
  <c r="P294" i="2"/>
  <c r="D294" i="2"/>
  <c r="E294" i="2"/>
  <c r="F289" i="2"/>
  <c r="F292" i="2" s="1"/>
  <c r="H292" i="2"/>
  <c r="P293" i="2"/>
  <c r="G290" i="2"/>
  <c r="M290" i="2"/>
  <c r="O289" i="2"/>
  <c r="G289" i="2"/>
  <c r="K294" i="2"/>
  <c r="D290" i="2"/>
  <c r="E290" i="2"/>
  <c r="K289" i="2"/>
  <c r="K292" i="2" s="1"/>
  <c r="I294" i="2"/>
  <c r="I297" i="2" s="1"/>
  <c r="O294" i="2"/>
  <c r="O297" i="2" s="1"/>
  <c r="G294" i="2"/>
  <c r="G297" i="2" s="1"/>
  <c r="H290" i="2"/>
  <c r="I289" i="2"/>
  <c r="P289" i="2"/>
  <c r="K290" i="2"/>
  <c r="F290" i="2"/>
  <c r="C292" i="2"/>
  <c r="C293" i="2"/>
  <c r="C297" i="2"/>
  <c r="D297" i="2" l="1"/>
  <c r="E297" i="2"/>
  <c r="D292" i="2"/>
  <c r="E292" i="2"/>
  <c r="P297" i="2"/>
  <c r="P300" i="2" s="1"/>
  <c r="G292" i="2"/>
  <c r="G295" i="2" s="1"/>
  <c r="F293" i="2"/>
  <c r="F296" i="2" s="1"/>
  <c r="K293" i="2"/>
  <c r="K296" i="2" s="1"/>
  <c r="I292" i="2"/>
  <c r="D293" i="2"/>
  <c r="E293" i="2"/>
  <c r="M297" i="2"/>
  <c r="M300" i="2" s="1"/>
  <c r="F297" i="2"/>
  <c r="F300" i="2" s="1"/>
  <c r="K297" i="2"/>
  <c r="K300" i="2" s="1"/>
  <c r="P292" i="2"/>
  <c r="P295" i="2" s="1"/>
  <c r="O292" i="2"/>
  <c r="O295" i="2" s="1"/>
  <c r="H297" i="2"/>
  <c r="H300" i="2" s="1"/>
  <c r="H293" i="2"/>
  <c r="M293" i="2"/>
  <c r="M292" i="2"/>
  <c r="I293" i="2"/>
  <c r="G293" i="2"/>
  <c r="O293" i="2"/>
  <c r="C300" i="2"/>
  <c r="O300" i="2" s="1"/>
  <c r="C296" i="2"/>
  <c r="P296" i="2" s="1"/>
  <c r="C295" i="2"/>
  <c r="F295" i="2" s="1"/>
  <c r="G296" i="2" l="1"/>
  <c r="G299" i="2" s="1"/>
  <c r="I296" i="2"/>
  <c r="I299" i="2" s="1"/>
  <c r="H303" i="2"/>
  <c r="M303" i="2"/>
  <c r="D295" i="2"/>
  <c r="E295" i="2"/>
  <c r="D296" i="2"/>
  <c r="E296" i="2"/>
  <c r="D300" i="2"/>
  <c r="E300" i="2"/>
  <c r="K295" i="2"/>
  <c r="K298" i="2" s="1"/>
  <c r="M296" i="2"/>
  <c r="M299" i="2" s="1"/>
  <c r="I300" i="2"/>
  <c r="I303" i="2" s="1"/>
  <c r="H295" i="2"/>
  <c r="H298" i="2" s="1"/>
  <c r="O298" i="2"/>
  <c r="O296" i="2"/>
  <c r="M295" i="2"/>
  <c r="H296" i="2"/>
  <c r="I295" i="2"/>
  <c r="G300" i="2"/>
  <c r="C298" i="2"/>
  <c r="G298" i="2" s="1"/>
  <c r="C299" i="2"/>
  <c r="K299" i="2" s="1"/>
  <c r="C303" i="2"/>
  <c r="K303" i="2" s="1"/>
  <c r="P303" i="2" l="1"/>
  <c r="P306" i="2" s="1"/>
  <c r="I306" i="2"/>
  <c r="D299" i="2"/>
  <c r="E299" i="2"/>
  <c r="F299" i="2"/>
  <c r="D303" i="2"/>
  <c r="E303" i="2"/>
  <c r="P299" i="2"/>
  <c r="D298" i="2"/>
  <c r="E298" i="2"/>
  <c r="G303" i="2"/>
  <c r="G306" i="2" s="1"/>
  <c r="H299" i="2"/>
  <c r="H302" i="2" s="1"/>
  <c r="M298" i="2"/>
  <c r="M301" i="2" s="1"/>
  <c r="O299" i="2"/>
  <c r="O302" i="2" s="1"/>
  <c r="F298" i="2"/>
  <c r="I298" i="2"/>
  <c r="F303" i="2"/>
  <c r="P298" i="2"/>
  <c r="O303" i="2"/>
  <c r="O306" i="2" s="1"/>
  <c r="C306" i="2"/>
  <c r="M306" i="2" s="1"/>
  <c r="C302" i="2"/>
  <c r="K302" i="2" s="1"/>
  <c r="C301" i="2"/>
  <c r="H301" i="2" s="1"/>
  <c r="I302" i="2" l="1"/>
  <c r="P302" i="2"/>
  <c r="M302" i="2"/>
  <c r="H305" i="2"/>
  <c r="D301" i="2"/>
  <c r="E301" i="2"/>
  <c r="K301" i="2"/>
  <c r="K304" i="2" s="1"/>
  <c r="O301" i="2"/>
  <c r="D306" i="2"/>
  <c r="E306" i="2"/>
  <c r="I309" i="2"/>
  <c r="D302" i="2"/>
  <c r="E302" i="2"/>
  <c r="F306" i="2"/>
  <c r="I301" i="2"/>
  <c r="I304" i="2" s="1"/>
  <c r="G302" i="2"/>
  <c r="G305" i="2" s="1"/>
  <c r="H306" i="2"/>
  <c r="H309" i="2" s="1"/>
  <c r="G301" i="2"/>
  <c r="P301" i="2"/>
  <c r="F301" i="2"/>
  <c r="F302" i="2"/>
  <c r="K306" i="2"/>
  <c r="C304" i="2"/>
  <c r="C305" i="2"/>
  <c r="O305" i="2" s="1"/>
  <c r="C309" i="2"/>
  <c r="M305" i="2" l="1"/>
  <c r="D309" i="2"/>
  <c r="E309" i="2"/>
  <c r="F305" i="2"/>
  <c r="F308" i="2" s="1"/>
  <c r="F304" i="2"/>
  <c r="F307" i="2" s="1"/>
  <c r="K307" i="2"/>
  <c r="F309" i="2"/>
  <c r="F312" i="2" s="1"/>
  <c r="P305" i="2"/>
  <c r="I305" i="2"/>
  <c r="P304" i="2"/>
  <c r="K305" i="2"/>
  <c r="D304" i="2"/>
  <c r="E304" i="2"/>
  <c r="P309" i="2"/>
  <c r="P312" i="2" s="1"/>
  <c r="G309" i="2"/>
  <c r="G312" i="2" s="1"/>
  <c r="M304" i="2"/>
  <c r="M307" i="2" s="1"/>
  <c r="M309" i="2"/>
  <c r="M312" i="2" s="1"/>
  <c r="D305" i="2"/>
  <c r="E305" i="2"/>
  <c r="K309" i="2"/>
  <c r="O309" i="2"/>
  <c r="G304" i="2"/>
  <c r="O304" i="2"/>
  <c r="H304" i="2"/>
  <c r="C312" i="2"/>
  <c r="I312" i="2" s="1"/>
  <c r="C308" i="2"/>
  <c r="G308" i="2" s="1"/>
  <c r="C307" i="2"/>
  <c r="H312" i="2" l="1"/>
  <c r="H307" i="2"/>
  <c r="K308" i="2"/>
  <c r="H308" i="2"/>
  <c r="G315" i="2"/>
  <c r="P315" i="2"/>
  <c r="D312" i="2"/>
  <c r="E312" i="2"/>
  <c r="G307" i="2"/>
  <c r="M308" i="2"/>
  <c r="D307" i="2"/>
  <c r="E307" i="2"/>
  <c r="P307" i="2"/>
  <c r="P310" i="2" s="1"/>
  <c r="K312" i="2"/>
  <c r="I308" i="2"/>
  <c r="I311" i="2" s="1"/>
  <c r="I307" i="2"/>
  <c r="I310" i="2" s="1"/>
  <c r="K310" i="2"/>
  <c r="F311" i="2"/>
  <c r="D308" i="2"/>
  <c r="E308" i="2"/>
  <c r="O307" i="2"/>
  <c r="O312" i="2"/>
  <c r="P308" i="2"/>
  <c r="O308" i="2"/>
  <c r="C310" i="2"/>
  <c r="C311" i="2"/>
  <c r="C315" i="2"/>
  <c r="O311" i="2" l="1"/>
  <c r="K315" i="2"/>
  <c r="D310" i="2"/>
  <c r="E310" i="2"/>
  <c r="H315" i="2"/>
  <c r="H318" i="2" s="1"/>
  <c r="P318" i="2"/>
  <c r="D315" i="2"/>
  <c r="E315" i="2"/>
  <c r="D311" i="2"/>
  <c r="E311" i="2"/>
  <c r="O315" i="2"/>
  <c r="F310" i="2"/>
  <c r="M311" i="2"/>
  <c r="F315" i="2"/>
  <c r="M315" i="2"/>
  <c r="M318" i="2" s="1"/>
  <c r="H310" i="2"/>
  <c r="H313" i="2" s="1"/>
  <c r="P311" i="2"/>
  <c r="P314" i="2" s="1"/>
  <c r="M310" i="2"/>
  <c r="M313" i="2" s="1"/>
  <c r="O310" i="2"/>
  <c r="O313" i="2" s="1"/>
  <c r="G310" i="2"/>
  <c r="I315" i="2"/>
  <c r="H311" i="2"/>
  <c r="K311" i="2"/>
  <c r="G311" i="2"/>
  <c r="C318" i="2"/>
  <c r="G318" i="2" s="1"/>
  <c r="C314" i="2"/>
  <c r="C313" i="2"/>
  <c r="D314" i="2" l="1"/>
  <c r="E314" i="2"/>
  <c r="F314" i="2"/>
  <c r="D313" i="2"/>
  <c r="E313" i="2"/>
  <c r="F318" i="2"/>
  <c r="F321" i="2" s="1"/>
  <c r="O316" i="2"/>
  <c r="M316" i="2"/>
  <c r="P313" i="2"/>
  <c r="D318" i="2"/>
  <c r="E318" i="2"/>
  <c r="K314" i="2"/>
  <c r="H314" i="2"/>
  <c r="F313" i="2"/>
  <c r="F316" i="2" s="1"/>
  <c r="O314" i="2"/>
  <c r="O317" i="2" s="1"/>
  <c r="G314" i="2"/>
  <c r="G317" i="2" s="1"/>
  <c r="K318" i="2"/>
  <c r="K321" i="2" s="1"/>
  <c r="I314" i="2"/>
  <c r="I317" i="2" s="1"/>
  <c r="I318" i="2"/>
  <c r="O318" i="2"/>
  <c r="K313" i="2"/>
  <c r="M314" i="2"/>
  <c r="G313" i="2"/>
  <c r="I313" i="2"/>
  <c r="I316" i="2" s="1"/>
  <c r="C316" i="2"/>
  <c r="C317" i="2"/>
  <c r="C321" i="2"/>
  <c r="D316" i="2" l="1"/>
  <c r="E316" i="2"/>
  <c r="G316" i="2"/>
  <c r="D321" i="2"/>
  <c r="E321" i="2"/>
  <c r="D317" i="2"/>
  <c r="E317" i="2"/>
  <c r="M317" i="2"/>
  <c r="H316" i="2"/>
  <c r="F317" i="2"/>
  <c r="F320" i="2" s="1"/>
  <c r="K317" i="2"/>
  <c r="O321" i="2"/>
  <c r="P317" i="2"/>
  <c r="P320" i="2" s="1"/>
  <c r="G320" i="2"/>
  <c r="H321" i="2"/>
  <c r="H324" i="2" s="1"/>
  <c r="M321" i="2"/>
  <c r="M324" i="2" s="1"/>
  <c r="H317" i="2"/>
  <c r="K316" i="2"/>
  <c r="P316" i="2"/>
  <c r="I321" i="2"/>
  <c r="P321" i="2"/>
  <c r="G321" i="2"/>
  <c r="C320" i="2"/>
  <c r="C324" i="2"/>
  <c r="F324" i="2" s="1"/>
  <c r="C319" i="2"/>
  <c r="D319" i="2" l="1"/>
  <c r="E319" i="2"/>
  <c r="D320" i="2"/>
  <c r="E320" i="2"/>
  <c r="G324" i="2"/>
  <c r="K320" i="2"/>
  <c r="P324" i="2"/>
  <c r="P323" i="2"/>
  <c r="G319" i="2"/>
  <c r="I324" i="2"/>
  <c r="I319" i="2"/>
  <c r="D324" i="2"/>
  <c r="E324" i="2"/>
  <c r="P319" i="2"/>
  <c r="K319" i="2"/>
  <c r="I320" i="2"/>
  <c r="F319" i="2"/>
  <c r="F322" i="2" s="1"/>
  <c r="G323" i="2"/>
  <c r="O324" i="2"/>
  <c r="O327" i="2" s="1"/>
  <c r="K324" i="2"/>
  <c r="K327" i="2" s="1"/>
  <c r="O320" i="2"/>
  <c r="M319" i="2"/>
  <c r="H319" i="2"/>
  <c r="H320" i="2"/>
  <c r="M320" i="2"/>
  <c r="O319" i="2"/>
  <c r="C322" i="2"/>
  <c r="C327" i="2"/>
  <c r="C323" i="2"/>
  <c r="F323" i="2" s="1"/>
  <c r="D327" i="2" l="1"/>
  <c r="E327" i="2"/>
  <c r="G327" i="2"/>
  <c r="P327" i="2"/>
  <c r="K322" i="2"/>
  <c r="K325" i="2" s="1"/>
  <c r="M327" i="2"/>
  <c r="M330" i="2" s="1"/>
  <c r="K323" i="2"/>
  <c r="K326" i="2" s="1"/>
  <c r="G326" i="2"/>
  <c r="I323" i="2"/>
  <c r="I326" i="2" s="1"/>
  <c r="O322" i="2"/>
  <c r="H323" i="2"/>
  <c r="D322" i="2"/>
  <c r="E322" i="2"/>
  <c r="P322" i="2"/>
  <c r="M323" i="2"/>
  <c r="M326" i="2" s="1"/>
  <c r="H322" i="2"/>
  <c r="M322" i="2"/>
  <c r="M325" i="2" s="1"/>
  <c r="I327" i="2"/>
  <c r="I330" i="2" s="1"/>
  <c r="H327" i="2"/>
  <c r="H330" i="2" s="1"/>
  <c r="K330" i="2"/>
  <c r="D323" i="2"/>
  <c r="E323" i="2"/>
  <c r="I322" i="2"/>
  <c r="O323" i="2"/>
  <c r="G322" i="2"/>
  <c r="F327" i="2"/>
  <c r="C326" i="2"/>
  <c r="C330" i="2"/>
  <c r="C325" i="2"/>
  <c r="P330" i="2" l="1"/>
  <c r="D330" i="2"/>
  <c r="E330" i="2"/>
  <c r="G330" i="2"/>
  <c r="G325" i="2"/>
  <c r="G328" i="2" s="1"/>
  <c r="O330" i="2"/>
  <c r="O333" i="2" s="1"/>
  <c r="K333" i="2"/>
  <c r="O326" i="2"/>
  <c r="D325" i="2"/>
  <c r="E325" i="2"/>
  <c r="D326" i="2"/>
  <c r="E326" i="2"/>
  <c r="P325" i="2"/>
  <c r="P328" i="2" s="1"/>
  <c r="I325" i="2"/>
  <c r="I328" i="2" s="1"/>
  <c r="K328" i="2"/>
  <c r="F325" i="2"/>
  <c r="F328" i="2" s="1"/>
  <c r="H326" i="2"/>
  <c r="H329" i="2" s="1"/>
  <c r="P326" i="2"/>
  <c r="H325" i="2"/>
  <c r="F330" i="2"/>
  <c r="O325" i="2"/>
  <c r="F326" i="2"/>
  <c r="C328" i="2"/>
  <c r="C333" i="2"/>
  <c r="C329" i="2"/>
  <c r="M329" i="2" s="1"/>
  <c r="G333" i="2" l="1"/>
  <c r="D329" i="2"/>
  <c r="E329" i="2"/>
  <c r="D333" i="2"/>
  <c r="E333" i="2"/>
  <c r="D328" i="2"/>
  <c r="E328" i="2"/>
  <c r="K329" i="2"/>
  <c r="F329" i="2"/>
  <c r="O328" i="2"/>
  <c r="P333" i="2"/>
  <c r="F333" i="2"/>
  <c r="F336" i="2" s="1"/>
  <c r="H328" i="2"/>
  <c r="H331" i="2" s="1"/>
  <c r="H333" i="2"/>
  <c r="H336" i="2" s="1"/>
  <c r="O329" i="2"/>
  <c r="O332" i="2" s="1"/>
  <c r="M328" i="2"/>
  <c r="M331" i="2" s="1"/>
  <c r="I329" i="2"/>
  <c r="I333" i="2"/>
  <c r="P329" i="2"/>
  <c r="M333" i="2"/>
  <c r="G329" i="2"/>
  <c r="C332" i="2"/>
  <c r="C336" i="2"/>
  <c r="C331" i="2"/>
  <c r="D332" i="2" l="1"/>
  <c r="E332" i="2"/>
  <c r="D331" i="2"/>
  <c r="E331" i="2"/>
  <c r="D336" i="2"/>
  <c r="E336" i="2"/>
  <c r="F331" i="2"/>
  <c r="F334" i="2" s="1"/>
  <c r="O331" i="2"/>
  <c r="O334" i="2" s="1"/>
  <c r="O336" i="2"/>
  <c r="O339" i="2" s="1"/>
  <c r="G331" i="2"/>
  <c r="G334" i="2" s="1"/>
  <c r="P336" i="2"/>
  <c r="F332" i="2"/>
  <c r="G336" i="2"/>
  <c r="K331" i="2"/>
  <c r="P332" i="2"/>
  <c r="I336" i="2"/>
  <c r="I339" i="2" s="1"/>
  <c r="H332" i="2"/>
  <c r="H335" i="2" s="1"/>
  <c r="K336" i="2"/>
  <c r="K339" i="2" s="1"/>
  <c r="M336" i="2"/>
  <c r="M339" i="2" s="1"/>
  <c r="I332" i="2"/>
  <c r="I335" i="2" s="1"/>
  <c r="K332" i="2"/>
  <c r="P331" i="2"/>
  <c r="G332" i="2"/>
  <c r="I331" i="2"/>
  <c r="M332" i="2"/>
  <c r="C334" i="2"/>
  <c r="C339" i="2"/>
  <c r="H339" i="2" s="1"/>
  <c r="C335" i="2"/>
  <c r="D335" i="2" l="1"/>
  <c r="E335" i="2"/>
  <c r="D334" i="2"/>
  <c r="E334" i="2"/>
  <c r="G337" i="2"/>
  <c r="F337" i="2"/>
  <c r="K334" i="2"/>
  <c r="K337" i="2" s="1"/>
  <c r="F339" i="2"/>
  <c r="G335" i="2"/>
  <c r="M334" i="2"/>
  <c r="D339" i="2"/>
  <c r="E339" i="2"/>
  <c r="M335" i="2"/>
  <c r="M338" i="2" s="1"/>
  <c r="H334" i="2"/>
  <c r="G339" i="2"/>
  <c r="O342" i="2"/>
  <c r="I334" i="2"/>
  <c r="I337" i="2" s="1"/>
  <c r="P334" i="2"/>
  <c r="P337" i="2" s="1"/>
  <c r="P335" i="2"/>
  <c r="F335" i="2"/>
  <c r="K335" i="2"/>
  <c r="P339" i="2"/>
  <c r="O335" i="2"/>
  <c r="C338" i="2"/>
  <c r="I338" i="2" s="1"/>
  <c r="C342" i="2"/>
  <c r="C337" i="2"/>
  <c r="D342" i="2" l="1"/>
  <c r="E342" i="2"/>
  <c r="D337" i="2"/>
  <c r="E337" i="2"/>
  <c r="I342" i="2"/>
  <c r="G340" i="2"/>
  <c r="O345" i="2"/>
  <c r="H337" i="2"/>
  <c r="H340" i="2" s="1"/>
  <c r="O338" i="2"/>
  <c r="P342" i="2"/>
  <c r="F338" i="2"/>
  <c r="M342" i="2"/>
  <c r="G342" i="2"/>
  <c r="D338" i="2"/>
  <c r="E338" i="2"/>
  <c r="K338" i="2"/>
  <c r="K341" i="2" s="1"/>
  <c r="K342" i="2"/>
  <c r="K345" i="2" s="1"/>
  <c r="P338" i="2"/>
  <c r="P341" i="2" s="1"/>
  <c r="G338" i="2"/>
  <c r="H338" i="2"/>
  <c r="M337" i="2"/>
  <c r="O337" i="2"/>
  <c r="F342" i="2"/>
  <c r="H342" i="2"/>
  <c r="C340" i="2"/>
  <c r="I340" i="2" s="1"/>
  <c r="C345" i="2"/>
  <c r="C341" i="2"/>
  <c r="D341" i="2" l="1"/>
  <c r="E341" i="2"/>
  <c r="M341" i="2"/>
  <c r="H345" i="2"/>
  <c r="H348" i="2" s="1"/>
  <c r="K340" i="2"/>
  <c r="K343" i="2" s="1"/>
  <c r="D345" i="2"/>
  <c r="E345" i="2"/>
  <c r="G345" i="2"/>
  <c r="F340" i="2"/>
  <c r="I345" i="2"/>
  <c r="F345" i="2"/>
  <c r="O340" i="2"/>
  <c r="P345" i="2"/>
  <c r="P348" i="2" s="1"/>
  <c r="O341" i="2"/>
  <c r="O344" i="2" s="1"/>
  <c r="D340" i="2"/>
  <c r="E340" i="2"/>
  <c r="M345" i="2"/>
  <c r="M348" i="2" s="1"/>
  <c r="F341" i="2"/>
  <c r="M340" i="2"/>
  <c r="H341" i="2"/>
  <c r="G341" i="2"/>
  <c r="P340" i="2"/>
  <c r="I341" i="2"/>
  <c r="C348" i="2"/>
  <c r="K348" i="2" s="1"/>
  <c r="C344" i="2"/>
  <c r="C343" i="2"/>
  <c r="O343" i="2" l="1"/>
  <c r="D343" i="2"/>
  <c r="E343" i="2"/>
  <c r="D344" i="2"/>
  <c r="E344" i="2"/>
  <c r="F348" i="2"/>
  <c r="F351" i="2" s="1"/>
  <c r="G344" i="2"/>
  <c r="G347" i="2" s="1"/>
  <c r="I348" i="2"/>
  <c r="I351" i="2" s="1"/>
  <c r="D348" i="2"/>
  <c r="E348" i="2"/>
  <c r="P343" i="2"/>
  <c r="G343" i="2"/>
  <c r="H344" i="2"/>
  <c r="K344" i="2"/>
  <c r="O348" i="2"/>
  <c r="I344" i="2"/>
  <c r="I347" i="2" s="1"/>
  <c r="M343" i="2"/>
  <c r="M346" i="2" s="1"/>
  <c r="F343" i="2"/>
  <c r="F346" i="2" s="1"/>
  <c r="P344" i="2"/>
  <c r="H343" i="2"/>
  <c r="M344" i="2"/>
  <c r="F344" i="2"/>
  <c r="G348" i="2"/>
  <c r="I343" i="2"/>
  <c r="I346" i="2" s="1"/>
  <c r="C346" i="2"/>
  <c r="C347" i="2"/>
  <c r="C351" i="2"/>
  <c r="M351" i="2" s="1"/>
  <c r="D347" i="2" l="1"/>
  <c r="E347" i="2"/>
  <c r="H351" i="2"/>
  <c r="G351" i="2"/>
  <c r="G354" i="2" s="1"/>
  <c r="D351" i="2"/>
  <c r="E351" i="2"/>
  <c r="O351" i="2"/>
  <c r="O354" i="2" s="1"/>
  <c r="D346" i="2"/>
  <c r="E346" i="2"/>
  <c r="H347" i="2"/>
  <c r="P346" i="2"/>
  <c r="M347" i="2"/>
  <c r="O346" i="2"/>
  <c r="P351" i="2"/>
  <c r="P354" i="2" s="1"/>
  <c r="K347" i="2"/>
  <c r="K350" i="2" s="1"/>
  <c r="G346" i="2"/>
  <c r="G349" i="2" s="1"/>
  <c r="H346" i="2"/>
  <c r="H349" i="2" s="1"/>
  <c r="O347" i="2"/>
  <c r="O350" i="2" s="1"/>
  <c r="F347" i="2"/>
  <c r="P347" i="2"/>
  <c r="K346" i="2"/>
  <c r="K351" i="2"/>
  <c r="K354" i="2" s="1"/>
  <c r="C354" i="2"/>
  <c r="F354" i="2" s="1"/>
  <c r="C350" i="2"/>
  <c r="C349" i="2"/>
  <c r="F349" i="2" s="1"/>
  <c r="D350" i="2" l="1"/>
  <c r="E350" i="2"/>
  <c r="H354" i="2"/>
  <c r="O349" i="2"/>
  <c r="O352" i="2" s="1"/>
  <c r="I354" i="2"/>
  <c r="I357" i="2" s="1"/>
  <c r="H352" i="2"/>
  <c r="K349" i="2"/>
  <c r="M350" i="2"/>
  <c r="I350" i="2"/>
  <c r="P349" i="2"/>
  <c r="D349" i="2"/>
  <c r="E349" i="2"/>
  <c r="F350" i="2"/>
  <c r="F353" i="2" s="1"/>
  <c r="O353" i="2"/>
  <c r="M349" i="2"/>
  <c r="M352" i="2" s="1"/>
  <c r="H350" i="2"/>
  <c r="H353" i="2" s="1"/>
  <c r="I349" i="2"/>
  <c r="D354" i="2"/>
  <c r="E354" i="2"/>
  <c r="P350" i="2"/>
  <c r="G350" i="2"/>
  <c r="M354" i="2"/>
  <c r="C353" i="2"/>
  <c r="C352" i="2"/>
  <c r="C357" i="2"/>
  <c r="O357" i="2" s="1"/>
  <c r="D357" i="2" l="1"/>
  <c r="E357" i="2"/>
  <c r="K357" i="2"/>
  <c r="H357" i="2"/>
  <c r="H360" i="2" s="1"/>
  <c r="P357" i="2"/>
  <c r="P360" i="2" s="1"/>
  <c r="D352" i="2"/>
  <c r="E352" i="2"/>
  <c r="O355" i="2"/>
  <c r="G352" i="2"/>
  <c r="I353" i="2"/>
  <c r="D353" i="2"/>
  <c r="E353" i="2"/>
  <c r="G353" i="2"/>
  <c r="G356" i="2" s="1"/>
  <c r="P353" i="2"/>
  <c r="P356" i="2" s="1"/>
  <c r="G357" i="2"/>
  <c r="G360" i="2" s="1"/>
  <c r="F356" i="2"/>
  <c r="M357" i="2"/>
  <c r="M360" i="2" s="1"/>
  <c r="P352" i="2"/>
  <c r="P355" i="2" s="1"/>
  <c r="K353" i="2"/>
  <c r="M353" i="2"/>
  <c r="F352" i="2"/>
  <c r="I352" i="2"/>
  <c r="K352" i="2"/>
  <c r="F357" i="2"/>
  <c r="C360" i="2"/>
  <c r="C355" i="2"/>
  <c r="M355" i="2" s="1"/>
  <c r="C356" i="2"/>
  <c r="D360" i="2" l="1"/>
  <c r="E360" i="2"/>
  <c r="F360" i="2"/>
  <c r="K360" i="2"/>
  <c r="F359" i="2"/>
  <c r="D355" i="2"/>
  <c r="E355" i="2"/>
  <c r="K355" i="2"/>
  <c r="K358" i="2" s="1"/>
  <c r="D356" i="2"/>
  <c r="E356" i="2"/>
  <c r="F355" i="2"/>
  <c r="H355" i="2"/>
  <c r="H358" i="2" s="1"/>
  <c r="P359" i="2"/>
  <c r="I355" i="2"/>
  <c r="I358" i="2" s="1"/>
  <c r="O356" i="2"/>
  <c r="O359" i="2" s="1"/>
  <c r="H356" i="2"/>
  <c r="H359" i="2" s="1"/>
  <c r="I356" i="2"/>
  <c r="I359" i="2" s="1"/>
  <c r="I360" i="2"/>
  <c r="M356" i="2"/>
  <c r="K356" i="2"/>
  <c r="G355" i="2"/>
  <c r="O360" i="2"/>
  <c r="C359" i="2"/>
  <c r="C358" i="2"/>
  <c r="P358" i="2" s="1"/>
  <c r="C363" i="2"/>
  <c r="G363" i="2" s="1"/>
  <c r="K363" i="2" l="1"/>
  <c r="P363" i="2"/>
  <c r="P366" i="2" s="1"/>
  <c r="D359" i="2"/>
  <c r="E359" i="2"/>
  <c r="O363" i="2"/>
  <c r="F358" i="2"/>
  <c r="M359" i="2"/>
  <c r="M363" i="2"/>
  <c r="G359" i="2"/>
  <c r="D358" i="2"/>
  <c r="E358" i="2"/>
  <c r="F363" i="2"/>
  <c r="F366" i="2" s="1"/>
  <c r="G358" i="2"/>
  <c r="G361" i="2" s="1"/>
  <c r="K359" i="2"/>
  <c r="K362" i="2" s="1"/>
  <c r="H363" i="2"/>
  <c r="H366" i="2" s="1"/>
  <c r="O358" i="2"/>
  <c r="D363" i="2"/>
  <c r="E363" i="2"/>
  <c r="I363" i="2"/>
  <c r="M358" i="2"/>
  <c r="C366" i="2"/>
  <c r="C361" i="2"/>
  <c r="I361" i="2" s="1"/>
  <c r="C362" i="2"/>
  <c r="F362" i="2" s="1"/>
  <c r="D362" i="2" l="1"/>
  <c r="E362" i="2"/>
  <c r="M361" i="2"/>
  <c r="M364" i="2" s="1"/>
  <c r="P362" i="2"/>
  <c r="P365" i="2" s="1"/>
  <c r="G364" i="2"/>
  <c r="H361" i="2"/>
  <c r="H364" i="2" s="1"/>
  <c r="G362" i="2"/>
  <c r="G365" i="2" s="1"/>
  <c r="K361" i="2"/>
  <c r="K364" i="2" s="1"/>
  <c r="I366" i="2"/>
  <c r="K366" i="2"/>
  <c r="O362" i="2"/>
  <c r="M366" i="2"/>
  <c r="M362" i="2"/>
  <c r="I362" i="2"/>
  <c r="D366" i="2"/>
  <c r="E366" i="2"/>
  <c r="H362" i="2"/>
  <c r="H365" i="2" s="1"/>
  <c r="F361" i="2"/>
  <c r="F364" i="2" s="1"/>
  <c r="G366" i="2"/>
  <c r="D361" i="2"/>
  <c r="E361" i="2"/>
  <c r="O361" i="2"/>
  <c r="O366" i="2"/>
  <c r="P361" i="2"/>
  <c r="P364" i="2" s="1"/>
  <c r="C364" i="2"/>
  <c r="C365" i="2"/>
  <c r="C369" i="2"/>
  <c r="F369" i="2" s="1"/>
  <c r="M365" i="2" l="1"/>
  <c r="M368" i="2" s="1"/>
  <c r="H369" i="2"/>
  <c r="D365" i="2"/>
  <c r="E365" i="2"/>
  <c r="M369" i="2"/>
  <c r="M372" i="2" s="1"/>
  <c r="G368" i="2"/>
  <c r="I365" i="2"/>
  <c r="O364" i="2"/>
  <c r="K369" i="2"/>
  <c r="K365" i="2"/>
  <c r="D364" i="2"/>
  <c r="E364" i="2"/>
  <c r="O365" i="2"/>
  <c r="O368" i="2" s="1"/>
  <c r="I369" i="2"/>
  <c r="I372" i="2" s="1"/>
  <c r="F365" i="2"/>
  <c r="F368" i="2" s="1"/>
  <c r="H368" i="2"/>
  <c r="D369" i="2"/>
  <c r="E369" i="2"/>
  <c r="O369" i="2"/>
  <c r="G369" i="2"/>
  <c r="P369" i="2"/>
  <c r="I364" i="2"/>
  <c r="C372" i="2"/>
  <c r="C368" i="2"/>
  <c r="C367" i="2"/>
  <c r="D367" i="2" l="1"/>
  <c r="E367" i="2"/>
  <c r="D372" i="2"/>
  <c r="E372" i="2"/>
  <c r="K368" i="2"/>
  <c r="K371" i="2" s="1"/>
  <c r="P367" i="2"/>
  <c r="P370" i="2" s="1"/>
  <c r="D368" i="2"/>
  <c r="E368" i="2"/>
  <c r="K372" i="2"/>
  <c r="H367" i="2"/>
  <c r="I367" i="2"/>
  <c r="O367" i="2"/>
  <c r="M367" i="2"/>
  <c r="H372" i="2"/>
  <c r="H375" i="2" s="1"/>
  <c r="P372" i="2"/>
  <c r="P375" i="2" s="1"/>
  <c r="O372" i="2"/>
  <c r="O375" i="2" s="1"/>
  <c r="I368" i="2"/>
  <c r="I371" i="2" s="1"/>
  <c r="K367" i="2"/>
  <c r="K370" i="2" s="1"/>
  <c r="G372" i="2"/>
  <c r="G375" i="2" s="1"/>
  <c r="G367" i="2"/>
  <c r="P368" i="2"/>
  <c r="F367" i="2"/>
  <c r="F372" i="2"/>
  <c r="C370" i="2"/>
  <c r="C371" i="2"/>
  <c r="C375" i="2"/>
  <c r="I375" i="2" s="1"/>
  <c r="D371" i="2" l="1"/>
  <c r="E371" i="2"/>
  <c r="H371" i="2"/>
  <c r="O378" i="2"/>
  <c r="D370" i="2"/>
  <c r="E370" i="2"/>
  <c r="O370" i="2"/>
  <c r="O373" i="2" s="1"/>
  <c r="O371" i="2"/>
  <c r="I370" i="2"/>
  <c r="D375" i="2"/>
  <c r="E375" i="2"/>
  <c r="F375" i="2"/>
  <c r="M371" i="2"/>
  <c r="M374" i="2" s="1"/>
  <c r="G378" i="2"/>
  <c r="F370" i="2"/>
  <c r="F373" i="2" s="1"/>
  <c r="H370" i="2"/>
  <c r="H373" i="2" s="1"/>
  <c r="P371" i="2"/>
  <c r="P374" i="2" s="1"/>
  <c r="K375" i="2"/>
  <c r="K378" i="2" s="1"/>
  <c r="M375" i="2"/>
  <c r="M370" i="2"/>
  <c r="F371" i="2"/>
  <c r="G370" i="2"/>
  <c r="G371" i="2"/>
  <c r="C378" i="2"/>
  <c r="H378" i="2" s="1"/>
  <c r="C374" i="2"/>
  <c r="I374" i="2" s="1"/>
  <c r="C373" i="2"/>
  <c r="P373" i="2" s="1"/>
  <c r="G374" i="2" l="1"/>
  <c r="H374" i="2"/>
  <c r="D373" i="2"/>
  <c r="E373" i="2"/>
  <c r="F376" i="2"/>
  <c r="D378" i="2"/>
  <c r="E378" i="2"/>
  <c r="F378" i="2"/>
  <c r="M373" i="2"/>
  <c r="K374" i="2"/>
  <c r="D374" i="2"/>
  <c r="E374" i="2"/>
  <c r="P378" i="2"/>
  <c r="I373" i="2"/>
  <c r="I376" i="2" s="1"/>
  <c r="K373" i="2"/>
  <c r="K376" i="2" s="1"/>
  <c r="K381" i="2"/>
  <c r="G373" i="2"/>
  <c r="F374" i="2"/>
  <c r="M378" i="2"/>
  <c r="O374" i="2"/>
  <c r="I378" i="2"/>
  <c r="C376" i="2"/>
  <c r="P376" i="2" s="1"/>
  <c r="C377" i="2"/>
  <c r="C381" i="2"/>
  <c r="D381" i="2" l="1"/>
  <c r="E381" i="2"/>
  <c r="D377" i="2"/>
  <c r="E377" i="2"/>
  <c r="H377" i="2"/>
  <c r="H380" i="2" s="1"/>
  <c r="G377" i="2"/>
  <c r="G380" i="2" s="1"/>
  <c r="P381" i="2"/>
  <c r="P384" i="2" s="1"/>
  <c r="P377" i="2"/>
  <c r="P380" i="2" s="1"/>
  <c r="M381" i="2"/>
  <c r="M377" i="2"/>
  <c r="I381" i="2"/>
  <c r="O377" i="2"/>
  <c r="F381" i="2"/>
  <c r="I377" i="2"/>
  <c r="K377" i="2"/>
  <c r="K380" i="2" s="1"/>
  <c r="F377" i="2"/>
  <c r="F380" i="2" s="1"/>
  <c r="G376" i="2"/>
  <c r="G379" i="2" s="1"/>
  <c r="O381" i="2"/>
  <c r="O384" i="2" s="1"/>
  <c r="K384" i="2"/>
  <c r="D376" i="2"/>
  <c r="E376" i="2"/>
  <c r="H376" i="2"/>
  <c r="M376" i="2"/>
  <c r="G381" i="2"/>
  <c r="O376" i="2"/>
  <c r="H381" i="2"/>
  <c r="C384" i="2"/>
  <c r="C380" i="2"/>
  <c r="C379" i="2"/>
  <c r="I379" i="2" s="1"/>
  <c r="D384" i="2" l="1"/>
  <c r="E384" i="2"/>
  <c r="I380" i="2"/>
  <c r="I383" i="2" s="1"/>
  <c r="F379" i="2"/>
  <c r="F382" i="2" s="1"/>
  <c r="K383" i="2"/>
  <c r="F383" i="2"/>
  <c r="O379" i="2"/>
  <c r="G384" i="2"/>
  <c r="I384" i="2"/>
  <c r="K379" i="2"/>
  <c r="F384" i="2"/>
  <c r="O380" i="2"/>
  <c r="O383" i="2" s="1"/>
  <c r="H379" i="2"/>
  <c r="H382" i="2" s="1"/>
  <c r="M380" i="2"/>
  <c r="M383" i="2" s="1"/>
  <c r="G383" i="2"/>
  <c r="D379" i="2"/>
  <c r="E379" i="2"/>
  <c r="D380" i="2"/>
  <c r="E380" i="2"/>
  <c r="H384" i="2"/>
  <c r="M379" i="2"/>
  <c r="M384" i="2"/>
  <c r="P379" i="2"/>
  <c r="C382" i="2"/>
  <c r="C383" i="2"/>
  <c r="C387" i="2"/>
  <c r="P387" i="2" s="1"/>
  <c r="K387" i="2" l="1"/>
  <c r="D382" i="2"/>
  <c r="E382" i="2"/>
  <c r="D383" i="2"/>
  <c r="E383" i="2"/>
  <c r="P382" i="2"/>
  <c r="P385" i="2" s="1"/>
  <c r="K382" i="2"/>
  <c r="K385" i="2" s="1"/>
  <c r="O387" i="2"/>
  <c r="F387" i="2"/>
  <c r="H387" i="2"/>
  <c r="I387" i="2"/>
  <c r="H383" i="2"/>
  <c r="M387" i="2"/>
  <c r="M390" i="2" s="1"/>
  <c r="M382" i="2"/>
  <c r="M385" i="2" s="1"/>
  <c r="G387" i="2"/>
  <c r="G390" i="2" s="1"/>
  <c r="P383" i="2"/>
  <c r="P386" i="2" s="1"/>
  <c r="D387" i="2"/>
  <c r="E387" i="2"/>
  <c r="G382" i="2"/>
  <c r="O382" i="2"/>
  <c r="I382" i="2"/>
  <c r="C390" i="2"/>
  <c r="C386" i="2"/>
  <c r="O386" i="2" s="1"/>
  <c r="C385" i="2"/>
  <c r="D385" i="2" l="1"/>
  <c r="E385" i="2"/>
  <c r="F385" i="2"/>
  <c r="D390" i="2"/>
  <c r="E390" i="2"/>
  <c r="G386" i="2"/>
  <c r="G389" i="2" s="1"/>
  <c r="M388" i="2"/>
  <c r="I385" i="2"/>
  <c r="I388" i="2" s="1"/>
  <c r="H386" i="2"/>
  <c r="H389" i="2" s="1"/>
  <c r="D386" i="2"/>
  <c r="E386" i="2"/>
  <c r="I390" i="2"/>
  <c r="F386" i="2"/>
  <c r="H390" i="2"/>
  <c r="F390" i="2"/>
  <c r="M386" i="2"/>
  <c r="M389" i="2" s="1"/>
  <c r="O385" i="2"/>
  <c r="O388" i="2" s="1"/>
  <c r="H385" i="2"/>
  <c r="H388" i="2" s="1"/>
  <c r="K390" i="2"/>
  <c r="K393" i="2" s="1"/>
  <c r="I386" i="2"/>
  <c r="G385" i="2"/>
  <c r="K386" i="2"/>
  <c r="O390" i="2"/>
  <c r="P390" i="2"/>
  <c r="C388" i="2"/>
  <c r="C389" i="2"/>
  <c r="C393" i="2"/>
  <c r="G393" i="2" s="1"/>
  <c r="H393" i="2" l="1"/>
  <c r="D388" i="2"/>
  <c r="E388" i="2"/>
  <c r="F389" i="2"/>
  <c r="F392" i="2" s="1"/>
  <c r="F388" i="2"/>
  <c r="F391" i="2" s="1"/>
  <c r="G392" i="2"/>
  <c r="I393" i="2"/>
  <c r="I396" i="2" s="1"/>
  <c r="D389" i="2"/>
  <c r="E389" i="2"/>
  <c r="O393" i="2"/>
  <c r="D393" i="2"/>
  <c r="E393" i="2"/>
  <c r="M393" i="2"/>
  <c r="M396" i="2" s="1"/>
  <c r="P393" i="2"/>
  <c r="P396" i="2" s="1"/>
  <c r="G388" i="2"/>
  <c r="G391" i="2" s="1"/>
  <c r="K388" i="2"/>
  <c r="K391" i="2" s="1"/>
  <c r="H391" i="2"/>
  <c r="F393" i="2"/>
  <c r="K389" i="2"/>
  <c r="I389" i="2"/>
  <c r="P388" i="2"/>
  <c r="P389" i="2"/>
  <c r="O389" i="2"/>
  <c r="C396" i="2"/>
  <c r="K396" i="2" s="1"/>
  <c r="C392" i="2"/>
  <c r="H392" i="2" s="1"/>
  <c r="C391" i="2"/>
  <c r="I391" i="2" s="1"/>
  <c r="M391" i="2" l="1"/>
  <c r="M394" i="2" s="1"/>
  <c r="H394" i="2"/>
  <c r="P392" i="2"/>
  <c r="P395" i="2" s="1"/>
  <c r="G394" i="2"/>
  <c r="P391" i="2"/>
  <c r="P394" i="2" s="1"/>
  <c r="H396" i="2"/>
  <c r="I392" i="2"/>
  <c r="M392" i="2"/>
  <c r="D396" i="2"/>
  <c r="E396" i="2"/>
  <c r="O396" i="2"/>
  <c r="F394" i="2"/>
  <c r="D391" i="2"/>
  <c r="E391" i="2"/>
  <c r="D392" i="2"/>
  <c r="E392" i="2"/>
  <c r="O392" i="2"/>
  <c r="K392" i="2"/>
  <c r="F396" i="2"/>
  <c r="O391" i="2"/>
  <c r="G396" i="2"/>
  <c r="C394" i="2"/>
  <c r="C395" i="2"/>
  <c r="F395" i="2" s="1"/>
  <c r="C399" i="2"/>
  <c r="D399" i="2" l="1"/>
  <c r="E399" i="2"/>
  <c r="D394" i="2"/>
  <c r="E394" i="2"/>
  <c r="M399" i="2"/>
  <c r="M402" i="2" s="1"/>
  <c r="O399" i="2"/>
  <c r="O402" i="2" s="1"/>
  <c r="O394" i="2"/>
  <c r="O397" i="2" s="1"/>
  <c r="K394" i="2"/>
  <c r="K397" i="2" s="1"/>
  <c r="M395" i="2"/>
  <c r="G395" i="2"/>
  <c r="P399" i="2"/>
  <c r="F399" i="2"/>
  <c r="I395" i="2"/>
  <c r="H395" i="2"/>
  <c r="K395" i="2"/>
  <c r="K398" i="2" s="1"/>
  <c r="O395" i="2"/>
  <c r="O398" i="2" s="1"/>
  <c r="I399" i="2"/>
  <c r="I402" i="2" s="1"/>
  <c r="I394" i="2"/>
  <c r="I397" i="2" s="1"/>
  <c r="D395" i="2"/>
  <c r="E395" i="2"/>
  <c r="G399" i="2"/>
  <c r="H399" i="2"/>
  <c r="K399" i="2"/>
  <c r="C402" i="2"/>
  <c r="C398" i="2"/>
  <c r="C397" i="2"/>
  <c r="D397" i="2" l="1"/>
  <c r="E397" i="2"/>
  <c r="D402" i="2"/>
  <c r="E402" i="2"/>
  <c r="D398" i="2"/>
  <c r="E398" i="2"/>
  <c r="H398" i="2"/>
  <c r="H401" i="2" s="1"/>
  <c r="I398" i="2"/>
  <c r="I401" i="2" s="1"/>
  <c r="H397" i="2"/>
  <c r="G402" i="2"/>
  <c r="F402" i="2"/>
  <c r="G397" i="2"/>
  <c r="P397" i="2"/>
  <c r="K402" i="2"/>
  <c r="P402" i="2"/>
  <c r="P405" i="2" s="1"/>
  <c r="O401" i="2"/>
  <c r="M397" i="2"/>
  <c r="M400" i="2" s="1"/>
  <c r="K401" i="2"/>
  <c r="F397" i="2"/>
  <c r="H402" i="2"/>
  <c r="G398" i="2"/>
  <c r="P398" i="2"/>
  <c r="M398" i="2"/>
  <c r="F398" i="2"/>
  <c r="F401" i="2" s="1"/>
  <c r="C401" i="2"/>
  <c r="C400" i="2"/>
  <c r="C405" i="2"/>
  <c r="D400" i="2" l="1"/>
  <c r="E400" i="2"/>
  <c r="P400" i="2"/>
  <c r="D405" i="2"/>
  <c r="E405" i="2"/>
  <c r="O404" i="2"/>
  <c r="K405" i="2"/>
  <c r="K408" i="2" s="1"/>
  <c r="P408" i="2"/>
  <c r="O405" i="2"/>
  <c r="K400" i="2"/>
  <c r="P401" i="2"/>
  <c r="G405" i="2"/>
  <c r="O400" i="2"/>
  <c r="M401" i="2"/>
  <c r="F405" i="2"/>
  <c r="F408" i="2" s="1"/>
  <c r="H405" i="2"/>
  <c r="H408" i="2" s="1"/>
  <c r="I405" i="2"/>
  <c r="I408" i="2" s="1"/>
  <c r="M405" i="2"/>
  <c r="M408" i="2" s="1"/>
  <c r="D401" i="2"/>
  <c r="E401" i="2"/>
  <c r="G400" i="2"/>
  <c r="G401" i="2"/>
  <c r="F400" i="2"/>
  <c r="H400" i="2"/>
  <c r="I400" i="2"/>
  <c r="C408" i="2"/>
  <c r="C403" i="2"/>
  <c r="M403" i="2" s="1"/>
  <c r="C404" i="2"/>
  <c r="M404" i="2" l="1"/>
  <c r="D404" i="2"/>
  <c r="E404" i="2"/>
  <c r="K404" i="2"/>
  <c r="K407" i="2" s="1"/>
  <c r="O403" i="2"/>
  <c r="O406" i="2" s="1"/>
  <c r="P403" i="2"/>
  <c r="P406" i="2" s="1"/>
  <c r="G408" i="2"/>
  <c r="G411" i="2" s="1"/>
  <c r="F404" i="2"/>
  <c r="D408" i="2"/>
  <c r="E408" i="2"/>
  <c r="H403" i="2"/>
  <c r="I403" i="2"/>
  <c r="F403" i="2"/>
  <c r="F406" i="2" s="1"/>
  <c r="P404" i="2"/>
  <c r="P407" i="2" s="1"/>
  <c r="G403" i="2"/>
  <c r="G406" i="2" s="1"/>
  <c r="K403" i="2"/>
  <c r="K406" i="2" s="1"/>
  <c r="K411" i="2"/>
  <c r="D403" i="2"/>
  <c r="E403" i="2"/>
  <c r="H404" i="2"/>
  <c r="G404" i="2"/>
  <c r="O408" i="2"/>
  <c r="I404" i="2"/>
  <c r="I407" i="2" s="1"/>
  <c r="C407" i="2"/>
  <c r="O407" i="2" s="1"/>
  <c r="C406" i="2"/>
  <c r="C411" i="2"/>
  <c r="P411" i="2" s="1"/>
  <c r="H411" i="2" l="1"/>
  <c r="H414" i="2" s="1"/>
  <c r="M411" i="2"/>
  <c r="M414" i="2" s="1"/>
  <c r="O409" i="2"/>
  <c r="I406" i="2"/>
  <c r="I409" i="2" s="1"/>
  <c r="H406" i="2"/>
  <c r="H409" i="2" s="1"/>
  <c r="M407" i="2"/>
  <c r="D411" i="2"/>
  <c r="E411" i="2"/>
  <c r="D406" i="2"/>
  <c r="E406" i="2"/>
  <c r="O411" i="2"/>
  <c r="O414" i="2" s="1"/>
  <c r="H407" i="2"/>
  <c r="H410" i="2" s="1"/>
  <c r="F407" i="2"/>
  <c r="F410" i="2" s="1"/>
  <c r="F411" i="2"/>
  <c r="F414" i="2" s="1"/>
  <c r="D407" i="2"/>
  <c r="E407" i="2"/>
  <c r="G407" i="2"/>
  <c r="I411" i="2"/>
  <c r="M406" i="2"/>
  <c r="C414" i="2"/>
  <c r="C409" i="2"/>
  <c r="K409" i="2" s="1"/>
  <c r="C410" i="2"/>
  <c r="D410" i="2" l="1"/>
  <c r="E410" i="2"/>
  <c r="G409" i="2"/>
  <c r="F413" i="2"/>
  <c r="D414" i="2"/>
  <c r="E414" i="2"/>
  <c r="F409" i="2"/>
  <c r="F412" i="2" s="1"/>
  <c r="O417" i="2"/>
  <c r="G410" i="2"/>
  <c r="P410" i="2"/>
  <c r="I410" i="2"/>
  <c r="I414" i="2"/>
  <c r="K414" i="2"/>
  <c r="D409" i="2"/>
  <c r="E409" i="2"/>
  <c r="M409" i="2"/>
  <c r="M412" i="2" s="1"/>
  <c r="P414" i="2"/>
  <c r="P417" i="2" s="1"/>
  <c r="P409" i="2"/>
  <c r="M410" i="2"/>
  <c r="G414" i="2"/>
  <c r="K410" i="2"/>
  <c r="O410" i="2"/>
  <c r="C413" i="2"/>
  <c r="C412" i="2"/>
  <c r="C417" i="2"/>
  <c r="H417" i="2" s="1"/>
  <c r="M417" i="2" l="1"/>
  <c r="D412" i="2"/>
  <c r="E412" i="2"/>
  <c r="I417" i="2"/>
  <c r="F417" i="2"/>
  <c r="D413" i="2"/>
  <c r="E413" i="2"/>
  <c r="I413" i="2"/>
  <c r="I416" i="2" s="1"/>
  <c r="O412" i="2"/>
  <c r="O415" i="2" s="1"/>
  <c r="O420" i="2"/>
  <c r="G412" i="2"/>
  <c r="K417" i="2"/>
  <c r="K413" i="2"/>
  <c r="G417" i="2"/>
  <c r="H412" i="2"/>
  <c r="P412" i="2"/>
  <c r="P415" i="2" s="1"/>
  <c r="P413" i="2"/>
  <c r="P416" i="2" s="1"/>
  <c r="I412" i="2"/>
  <c r="I415" i="2" s="1"/>
  <c r="M415" i="2"/>
  <c r="D417" i="2"/>
  <c r="E417" i="2"/>
  <c r="O413" i="2"/>
  <c r="M413" i="2"/>
  <c r="H413" i="2"/>
  <c r="G413" i="2"/>
  <c r="K412" i="2"/>
  <c r="C420" i="2"/>
  <c r="C415" i="2"/>
  <c r="C416" i="2"/>
  <c r="D420" i="2" l="1"/>
  <c r="E420" i="2"/>
  <c r="D415" i="2"/>
  <c r="E415" i="2"/>
  <c r="H415" i="2"/>
  <c r="I420" i="2"/>
  <c r="P418" i="2"/>
  <c r="K415" i="2"/>
  <c r="K418" i="2" s="1"/>
  <c r="I419" i="2"/>
  <c r="D416" i="2"/>
  <c r="E416" i="2"/>
  <c r="G416" i="2"/>
  <c r="P420" i="2"/>
  <c r="F420" i="2"/>
  <c r="H416" i="2"/>
  <c r="H419" i="2" s="1"/>
  <c r="F415" i="2"/>
  <c r="F418" i="2" s="1"/>
  <c r="K416" i="2"/>
  <c r="K419" i="2" s="1"/>
  <c r="O416" i="2"/>
  <c r="O419" i="2" s="1"/>
  <c r="K420" i="2"/>
  <c r="K423" i="2" s="1"/>
  <c r="M420" i="2"/>
  <c r="G420" i="2"/>
  <c r="F416" i="2"/>
  <c r="M416" i="2"/>
  <c r="G415" i="2"/>
  <c r="H420" i="2"/>
  <c r="C419" i="2"/>
  <c r="P419" i="2" s="1"/>
  <c r="C418" i="2"/>
  <c r="O418" i="2" s="1"/>
  <c r="C423" i="2"/>
  <c r="D423" i="2" l="1"/>
  <c r="E423" i="2"/>
  <c r="I423" i="2"/>
  <c r="H418" i="2"/>
  <c r="O423" i="2"/>
  <c r="O426" i="2" s="1"/>
  <c r="K426" i="2"/>
  <c r="F423" i="2"/>
  <c r="F426" i="2" s="1"/>
  <c r="P423" i="2"/>
  <c r="G418" i="2"/>
  <c r="G419" i="2"/>
  <c r="D418" i="2"/>
  <c r="E418" i="2"/>
  <c r="F419" i="2"/>
  <c r="D419" i="2"/>
  <c r="E419" i="2"/>
  <c r="M419" i="2"/>
  <c r="M422" i="2" s="1"/>
  <c r="I418" i="2"/>
  <c r="G423" i="2"/>
  <c r="H423" i="2"/>
  <c r="M423" i="2"/>
  <c r="M418" i="2"/>
  <c r="C426" i="2"/>
  <c r="C421" i="2"/>
  <c r="C422" i="2"/>
  <c r="I422" i="2" s="1"/>
  <c r="D421" i="2" l="1"/>
  <c r="E421" i="2"/>
  <c r="H421" i="2"/>
  <c r="I426" i="2"/>
  <c r="P421" i="2"/>
  <c r="M426" i="2"/>
  <c r="M429" i="2" s="1"/>
  <c r="K422" i="2"/>
  <c r="K425" i="2" s="1"/>
  <c r="M425" i="2"/>
  <c r="F422" i="2"/>
  <c r="F425" i="2" s="1"/>
  <c r="D422" i="2"/>
  <c r="E422" i="2"/>
  <c r="D426" i="2"/>
  <c r="E426" i="2"/>
  <c r="K421" i="2"/>
  <c r="G422" i="2"/>
  <c r="G425" i="2" s="1"/>
  <c r="F421" i="2"/>
  <c r="F424" i="2" s="1"/>
  <c r="G426" i="2"/>
  <c r="G429" i="2" s="1"/>
  <c r="O422" i="2"/>
  <c r="O425" i="2" s="1"/>
  <c r="P422" i="2"/>
  <c r="P425" i="2" s="1"/>
  <c r="H422" i="2"/>
  <c r="H425" i="2" s="1"/>
  <c r="M421" i="2"/>
  <c r="H426" i="2"/>
  <c r="G421" i="2"/>
  <c r="I421" i="2"/>
  <c r="P426" i="2"/>
  <c r="O421" i="2"/>
  <c r="C425" i="2"/>
  <c r="C424" i="2"/>
  <c r="C429" i="2"/>
  <c r="D429" i="2" l="1"/>
  <c r="E429" i="2"/>
  <c r="P424" i="2"/>
  <c r="O429" i="2"/>
  <c r="O432" i="2" s="1"/>
  <c r="D424" i="2"/>
  <c r="E424" i="2"/>
  <c r="O424" i="2"/>
  <c r="O427" i="2" s="1"/>
  <c r="F429" i="2"/>
  <c r="F432" i="2" s="1"/>
  <c r="I429" i="2"/>
  <c r="P429" i="2"/>
  <c r="K424" i="2"/>
  <c r="H424" i="2"/>
  <c r="I424" i="2"/>
  <c r="K429" i="2"/>
  <c r="K432" i="2" s="1"/>
  <c r="G424" i="2"/>
  <c r="G427" i="2" s="1"/>
  <c r="M432" i="2"/>
  <c r="D425" i="2"/>
  <c r="E425" i="2"/>
  <c r="H429" i="2"/>
  <c r="M424" i="2"/>
  <c r="I425" i="2"/>
  <c r="C432" i="2"/>
  <c r="C427" i="2"/>
  <c r="F427" i="2" s="1"/>
  <c r="C428" i="2"/>
  <c r="M428" i="2" s="1"/>
  <c r="O428" i="2" l="1"/>
  <c r="D432" i="2"/>
  <c r="E432" i="2"/>
  <c r="K428" i="2"/>
  <c r="K431" i="2" s="1"/>
  <c r="G430" i="2"/>
  <c r="D428" i="2"/>
  <c r="E428" i="2"/>
  <c r="M427" i="2"/>
  <c r="M430" i="2" s="1"/>
  <c r="P427" i="2"/>
  <c r="I428" i="2"/>
  <c r="H427" i="2"/>
  <c r="G428" i="2"/>
  <c r="K427" i="2"/>
  <c r="I427" i="2"/>
  <c r="P432" i="2"/>
  <c r="D427" i="2"/>
  <c r="E427" i="2"/>
  <c r="P428" i="2"/>
  <c r="P431" i="2" s="1"/>
  <c r="F428" i="2"/>
  <c r="G432" i="2"/>
  <c r="H432" i="2"/>
  <c r="I432" i="2"/>
  <c r="H428" i="2"/>
  <c r="C431" i="2"/>
  <c r="C430" i="2"/>
  <c r="C435" i="2"/>
  <c r="F435" i="2" s="1"/>
  <c r="I430" i="2" l="1"/>
  <c r="O431" i="2"/>
  <c r="I435" i="2"/>
  <c r="H435" i="2"/>
  <c r="H438" i="2" s="1"/>
  <c r="M435" i="2"/>
  <c r="M438" i="2" s="1"/>
  <c r="K430" i="2"/>
  <c r="K433" i="2" s="1"/>
  <c r="H430" i="2"/>
  <c r="H433" i="2" s="1"/>
  <c r="K435" i="2"/>
  <c r="K438" i="2" s="1"/>
  <c r="D430" i="2"/>
  <c r="E430" i="2"/>
  <c r="D431" i="2"/>
  <c r="E431" i="2"/>
  <c r="O430" i="2"/>
  <c r="G435" i="2"/>
  <c r="I431" i="2"/>
  <c r="M431" i="2"/>
  <c r="M434" i="2" s="1"/>
  <c r="D435" i="2"/>
  <c r="E435" i="2"/>
  <c r="P435" i="2"/>
  <c r="P438" i="2" s="1"/>
  <c r="H431" i="2"/>
  <c r="G431" i="2"/>
  <c r="O435" i="2"/>
  <c r="F431" i="2"/>
  <c r="P430" i="2"/>
  <c r="F430" i="2"/>
  <c r="C438" i="2"/>
  <c r="C433" i="2"/>
  <c r="M433" i="2" s="1"/>
  <c r="C434" i="2"/>
  <c r="P434" i="2" s="1"/>
  <c r="I438" i="2" l="1"/>
  <c r="D434" i="2"/>
  <c r="E434" i="2"/>
  <c r="G438" i="2"/>
  <c r="G441" i="2" s="1"/>
  <c r="K434" i="2"/>
  <c r="K437" i="2" s="1"/>
  <c r="H436" i="2"/>
  <c r="I434" i="2"/>
  <c r="I437" i="2" s="1"/>
  <c r="O433" i="2"/>
  <c r="F434" i="2"/>
  <c r="O434" i="2"/>
  <c r="F433" i="2"/>
  <c r="O438" i="2"/>
  <c r="O441" i="2" s="1"/>
  <c r="I433" i="2"/>
  <c r="I436" i="2" s="1"/>
  <c r="D433" i="2"/>
  <c r="E433" i="2"/>
  <c r="D438" i="2"/>
  <c r="E438" i="2"/>
  <c r="P433" i="2"/>
  <c r="G434" i="2"/>
  <c r="G433" i="2"/>
  <c r="H434" i="2"/>
  <c r="F438" i="2"/>
  <c r="C437" i="2"/>
  <c r="M437" i="2" s="1"/>
  <c r="C436" i="2"/>
  <c r="C441" i="2"/>
  <c r="K441" i="2" s="1"/>
  <c r="F436" i="2" l="1"/>
  <c r="P441" i="2"/>
  <c r="P444" i="2" s="1"/>
  <c r="I441" i="2"/>
  <c r="I444" i="2" s="1"/>
  <c r="D437" i="2"/>
  <c r="E437" i="2"/>
  <c r="O437" i="2"/>
  <c r="O440" i="2" s="1"/>
  <c r="D441" i="2"/>
  <c r="E441" i="2"/>
  <c r="D436" i="2"/>
  <c r="E436" i="2"/>
  <c r="F441" i="2"/>
  <c r="F444" i="2" s="1"/>
  <c r="G436" i="2"/>
  <c r="F437" i="2"/>
  <c r="M441" i="2"/>
  <c r="M444" i="2" s="1"/>
  <c r="I439" i="2"/>
  <c r="H437" i="2"/>
  <c r="H440" i="2" s="1"/>
  <c r="G437" i="2"/>
  <c r="G440" i="2" s="1"/>
  <c r="H441" i="2"/>
  <c r="M436" i="2"/>
  <c r="K436" i="2"/>
  <c r="P436" i="2"/>
  <c r="O436" i="2"/>
  <c r="P437" i="2"/>
  <c r="C444" i="2"/>
  <c r="K444" i="2" s="1"/>
  <c r="C439" i="2"/>
  <c r="C440" i="2"/>
  <c r="I440" i="2" s="1"/>
  <c r="D439" i="2" l="1"/>
  <c r="E439" i="2"/>
  <c r="G439" i="2"/>
  <c r="G442" i="2" s="1"/>
  <c r="I442" i="2"/>
  <c r="H439" i="2"/>
  <c r="H442" i="2" s="1"/>
  <c r="O444" i="2"/>
  <c r="O447" i="2" s="1"/>
  <c r="P440" i="2"/>
  <c r="P439" i="2"/>
  <c r="K439" i="2"/>
  <c r="F439" i="2"/>
  <c r="G444" i="2"/>
  <c r="G447" i="2" s="1"/>
  <c r="D440" i="2"/>
  <c r="E440" i="2"/>
  <c r="F440" i="2"/>
  <c r="F443" i="2" s="1"/>
  <c r="D444" i="2"/>
  <c r="E444" i="2"/>
  <c r="O439" i="2"/>
  <c r="M439" i="2"/>
  <c r="H444" i="2"/>
  <c r="K440" i="2"/>
  <c r="M440" i="2"/>
  <c r="M443" i="2" s="1"/>
  <c r="C443" i="2"/>
  <c r="I443" i="2" s="1"/>
  <c r="C442" i="2"/>
  <c r="C447" i="2"/>
  <c r="M447" i="2" s="1"/>
  <c r="F447" i="2" l="1"/>
  <c r="F450" i="2" s="1"/>
  <c r="D442" i="2"/>
  <c r="E442" i="2"/>
  <c r="H447" i="2"/>
  <c r="H450" i="2" s="1"/>
  <c r="O443" i="2"/>
  <c r="O446" i="2" s="1"/>
  <c r="O450" i="2"/>
  <c r="K442" i="2"/>
  <c r="P443" i="2"/>
  <c r="H443" i="2"/>
  <c r="D447" i="2"/>
  <c r="E447" i="2"/>
  <c r="F442" i="2"/>
  <c r="K443" i="2"/>
  <c r="P442" i="2"/>
  <c r="P445" i="2" s="1"/>
  <c r="M442" i="2"/>
  <c r="M445" i="2" s="1"/>
  <c r="O442" i="2"/>
  <c r="O445" i="2" s="1"/>
  <c r="P447" i="2"/>
  <c r="P450" i="2" s="1"/>
  <c r="D443" i="2"/>
  <c r="E443" i="2"/>
  <c r="I447" i="2"/>
  <c r="G443" i="2"/>
  <c r="K447" i="2"/>
  <c r="C450" i="2"/>
  <c r="C445" i="2"/>
  <c r="I445" i="2" s="1"/>
  <c r="C446" i="2"/>
  <c r="F446" i="2" s="1"/>
  <c r="F445" i="2" l="1"/>
  <c r="D445" i="2"/>
  <c r="E445" i="2"/>
  <c r="G446" i="2"/>
  <c r="G449" i="2" s="1"/>
  <c r="O449" i="2"/>
  <c r="K446" i="2"/>
  <c r="K449" i="2" s="1"/>
  <c r="D450" i="2"/>
  <c r="E450" i="2"/>
  <c r="K450" i="2"/>
  <c r="I450" i="2"/>
  <c r="G450" i="2"/>
  <c r="H446" i="2"/>
  <c r="H449" i="2" s="1"/>
  <c r="P446" i="2"/>
  <c r="P449" i="2" s="1"/>
  <c r="H445" i="2"/>
  <c r="H448" i="2" s="1"/>
  <c r="O448" i="2"/>
  <c r="D446" i="2"/>
  <c r="E446" i="2"/>
  <c r="I446" i="2"/>
  <c r="K445" i="2"/>
  <c r="G445" i="2"/>
  <c r="M446" i="2"/>
  <c r="M450" i="2"/>
  <c r="C449" i="2"/>
  <c r="C448" i="2"/>
  <c r="C453" i="2"/>
  <c r="D453" i="2" l="1"/>
  <c r="E453" i="2"/>
  <c r="D449" i="2"/>
  <c r="E449" i="2"/>
  <c r="H453" i="2"/>
  <c r="H456" i="2" s="1"/>
  <c r="D448" i="2"/>
  <c r="E448" i="2"/>
  <c r="M453" i="2"/>
  <c r="M456" i="2" s="1"/>
  <c r="F453" i="2"/>
  <c r="F456" i="2" s="1"/>
  <c r="F448" i="2"/>
  <c r="P448" i="2"/>
  <c r="P453" i="2"/>
  <c r="G448" i="2"/>
  <c r="K448" i="2"/>
  <c r="I453" i="2"/>
  <c r="I456" i="2" s="1"/>
  <c r="M448" i="2"/>
  <c r="M449" i="2"/>
  <c r="M452" i="2" s="1"/>
  <c r="G453" i="2"/>
  <c r="G456" i="2" s="1"/>
  <c r="O453" i="2"/>
  <c r="O456" i="2" s="1"/>
  <c r="K453" i="2"/>
  <c r="F449" i="2"/>
  <c r="I449" i="2"/>
  <c r="I448" i="2"/>
  <c r="I451" i="2" s="1"/>
  <c r="C456" i="2"/>
  <c r="C451" i="2"/>
  <c r="C452" i="2"/>
  <c r="P452" i="2" s="1"/>
  <c r="H452" i="2" l="1"/>
  <c r="H455" i="2" s="1"/>
  <c r="O459" i="2"/>
  <c r="D452" i="2"/>
  <c r="E452" i="2"/>
  <c r="D451" i="2"/>
  <c r="E451" i="2"/>
  <c r="H451" i="2"/>
  <c r="D456" i="2"/>
  <c r="E456" i="2"/>
  <c r="I452" i="2"/>
  <c r="G451" i="2"/>
  <c r="P456" i="2"/>
  <c r="G452" i="2"/>
  <c r="G455" i="2" s="1"/>
  <c r="O452" i="2"/>
  <c r="O455" i="2" s="1"/>
  <c r="P451" i="2"/>
  <c r="P454" i="2" s="1"/>
  <c r="K452" i="2"/>
  <c r="K455" i="2" s="1"/>
  <c r="M451" i="2"/>
  <c r="M454" i="2" s="1"/>
  <c r="K451" i="2"/>
  <c r="F452" i="2"/>
  <c r="O451" i="2"/>
  <c r="K456" i="2"/>
  <c r="F451" i="2"/>
  <c r="C455" i="2"/>
  <c r="M455" i="2" s="1"/>
  <c r="C454" i="2"/>
  <c r="C459" i="2"/>
  <c r="D454" i="2" l="1"/>
  <c r="E454" i="2"/>
  <c r="G454" i="2"/>
  <c r="D459" i="2"/>
  <c r="E459" i="2"/>
  <c r="I454" i="2"/>
  <c r="I457" i="2" s="1"/>
  <c r="O462" i="2"/>
  <c r="G459" i="2"/>
  <c r="G462" i="2" s="1"/>
  <c r="I459" i="2"/>
  <c r="M459" i="2"/>
  <c r="I455" i="2"/>
  <c r="O454" i="2"/>
  <c r="H454" i="2"/>
  <c r="H459" i="2"/>
  <c r="H462" i="2" s="1"/>
  <c r="P459" i="2"/>
  <c r="P462" i="2" s="1"/>
  <c r="D455" i="2"/>
  <c r="E455" i="2"/>
  <c r="F454" i="2"/>
  <c r="F457" i="2" s="1"/>
  <c r="K459" i="2"/>
  <c r="F455" i="2"/>
  <c r="K454" i="2"/>
  <c r="F459" i="2"/>
  <c r="P455" i="2"/>
  <c r="C462" i="2"/>
  <c r="C457" i="2"/>
  <c r="M457" i="2" s="1"/>
  <c r="C458" i="2"/>
  <c r="G458" i="2" s="1"/>
  <c r="P457" i="2" l="1"/>
  <c r="P460" i="2" s="1"/>
  <c r="D462" i="2"/>
  <c r="E462" i="2"/>
  <c r="D457" i="2"/>
  <c r="E457" i="2"/>
  <c r="P458" i="2"/>
  <c r="H458" i="2"/>
  <c r="H457" i="2"/>
  <c r="O457" i="2"/>
  <c r="I458" i="2"/>
  <c r="I461" i="2" s="1"/>
  <c r="F458" i="2"/>
  <c r="D458" i="2"/>
  <c r="E458" i="2"/>
  <c r="G457" i="2"/>
  <c r="G460" i="2" s="1"/>
  <c r="F462" i="2"/>
  <c r="F465" i="2" s="1"/>
  <c r="K457" i="2"/>
  <c r="K460" i="2" s="1"/>
  <c r="M462" i="2"/>
  <c r="I462" i="2"/>
  <c r="O458" i="2"/>
  <c r="K462" i="2"/>
  <c r="K458" i="2"/>
  <c r="M458" i="2"/>
  <c r="C461" i="2"/>
  <c r="C460" i="2"/>
  <c r="C465" i="2"/>
  <c r="D465" i="2" l="1"/>
  <c r="E465" i="2"/>
  <c r="D460" i="2"/>
  <c r="E460" i="2"/>
  <c r="D461" i="2"/>
  <c r="E461" i="2"/>
  <c r="M461" i="2"/>
  <c r="M464" i="2" s="1"/>
  <c r="O460" i="2"/>
  <c r="O463" i="2" s="1"/>
  <c r="H465" i="2"/>
  <c r="O461" i="2"/>
  <c r="H461" i="2"/>
  <c r="P465" i="2"/>
  <c r="H460" i="2"/>
  <c r="O465" i="2"/>
  <c r="O468" i="2" s="1"/>
  <c r="G465" i="2"/>
  <c r="G468" i="2" s="1"/>
  <c r="M460" i="2"/>
  <c r="M463" i="2" s="1"/>
  <c r="I460" i="2"/>
  <c r="I463" i="2" s="1"/>
  <c r="F461" i="2"/>
  <c r="F464" i="2" s="1"/>
  <c r="F460" i="2"/>
  <c r="F463" i="2" s="1"/>
  <c r="K461" i="2"/>
  <c r="K465" i="2"/>
  <c r="I465" i="2"/>
  <c r="M465" i="2"/>
  <c r="P461" i="2"/>
  <c r="G461" i="2"/>
  <c r="C468" i="2"/>
  <c r="C463" i="2"/>
  <c r="C464" i="2"/>
  <c r="D464" i="2" l="1"/>
  <c r="E464" i="2"/>
  <c r="D463" i="2"/>
  <c r="E463" i="2"/>
  <c r="K463" i="2"/>
  <c r="K466" i="2" s="1"/>
  <c r="H463" i="2"/>
  <c r="H466" i="2" s="1"/>
  <c r="P463" i="2"/>
  <c r="P466" i="2" s="1"/>
  <c r="I464" i="2"/>
  <c r="I467" i="2" s="1"/>
  <c r="F466" i="2"/>
  <c r="G464" i="2"/>
  <c r="D468" i="2"/>
  <c r="E468" i="2"/>
  <c r="P464" i="2"/>
  <c r="M468" i="2"/>
  <c r="I468" i="2"/>
  <c r="H464" i="2"/>
  <c r="H467" i="2" s="1"/>
  <c r="K468" i="2"/>
  <c r="K471" i="2" s="1"/>
  <c r="O464" i="2"/>
  <c r="O467" i="2" s="1"/>
  <c r="G463" i="2"/>
  <c r="P468" i="2"/>
  <c r="K464" i="2"/>
  <c r="H468" i="2"/>
  <c r="F468" i="2"/>
  <c r="C467" i="2"/>
  <c r="C466" i="2"/>
  <c r="C471" i="2"/>
  <c r="D466" i="2" l="1"/>
  <c r="E466" i="2"/>
  <c r="D471" i="2"/>
  <c r="E471" i="2"/>
  <c r="D467" i="2"/>
  <c r="E467" i="2"/>
  <c r="K469" i="2"/>
  <c r="O471" i="2"/>
  <c r="O474" i="2" s="1"/>
  <c r="H470" i="2"/>
  <c r="M471" i="2"/>
  <c r="P467" i="2"/>
  <c r="K467" i="2"/>
  <c r="F471" i="2"/>
  <c r="F474" i="2" s="1"/>
  <c r="H471" i="2"/>
  <c r="H474" i="2" s="1"/>
  <c r="G467" i="2"/>
  <c r="G470" i="2" s="1"/>
  <c r="I466" i="2"/>
  <c r="I469" i="2" s="1"/>
  <c r="K474" i="2"/>
  <c r="I471" i="2"/>
  <c r="I474" i="2" s="1"/>
  <c r="P471" i="2"/>
  <c r="P474" i="2" s="1"/>
  <c r="G471" i="2"/>
  <c r="M467" i="2"/>
  <c r="F467" i="2"/>
  <c r="G466" i="2"/>
  <c r="M466" i="2"/>
  <c r="O466" i="2"/>
  <c r="C474" i="2"/>
  <c r="C469" i="2"/>
  <c r="F469" i="2" s="1"/>
  <c r="C470" i="2"/>
  <c r="D470" i="2" l="1"/>
  <c r="E470" i="2"/>
  <c r="M469" i="2"/>
  <c r="H469" i="2"/>
  <c r="K470" i="2"/>
  <c r="K473" i="2" s="1"/>
  <c r="P477" i="2"/>
  <c r="K472" i="2"/>
  <c r="D469" i="2"/>
  <c r="E469" i="2"/>
  <c r="D474" i="2"/>
  <c r="E474" i="2"/>
  <c r="G469" i="2"/>
  <c r="M470" i="2"/>
  <c r="M474" i="2"/>
  <c r="M477" i="2" s="1"/>
  <c r="P469" i="2"/>
  <c r="P472" i="2" s="1"/>
  <c r="H473" i="2"/>
  <c r="I472" i="2"/>
  <c r="O469" i="2"/>
  <c r="F470" i="2"/>
  <c r="P470" i="2"/>
  <c r="G474" i="2"/>
  <c r="I470" i="2"/>
  <c r="I473" i="2" s="1"/>
  <c r="O470" i="2"/>
  <c r="O473" i="2" s="1"/>
  <c r="C473" i="2"/>
  <c r="C472" i="2"/>
  <c r="C477" i="2"/>
  <c r="I477" i="2" s="1"/>
  <c r="F477" i="2" l="1"/>
  <c r="D472" i="2"/>
  <c r="E472" i="2"/>
  <c r="M473" i="2"/>
  <c r="O477" i="2"/>
  <c r="O480" i="2" s="1"/>
  <c r="P480" i="2"/>
  <c r="H472" i="2"/>
  <c r="H475" i="2" s="1"/>
  <c r="O476" i="2"/>
  <c r="M472" i="2"/>
  <c r="M475" i="2" s="1"/>
  <c r="G477" i="2"/>
  <c r="D473" i="2"/>
  <c r="E473" i="2"/>
  <c r="H477" i="2"/>
  <c r="H480" i="2" s="1"/>
  <c r="K477" i="2"/>
  <c r="K480" i="2" s="1"/>
  <c r="G472" i="2"/>
  <c r="G475" i="2" s="1"/>
  <c r="G473" i="2"/>
  <c r="G476" i="2" s="1"/>
  <c r="I475" i="2"/>
  <c r="D477" i="2"/>
  <c r="E477" i="2"/>
  <c r="P473" i="2"/>
  <c r="F473" i="2"/>
  <c r="O472" i="2"/>
  <c r="F472" i="2"/>
  <c r="C480" i="2"/>
  <c r="C475" i="2"/>
  <c r="C476" i="2"/>
  <c r="D475" i="2" l="1"/>
  <c r="E475" i="2"/>
  <c r="K475" i="2"/>
  <c r="F475" i="2"/>
  <c r="F478" i="2" s="1"/>
  <c r="P475" i="2"/>
  <c r="P478" i="2" s="1"/>
  <c r="G478" i="2"/>
  <c r="D476" i="2"/>
  <c r="E476" i="2"/>
  <c r="P476" i="2"/>
  <c r="F480" i="2"/>
  <c r="D480" i="2"/>
  <c r="E480" i="2"/>
  <c r="M476" i="2"/>
  <c r="M479" i="2" s="1"/>
  <c r="F476" i="2"/>
  <c r="F479" i="2" s="1"/>
  <c r="G480" i="2"/>
  <c r="G483" i="2" s="1"/>
  <c r="K476" i="2"/>
  <c r="K479" i="2" s="1"/>
  <c r="M480" i="2"/>
  <c r="M483" i="2" s="1"/>
  <c r="O475" i="2"/>
  <c r="H476" i="2"/>
  <c r="I476" i="2"/>
  <c r="I480" i="2"/>
  <c r="C479" i="2"/>
  <c r="O479" i="2" s="1"/>
  <c r="C478" i="2"/>
  <c r="M478" i="2" s="1"/>
  <c r="C483" i="2"/>
  <c r="O483" i="2" s="1"/>
  <c r="D483" i="2" l="1"/>
  <c r="E483" i="2"/>
  <c r="K478" i="2"/>
  <c r="K481" i="2" s="1"/>
  <c r="H478" i="2"/>
  <c r="H481" i="2" s="1"/>
  <c r="I479" i="2"/>
  <c r="I482" i="2" s="1"/>
  <c r="K483" i="2"/>
  <c r="H483" i="2"/>
  <c r="I483" i="2"/>
  <c r="H479" i="2"/>
  <c r="F483" i="2"/>
  <c r="D478" i="2"/>
  <c r="E478" i="2"/>
  <c r="O478" i="2"/>
  <c r="O481" i="2" s="1"/>
  <c r="P479" i="2"/>
  <c r="P482" i="2" s="1"/>
  <c r="G486" i="2"/>
  <c r="D479" i="2"/>
  <c r="E479" i="2"/>
  <c r="P483" i="2"/>
  <c r="G479" i="2"/>
  <c r="I478" i="2"/>
  <c r="C486" i="2"/>
  <c r="M486" i="2" s="1"/>
  <c r="C481" i="2"/>
  <c r="C482" i="2"/>
  <c r="D482" i="2" l="1"/>
  <c r="E482" i="2"/>
  <c r="K482" i="2"/>
  <c r="K485" i="2" s="1"/>
  <c r="D481" i="2"/>
  <c r="E481" i="2"/>
  <c r="F486" i="2"/>
  <c r="F489" i="2" s="1"/>
  <c r="G481" i="2"/>
  <c r="G484" i="2" s="1"/>
  <c r="F482" i="2"/>
  <c r="P481" i="2"/>
  <c r="I486" i="2"/>
  <c r="D486" i="2"/>
  <c r="E486" i="2"/>
  <c r="I481" i="2"/>
  <c r="I484" i="2" s="1"/>
  <c r="G482" i="2"/>
  <c r="G485" i="2" s="1"/>
  <c r="M482" i="2"/>
  <c r="M485" i="2" s="1"/>
  <c r="P486" i="2"/>
  <c r="P489" i="2" s="1"/>
  <c r="F481" i="2"/>
  <c r="F484" i="2" s="1"/>
  <c r="M481" i="2"/>
  <c r="M484" i="2" s="1"/>
  <c r="H482" i="2"/>
  <c r="H486" i="2"/>
  <c r="O482" i="2"/>
  <c r="K486" i="2"/>
  <c r="O486" i="2"/>
  <c r="C485" i="2"/>
  <c r="I485" i="2" s="1"/>
  <c r="C484" i="2"/>
  <c r="C489" i="2"/>
  <c r="D489" i="2" l="1"/>
  <c r="E489" i="2"/>
  <c r="P485" i="2"/>
  <c r="P488" i="2" s="1"/>
  <c r="M488" i="2"/>
  <c r="D484" i="2"/>
  <c r="E484" i="2"/>
  <c r="O489" i="2"/>
  <c r="I489" i="2"/>
  <c r="O484" i="2"/>
  <c r="P484" i="2"/>
  <c r="K484" i="2"/>
  <c r="K487" i="2" s="1"/>
  <c r="O485" i="2"/>
  <c r="O488" i="2" s="1"/>
  <c r="H489" i="2"/>
  <c r="H492" i="2" s="1"/>
  <c r="H484" i="2"/>
  <c r="H487" i="2" s="1"/>
  <c r="G489" i="2"/>
  <c r="G492" i="2" s="1"/>
  <c r="D485" i="2"/>
  <c r="E485" i="2"/>
  <c r="K489" i="2"/>
  <c r="H485" i="2"/>
  <c r="F485" i="2"/>
  <c r="M489" i="2"/>
  <c r="C492" i="2"/>
  <c r="C487" i="2"/>
  <c r="C488" i="2"/>
  <c r="D492" i="2" l="1"/>
  <c r="E492" i="2"/>
  <c r="P492" i="2"/>
  <c r="D487" i="2"/>
  <c r="E487" i="2"/>
  <c r="F492" i="2"/>
  <c r="O491" i="2"/>
  <c r="G495" i="2"/>
  <c r="M491" i="2"/>
  <c r="H488" i="2"/>
  <c r="H491" i="2" s="1"/>
  <c r="F487" i="2"/>
  <c r="D488" i="2"/>
  <c r="E488" i="2"/>
  <c r="P487" i="2"/>
  <c r="F488" i="2"/>
  <c r="K492" i="2"/>
  <c r="G488" i="2"/>
  <c r="G491" i="2" s="1"/>
  <c r="I487" i="2"/>
  <c r="I490" i="2" s="1"/>
  <c r="M492" i="2"/>
  <c r="M495" i="2" s="1"/>
  <c r="O487" i="2"/>
  <c r="O490" i="2" s="1"/>
  <c r="I492" i="2"/>
  <c r="I495" i="2" s="1"/>
  <c r="K488" i="2"/>
  <c r="M487" i="2"/>
  <c r="G487" i="2"/>
  <c r="O492" i="2"/>
  <c r="I488" i="2"/>
  <c r="C491" i="2"/>
  <c r="C490" i="2"/>
  <c r="C495" i="2"/>
  <c r="H495" i="2" s="1"/>
  <c r="D490" i="2" l="1"/>
  <c r="E490" i="2"/>
  <c r="O495" i="2"/>
  <c r="O498" i="2" s="1"/>
  <c r="F491" i="2"/>
  <c r="F494" i="2" s="1"/>
  <c r="O493" i="2"/>
  <c r="O494" i="2"/>
  <c r="D491" i="2"/>
  <c r="E491" i="2"/>
  <c r="P490" i="2"/>
  <c r="P495" i="2"/>
  <c r="I491" i="2"/>
  <c r="K490" i="2"/>
  <c r="G490" i="2"/>
  <c r="G493" i="2" s="1"/>
  <c r="M498" i="2"/>
  <c r="D495" i="2"/>
  <c r="E495" i="2"/>
  <c r="H490" i="2"/>
  <c r="H493" i="2" s="1"/>
  <c r="K495" i="2"/>
  <c r="M490" i="2"/>
  <c r="F495" i="2"/>
  <c r="K491" i="2"/>
  <c r="F490" i="2"/>
  <c r="P491" i="2"/>
  <c r="C498" i="2"/>
  <c r="G498" i="2" s="1"/>
  <c r="C493" i="2"/>
  <c r="I493" i="2" s="1"/>
  <c r="C494" i="2"/>
  <c r="H494" i="2" s="1"/>
  <c r="K493" i="2" l="1"/>
  <c r="G494" i="2"/>
  <c r="I494" i="2"/>
  <c r="I497" i="2" s="1"/>
  <c r="D494" i="2"/>
  <c r="E494" i="2"/>
  <c r="F493" i="2"/>
  <c r="F496" i="2" s="1"/>
  <c r="M494" i="2"/>
  <c r="M497" i="2" s="1"/>
  <c r="D493" i="2"/>
  <c r="E493" i="2"/>
  <c r="K494" i="2"/>
  <c r="F498" i="2"/>
  <c r="P498" i="2"/>
  <c r="M493" i="2"/>
  <c r="M496" i="2" s="1"/>
  <c r="P493" i="2"/>
  <c r="P496" i="2" s="1"/>
  <c r="H496" i="2"/>
  <c r="M501" i="2"/>
  <c r="D498" i="2"/>
  <c r="E498" i="2"/>
  <c r="P494" i="2"/>
  <c r="I498" i="2"/>
  <c r="K498" i="2"/>
  <c r="H498" i="2"/>
  <c r="C497" i="2"/>
  <c r="O497" i="2" s="1"/>
  <c r="C496" i="2"/>
  <c r="C501" i="2"/>
  <c r="D496" i="2" l="1"/>
  <c r="E496" i="2"/>
  <c r="D497" i="2"/>
  <c r="E497" i="2"/>
  <c r="G496" i="2"/>
  <c r="G497" i="2"/>
  <c r="M499" i="2"/>
  <c r="K501" i="2"/>
  <c r="K504" i="2" s="1"/>
  <c r="K496" i="2"/>
  <c r="K499" i="2" s="1"/>
  <c r="F499" i="2"/>
  <c r="D501" i="2"/>
  <c r="E501" i="2"/>
  <c r="H501" i="2"/>
  <c r="O501" i="2"/>
  <c r="I496" i="2"/>
  <c r="I499" i="2" s="1"/>
  <c r="F501" i="2"/>
  <c r="F504" i="2" s="1"/>
  <c r="I501" i="2"/>
  <c r="I504" i="2" s="1"/>
  <c r="P497" i="2"/>
  <c r="P500" i="2" s="1"/>
  <c r="O496" i="2"/>
  <c r="O499" i="2" s="1"/>
  <c r="H497" i="2"/>
  <c r="P501" i="2"/>
  <c r="K497" i="2"/>
  <c r="F497" i="2"/>
  <c r="G501" i="2"/>
  <c r="C504" i="2"/>
  <c r="M504" i="2" s="1"/>
  <c r="C499" i="2"/>
  <c r="H499" i="2" s="1"/>
  <c r="C500" i="2"/>
  <c r="M500" i="2" s="1"/>
  <c r="G500" i="2" l="1"/>
  <c r="G499" i="2"/>
  <c r="G502" i="2" s="1"/>
  <c r="P503" i="2"/>
  <c r="F507" i="2"/>
  <c r="G504" i="2"/>
  <c r="G507" i="2" s="1"/>
  <c r="P499" i="2"/>
  <c r="I500" i="2"/>
  <c r="O504" i="2"/>
  <c r="D504" i="2"/>
  <c r="E504" i="2"/>
  <c r="K500" i="2"/>
  <c r="K503" i="2" s="1"/>
  <c r="H504" i="2"/>
  <c r="H507" i="2" s="1"/>
  <c r="I507" i="2"/>
  <c r="D500" i="2"/>
  <c r="E500" i="2"/>
  <c r="D499" i="2"/>
  <c r="E499" i="2"/>
  <c r="F500" i="2"/>
  <c r="P504" i="2"/>
  <c r="H500" i="2"/>
  <c r="O500" i="2"/>
  <c r="C503" i="2"/>
  <c r="C502" i="2"/>
  <c r="C507" i="2"/>
  <c r="G503" i="2" l="1"/>
  <c r="D507" i="2"/>
  <c r="E507" i="2"/>
  <c r="D502" i="2"/>
  <c r="E502" i="2"/>
  <c r="H503" i="2"/>
  <c r="H506" i="2" s="1"/>
  <c r="M502" i="2"/>
  <c r="M505" i="2" s="1"/>
  <c r="K502" i="2"/>
  <c r="I502" i="2"/>
  <c r="O503" i="2"/>
  <c r="O507" i="2"/>
  <c r="O502" i="2"/>
  <c r="P507" i="2"/>
  <c r="I503" i="2"/>
  <c r="I506" i="2" s="1"/>
  <c r="M507" i="2"/>
  <c r="M510" i="2" s="1"/>
  <c r="H510" i="2"/>
  <c r="D503" i="2"/>
  <c r="E503" i="2"/>
  <c r="F502" i="2"/>
  <c r="P502" i="2"/>
  <c r="M503" i="2"/>
  <c r="F503" i="2"/>
  <c r="K507" i="2"/>
  <c r="H502" i="2"/>
  <c r="C510" i="2"/>
  <c r="C505" i="2"/>
  <c r="C506" i="2"/>
  <c r="D506" i="2" l="1"/>
  <c r="E506" i="2"/>
  <c r="D510" i="2"/>
  <c r="E510" i="2"/>
  <c r="D505" i="2"/>
  <c r="E505" i="2"/>
  <c r="P510" i="2"/>
  <c r="P513" i="2" s="1"/>
  <c r="G506" i="2"/>
  <c r="G509" i="2" s="1"/>
  <c r="O505" i="2"/>
  <c r="O506" i="2"/>
  <c r="K506" i="2"/>
  <c r="K510" i="2"/>
  <c r="I505" i="2"/>
  <c r="G510" i="2"/>
  <c r="H505" i="2"/>
  <c r="H508" i="2" s="1"/>
  <c r="O510" i="2"/>
  <c r="O513" i="2" s="1"/>
  <c r="P505" i="2"/>
  <c r="P508" i="2" s="1"/>
  <c r="P506" i="2"/>
  <c r="P509" i="2" s="1"/>
  <c r="G505" i="2"/>
  <c r="G508" i="2" s="1"/>
  <c r="F510" i="2"/>
  <c r="F506" i="2"/>
  <c r="M506" i="2"/>
  <c r="F505" i="2"/>
  <c r="K505" i="2"/>
  <c r="I510" i="2"/>
  <c r="C509" i="2"/>
  <c r="I509" i="2" s="1"/>
  <c r="C508" i="2"/>
  <c r="C513" i="2"/>
  <c r="H513" i="2" s="1"/>
  <c r="I513" i="2" l="1"/>
  <c r="G513" i="2"/>
  <c r="G516" i="2" s="1"/>
  <c r="K508" i="2"/>
  <c r="K511" i="2" s="1"/>
  <c r="M509" i="2"/>
  <c r="M512" i="2" s="1"/>
  <c r="G511" i="2"/>
  <c r="D513" i="2"/>
  <c r="E513" i="2"/>
  <c r="D508" i="2"/>
  <c r="E508" i="2"/>
  <c r="D509" i="2"/>
  <c r="E509" i="2"/>
  <c r="K513" i="2"/>
  <c r="K516" i="2" s="1"/>
  <c r="K509" i="2"/>
  <c r="O508" i="2"/>
  <c r="O511" i="2" s="1"/>
  <c r="H509" i="2"/>
  <c r="H512" i="2" s="1"/>
  <c r="P516" i="2"/>
  <c r="I508" i="2"/>
  <c r="I511" i="2" s="1"/>
  <c r="F508" i="2"/>
  <c r="O509" i="2"/>
  <c r="F509" i="2"/>
  <c r="F513" i="2"/>
  <c r="M513" i="2"/>
  <c r="M508" i="2"/>
  <c r="M511" i="2" s="1"/>
  <c r="C516" i="2"/>
  <c r="O516" i="2" s="1"/>
  <c r="C511" i="2"/>
  <c r="C512" i="2"/>
  <c r="G512" i="2" s="1"/>
  <c r="O519" i="2" l="1"/>
  <c r="D511" i="2"/>
  <c r="E511" i="2"/>
  <c r="K512" i="2"/>
  <c r="K515" i="2" s="1"/>
  <c r="D516" i="2"/>
  <c r="E516" i="2"/>
  <c r="P519" i="2"/>
  <c r="I516" i="2"/>
  <c r="I519" i="2" s="1"/>
  <c r="M515" i="2"/>
  <c r="D512" i="2"/>
  <c r="E512" i="2"/>
  <c r="P511" i="2"/>
  <c r="F516" i="2"/>
  <c r="P512" i="2"/>
  <c r="P515" i="2" s="1"/>
  <c r="M514" i="2"/>
  <c r="M516" i="2"/>
  <c r="M519" i="2" s="1"/>
  <c r="F512" i="2"/>
  <c r="F515" i="2" s="1"/>
  <c r="H511" i="2"/>
  <c r="H514" i="2" s="1"/>
  <c r="K514" i="2"/>
  <c r="H516" i="2"/>
  <c r="O512" i="2"/>
  <c r="F511" i="2"/>
  <c r="I512" i="2"/>
  <c r="C515" i="2"/>
  <c r="H515" i="2" s="1"/>
  <c r="C514" i="2"/>
  <c r="G514" i="2" s="1"/>
  <c r="C519" i="2"/>
  <c r="D515" i="2" l="1"/>
  <c r="E515" i="2"/>
  <c r="I515" i="2"/>
  <c r="I518" i="2" s="1"/>
  <c r="O515" i="2"/>
  <c r="O518" i="2" s="1"/>
  <c r="P514" i="2"/>
  <c r="O514" i="2"/>
  <c r="F514" i="2"/>
  <c r="F517" i="2" s="1"/>
  <c r="D519" i="2"/>
  <c r="E519" i="2"/>
  <c r="D514" i="2"/>
  <c r="E514" i="2"/>
  <c r="I514" i="2"/>
  <c r="F519" i="2"/>
  <c r="K519" i="2"/>
  <c r="G519" i="2"/>
  <c r="H519" i="2"/>
  <c r="G515" i="2"/>
  <c r="C522" i="2"/>
  <c r="O522" i="2" s="1"/>
  <c r="C517" i="2"/>
  <c r="H517" i="2" s="1"/>
  <c r="C518" i="2"/>
  <c r="F518" i="2" s="1"/>
  <c r="M522" i="2" l="1"/>
  <c r="K517" i="2"/>
  <c r="H522" i="2"/>
  <c r="H525" i="2" s="1"/>
  <c r="P518" i="2"/>
  <c r="P521" i="2" s="1"/>
  <c r="K518" i="2"/>
  <c r="K521" i="2" s="1"/>
  <c r="M518" i="2"/>
  <c r="M521" i="2" s="1"/>
  <c r="G518" i="2"/>
  <c r="G522" i="2"/>
  <c r="P522" i="2"/>
  <c r="I522" i="2"/>
  <c r="K522" i="2"/>
  <c r="D518" i="2"/>
  <c r="E518" i="2"/>
  <c r="D517" i="2"/>
  <c r="E517" i="2"/>
  <c r="O517" i="2"/>
  <c r="O520" i="2" s="1"/>
  <c r="G517" i="2"/>
  <c r="G520" i="2" s="1"/>
  <c r="D522" i="2"/>
  <c r="E522" i="2"/>
  <c r="M517" i="2"/>
  <c r="F522" i="2"/>
  <c r="I517" i="2"/>
  <c r="P517" i="2"/>
  <c r="H518" i="2"/>
  <c r="C521" i="2"/>
  <c r="C520" i="2"/>
  <c r="F520" i="2" s="1"/>
  <c r="C525" i="2"/>
  <c r="O525" i="2" s="1"/>
  <c r="M525" i="2" l="1"/>
  <c r="D521" i="2"/>
  <c r="E521" i="2"/>
  <c r="D520" i="2"/>
  <c r="E520" i="2"/>
  <c r="K525" i="2"/>
  <c r="K528" i="2" s="1"/>
  <c r="H521" i="2"/>
  <c r="H524" i="2" s="1"/>
  <c r="I525" i="2"/>
  <c r="I528" i="2" s="1"/>
  <c r="I521" i="2"/>
  <c r="O521" i="2"/>
  <c r="P525" i="2"/>
  <c r="I520" i="2"/>
  <c r="M520" i="2"/>
  <c r="H520" i="2"/>
  <c r="H523" i="2" s="1"/>
  <c r="K524" i="2"/>
  <c r="D525" i="2"/>
  <c r="E525" i="2"/>
  <c r="K520" i="2"/>
  <c r="P520" i="2"/>
  <c r="F525" i="2"/>
  <c r="G525" i="2"/>
  <c r="G521" i="2"/>
  <c r="F521" i="2"/>
  <c r="C528" i="2"/>
  <c r="C523" i="2"/>
  <c r="C524" i="2"/>
  <c r="D524" i="2" l="1"/>
  <c r="E524" i="2"/>
  <c r="D523" i="2"/>
  <c r="E523" i="2"/>
  <c r="M523" i="2"/>
  <c r="M526" i="2" s="1"/>
  <c r="D528" i="2"/>
  <c r="E528" i="2"/>
  <c r="I523" i="2"/>
  <c r="P524" i="2"/>
  <c r="F524" i="2"/>
  <c r="O523" i="2"/>
  <c r="G524" i="2"/>
  <c r="M524" i="2"/>
  <c r="G528" i="2"/>
  <c r="P528" i="2"/>
  <c r="H528" i="2"/>
  <c r="H531" i="2" s="1"/>
  <c r="F528" i="2"/>
  <c r="F531" i="2" s="1"/>
  <c r="O524" i="2"/>
  <c r="O527" i="2" s="1"/>
  <c r="M528" i="2"/>
  <c r="M531" i="2" s="1"/>
  <c r="P523" i="2"/>
  <c r="G523" i="2"/>
  <c r="O528" i="2"/>
  <c r="K523" i="2"/>
  <c r="I524" i="2"/>
  <c r="F523" i="2"/>
  <c r="F526" i="2" s="1"/>
  <c r="C527" i="2"/>
  <c r="C526" i="2"/>
  <c r="C531" i="2"/>
  <c r="K531" i="2" s="1"/>
  <c r="D526" i="2" l="1"/>
  <c r="E526" i="2"/>
  <c r="D527" i="2"/>
  <c r="E527" i="2"/>
  <c r="F534" i="2"/>
  <c r="H526" i="2"/>
  <c r="H529" i="2" s="1"/>
  <c r="I527" i="2"/>
  <c r="I530" i="2" s="1"/>
  <c r="O526" i="2"/>
  <c r="O529" i="2" s="1"/>
  <c r="M534" i="2"/>
  <c r="G531" i="2"/>
  <c r="G527" i="2"/>
  <c r="F527" i="2"/>
  <c r="K527" i="2"/>
  <c r="D531" i="2"/>
  <c r="E531" i="2"/>
  <c r="O531" i="2"/>
  <c r="O534" i="2" s="1"/>
  <c r="G526" i="2"/>
  <c r="G529" i="2" s="1"/>
  <c r="P527" i="2"/>
  <c r="P530" i="2" s="1"/>
  <c r="H527" i="2"/>
  <c r="H530" i="2" s="1"/>
  <c r="M529" i="2"/>
  <c r="P531" i="2"/>
  <c r="M527" i="2"/>
  <c r="K526" i="2"/>
  <c r="P526" i="2"/>
  <c r="I526" i="2"/>
  <c r="I531" i="2"/>
  <c r="I534" i="2" s="1"/>
  <c r="C534" i="2"/>
  <c r="C529" i="2"/>
  <c r="F529" i="2" s="1"/>
  <c r="C530" i="2"/>
  <c r="O530" i="2" s="1"/>
  <c r="D529" i="2" l="1"/>
  <c r="E529" i="2"/>
  <c r="G532" i="2"/>
  <c r="F537" i="2"/>
  <c r="P529" i="2"/>
  <c r="P532" i="2" s="1"/>
  <c r="G530" i="2"/>
  <c r="I529" i="2"/>
  <c r="K529" i="2"/>
  <c r="D530" i="2"/>
  <c r="E530" i="2"/>
  <c r="D534" i="2"/>
  <c r="E534" i="2"/>
  <c r="K530" i="2"/>
  <c r="K533" i="2" s="1"/>
  <c r="F530" i="2"/>
  <c r="M530" i="2"/>
  <c r="G534" i="2"/>
  <c r="P534" i="2"/>
  <c r="H534" i="2"/>
  <c r="K534" i="2"/>
  <c r="C533" i="2"/>
  <c r="C532" i="2"/>
  <c r="C537" i="2"/>
  <c r="M537" i="2" s="1"/>
  <c r="D533" i="2" l="1"/>
  <c r="E533" i="2"/>
  <c r="K532" i="2"/>
  <c r="D532" i="2"/>
  <c r="E532" i="2"/>
  <c r="O532" i="2"/>
  <c r="O535" i="2" s="1"/>
  <c r="H533" i="2"/>
  <c r="H536" i="2" s="1"/>
  <c r="D537" i="2"/>
  <c r="E537" i="2"/>
  <c r="O537" i="2"/>
  <c r="M532" i="2"/>
  <c r="K537" i="2"/>
  <c r="I533" i="2"/>
  <c r="P537" i="2"/>
  <c r="G537" i="2"/>
  <c r="G540" i="2" s="1"/>
  <c r="M533" i="2"/>
  <c r="M536" i="2" s="1"/>
  <c r="H532" i="2"/>
  <c r="H535" i="2" s="1"/>
  <c r="F532" i="2"/>
  <c r="F535" i="2" s="1"/>
  <c r="H537" i="2"/>
  <c r="H540" i="2" s="1"/>
  <c r="I532" i="2"/>
  <c r="P533" i="2"/>
  <c r="I537" i="2"/>
  <c r="F533" i="2"/>
  <c r="G533" i="2"/>
  <c r="O533" i="2"/>
  <c r="C535" i="2"/>
  <c r="P535" i="2" s="1"/>
  <c r="C540" i="2"/>
  <c r="C536" i="2"/>
  <c r="D540" i="2" l="1"/>
  <c r="E540" i="2"/>
  <c r="G535" i="2"/>
  <c r="K535" i="2"/>
  <c r="D536" i="2"/>
  <c r="E536" i="2"/>
  <c r="O536" i="2"/>
  <c r="O539" i="2" s="1"/>
  <c r="H538" i="2"/>
  <c r="P540" i="2"/>
  <c r="G536" i="2"/>
  <c r="K540" i="2"/>
  <c r="K536" i="2"/>
  <c r="D535" i="2"/>
  <c r="E535" i="2"/>
  <c r="F536" i="2"/>
  <c r="F539" i="2" s="1"/>
  <c r="M535" i="2"/>
  <c r="M538" i="2" s="1"/>
  <c r="I540" i="2"/>
  <c r="I543" i="2" s="1"/>
  <c r="O540" i="2"/>
  <c r="P536" i="2"/>
  <c r="F540" i="2"/>
  <c r="I536" i="2"/>
  <c r="I535" i="2"/>
  <c r="M540" i="2"/>
  <c r="C539" i="2"/>
  <c r="C543" i="2"/>
  <c r="C538" i="2"/>
  <c r="D543" i="2" l="1"/>
  <c r="E543" i="2"/>
  <c r="K538" i="2"/>
  <c r="M543" i="2"/>
  <c r="D538" i="2"/>
  <c r="E538" i="2"/>
  <c r="H543" i="2"/>
  <c r="H546" i="2" s="1"/>
  <c r="M541" i="2"/>
  <c r="I546" i="2"/>
  <c r="D539" i="2"/>
  <c r="E539" i="2"/>
  <c r="O538" i="2"/>
  <c r="K543" i="2"/>
  <c r="H539" i="2"/>
  <c r="M539" i="2"/>
  <c r="I538" i="2"/>
  <c r="I541" i="2" s="1"/>
  <c r="I539" i="2"/>
  <c r="F543" i="2"/>
  <c r="F546" i="2" s="1"/>
  <c r="G539" i="2"/>
  <c r="G542" i="2" s="1"/>
  <c r="F538" i="2"/>
  <c r="F541" i="2" s="1"/>
  <c r="G538" i="2"/>
  <c r="G541" i="2" s="1"/>
  <c r="G543" i="2"/>
  <c r="K539" i="2"/>
  <c r="P539" i="2"/>
  <c r="P542" i="2" s="1"/>
  <c r="O543" i="2"/>
  <c r="P543" i="2"/>
  <c r="P538" i="2"/>
  <c r="C541" i="2"/>
  <c r="C546" i="2"/>
  <c r="C542" i="2"/>
  <c r="O542" i="2" s="1"/>
  <c r="M546" i="2" l="1"/>
  <c r="D546" i="2"/>
  <c r="E546" i="2"/>
  <c r="P541" i="2"/>
  <c r="P544" i="2" s="1"/>
  <c r="P546" i="2"/>
  <c r="P549" i="2" s="1"/>
  <c r="H542" i="2"/>
  <c r="H545" i="2" s="1"/>
  <c r="K541" i="2"/>
  <c r="D541" i="2"/>
  <c r="E541" i="2"/>
  <c r="M542" i="2"/>
  <c r="O546" i="2"/>
  <c r="K546" i="2"/>
  <c r="K549" i="2" s="1"/>
  <c r="H541" i="2"/>
  <c r="H544" i="2" s="1"/>
  <c r="P545" i="2"/>
  <c r="F544" i="2"/>
  <c r="I542" i="2"/>
  <c r="I545" i="2" s="1"/>
  <c r="O541" i="2"/>
  <c r="O544" i="2" s="1"/>
  <c r="K542" i="2"/>
  <c r="D542" i="2"/>
  <c r="E542" i="2"/>
  <c r="G546" i="2"/>
  <c r="F542" i="2"/>
  <c r="C545" i="2"/>
  <c r="G545" i="2" s="1"/>
  <c r="C549" i="2"/>
  <c r="H549" i="2" s="1"/>
  <c r="C544" i="2"/>
  <c r="G544" i="2" s="1"/>
  <c r="M549" i="2" l="1"/>
  <c r="F545" i="2"/>
  <c r="M545" i="2"/>
  <c r="M548" i="2" s="1"/>
  <c r="F549" i="2"/>
  <c r="F552" i="2" s="1"/>
  <c r="P552" i="2"/>
  <c r="I544" i="2"/>
  <c r="I547" i="2" s="1"/>
  <c r="D545" i="2"/>
  <c r="E545" i="2"/>
  <c r="G549" i="2"/>
  <c r="M544" i="2"/>
  <c r="M547" i="2" s="1"/>
  <c r="P547" i="2"/>
  <c r="D544" i="2"/>
  <c r="E544" i="2"/>
  <c r="D549" i="2"/>
  <c r="E549" i="2"/>
  <c r="O549" i="2"/>
  <c r="I549" i="2"/>
  <c r="K545" i="2"/>
  <c r="K544" i="2"/>
  <c r="O545" i="2"/>
  <c r="C547" i="2"/>
  <c r="C552" i="2"/>
  <c r="C548" i="2"/>
  <c r="D548" i="2" l="1"/>
  <c r="E548" i="2"/>
  <c r="M552" i="2"/>
  <c r="D552" i="2"/>
  <c r="E552" i="2"/>
  <c r="D547" i="2"/>
  <c r="E547" i="2"/>
  <c r="K547" i="2"/>
  <c r="K550" i="2" s="1"/>
  <c r="H547" i="2"/>
  <c r="H550" i="2" s="1"/>
  <c r="G552" i="2"/>
  <c r="K548" i="2"/>
  <c r="G547" i="2"/>
  <c r="F548" i="2"/>
  <c r="O548" i="2"/>
  <c r="O551" i="2" s="1"/>
  <c r="H548" i="2"/>
  <c r="H551" i="2" s="1"/>
  <c r="I552" i="2"/>
  <c r="I555" i="2" s="1"/>
  <c r="F547" i="2"/>
  <c r="F550" i="2" s="1"/>
  <c r="O552" i="2"/>
  <c r="O555" i="2" s="1"/>
  <c r="O547" i="2"/>
  <c r="O550" i="2" s="1"/>
  <c r="H552" i="2"/>
  <c r="K552" i="2"/>
  <c r="P548" i="2"/>
  <c r="I548" i="2"/>
  <c r="G548" i="2"/>
  <c r="C551" i="2"/>
  <c r="C555" i="2"/>
  <c r="C550" i="2"/>
  <c r="D550" i="2" l="1"/>
  <c r="E550" i="2"/>
  <c r="F551" i="2"/>
  <c r="P550" i="2"/>
  <c r="P553" i="2" s="1"/>
  <c r="I558" i="2"/>
  <c r="D555" i="2"/>
  <c r="E555" i="2"/>
  <c r="I551" i="2"/>
  <c r="I554" i="2" s="1"/>
  <c r="M555" i="2"/>
  <c r="G550" i="2"/>
  <c r="K555" i="2"/>
  <c r="D551" i="2"/>
  <c r="E551" i="2"/>
  <c r="F555" i="2"/>
  <c r="F558" i="2" s="1"/>
  <c r="M550" i="2"/>
  <c r="M553" i="2" s="1"/>
  <c r="G555" i="2"/>
  <c r="G558" i="2" s="1"/>
  <c r="P555" i="2"/>
  <c r="P558" i="2" s="1"/>
  <c r="F553" i="2"/>
  <c r="H554" i="2"/>
  <c r="G551" i="2"/>
  <c r="P551" i="2"/>
  <c r="K551" i="2"/>
  <c r="H555" i="2"/>
  <c r="M551" i="2"/>
  <c r="I550" i="2"/>
  <c r="C553" i="2"/>
  <c r="H553" i="2" s="1"/>
  <c r="C558" i="2"/>
  <c r="C554" i="2"/>
  <c r="D554" i="2" l="1"/>
  <c r="E554" i="2"/>
  <c r="D558" i="2"/>
  <c r="E558" i="2"/>
  <c r="F554" i="2"/>
  <c r="F557" i="2" s="1"/>
  <c r="P561" i="2"/>
  <c r="O554" i="2"/>
  <c r="O557" i="2" s="1"/>
  <c r="F561" i="2"/>
  <c r="D553" i="2"/>
  <c r="E553" i="2"/>
  <c r="M554" i="2"/>
  <c r="I553" i="2"/>
  <c r="H558" i="2"/>
  <c r="H561" i="2" s="1"/>
  <c r="K554" i="2"/>
  <c r="K557" i="2" s="1"/>
  <c r="G553" i="2"/>
  <c r="P554" i="2"/>
  <c r="P557" i="2" s="1"/>
  <c r="K553" i="2"/>
  <c r="K556" i="2" s="1"/>
  <c r="O558" i="2"/>
  <c r="K558" i="2"/>
  <c r="G554" i="2"/>
  <c r="M558" i="2"/>
  <c r="O553" i="2"/>
  <c r="C557" i="2"/>
  <c r="H557" i="2" s="1"/>
  <c r="C561" i="2"/>
  <c r="I561" i="2" s="1"/>
  <c r="C556" i="2"/>
  <c r="D556" i="2" l="1"/>
  <c r="E556" i="2"/>
  <c r="G556" i="2"/>
  <c r="I557" i="2"/>
  <c r="P556" i="2"/>
  <c r="P559" i="2" s="1"/>
  <c r="F564" i="2"/>
  <c r="I556" i="2"/>
  <c r="I559" i="2" s="1"/>
  <c r="F560" i="2"/>
  <c r="O556" i="2"/>
  <c r="G557" i="2"/>
  <c r="M557" i="2"/>
  <c r="K561" i="2"/>
  <c r="D561" i="2"/>
  <c r="E561" i="2"/>
  <c r="M561" i="2"/>
  <c r="M564" i="2" s="1"/>
  <c r="G561" i="2"/>
  <c r="G564" i="2" s="1"/>
  <c r="M556" i="2"/>
  <c r="M559" i="2" s="1"/>
  <c r="D557" i="2"/>
  <c r="E557" i="2"/>
  <c r="O561" i="2"/>
  <c r="F556" i="2"/>
  <c r="H556" i="2"/>
  <c r="C559" i="2"/>
  <c r="K559" i="2" s="1"/>
  <c r="C564" i="2"/>
  <c r="P564" i="2" s="1"/>
  <c r="C560" i="2"/>
  <c r="K560" i="2" s="1"/>
  <c r="K562" i="2" l="1"/>
  <c r="D564" i="2"/>
  <c r="E564" i="2"/>
  <c r="K564" i="2"/>
  <c r="K567" i="2" s="1"/>
  <c r="G559" i="2"/>
  <c r="G562" i="2" s="1"/>
  <c r="M562" i="2"/>
  <c r="I560" i="2"/>
  <c r="I563" i="2" s="1"/>
  <c r="F559" i="2"/>
  <c r="F562" i="2" s="1"/>
  <c r="M560" i="2"/>
  <c r="H559" i="2"/>
  <c r="H564" i="2"/>
  <c r="G560" i="2"/>
  <c r="G563" i="2" s="1"/>
  <c r="O564" i="2"/>
  <c r="O567" i="2" s="1"/>
  <c r="I564" i="2"/>
  <c r="I567" i="2" s="1"/>
  <c r="F563" i="2"/>
  <c r="D560" i="2"/>
  <c r="E560" i="2"/>
  <c r="D559" i="2"/>
  <c r="E559" i="2"/>
  <c r="O559" i="2"/>
  <c r="P560" i="2"/>
  <c r="O560" i="2"/>
  <c r="H560" i="2"/>
  <c r="C563" i="2"/>
  <c r="C567" i="2"/>
  <c r="C562" i="2"/>
  <c r="D567" i="2" l="1"/>
  <c r="E567" i="2"/>
  <c r="D563" i="2"/>
  <c r="E563" i="2"/>
  <c r="G565" i="2"/>
  <c r="D562" i="2"/>
  <c r="E562" i="2"/>
  <c r="O563" i="2"/>
  <c r="O566" i="2" s="1"/>
  <c r="P562" i="2"/>
  <c r="H562" i="2"/>
  <c r="H567" i="2"/>
  <c r="P563" i="2"/>
  <c r="I562" i="2"/>
  <c r="I565" i="2" s="1"/>
  <c r="O562" i="2"/>
  <c r="O565" i="2" s="1"/>
  <c r="M567" i="2"/>
  <c r="M570" i="2" s="1"/>
  <c r="K563" i="2"/>
  <c r="K566" i="2" s="1"/>
  <c r="F565" i="2"/>
  <c r="F566" i="2"/>
  <c r="H563" i="2"/>
  <c r="F567" i="2"/>
  <c r="G567" i="2"/>
  <c r="M563" i="2"/>
  <c r="P567" i="2"/>
  <c r="C565" i="2"/>
  <c r="C570" i="2"/>
  <c r="K570" i="2" s="1"/>
  <c r="C566" i="2"/>
  <c r="P566" i="2" l="1"/>
  <c r="P569" i="2" s="1"/>
  <c r="D566" i="2"/>
  <c r="E566" i="2"/>
  <c r="D570" i="2"/>
  <c r="E570" i="2"/>
  <c r="D565" i="2"/>
  <c r="E565" i="2"/>
  <c r="M566" i="2"/>
  <c r="I570" i="2"/>
  <c r="P570" i="2"/>
  <c r="G570" i="2"/>
  <c r="G573" i="2" s="1"/>
  <c r="G566" i="2"/>
  <c r="G569" i="2" s="1"/>
  <c r="H566" i="2"/>
  <c r="H569" i="2" s="1"/>
  <c r="H565" i="2"/>
  <c r="H568" i="2" s="1"/>
  <c r="M565" i="2"/>
  <c r="M568" i="2" s="1"/>
  <c r="H570" i="2"/>
  <c r="F570" i="2"/>
  <c r="K565" i="2"/>
  <c r="O570" i="2"/>
  <c r="P565" i="2"/>
  <c r="I566" i="2"/>
  <c r="C569" i="2"/>
  <c r="O569" i="2" s="1"/>
  <c r="C573" i="2"/>
  <c r="M573" i="2" s="1"/>
  <c r="C568" i="2"/>
  <c r="O568" i="2" s="1"/>
  <c r="G568" i="2" l="1"/>
  <c r="F568" i="2"/>
  <c r="F571" i="2" s="1"/>
  <c r="D568" i="2"/>
  <c r="E568" i="2"/>
  <c r="I573" i="2"/>
  <c r="I576" i="2" s="1"/>
  <c r="P573" i="2"/>
  <c r="P576" i="2" s="1"/>
  <c r="M569" i="2"/>
  <c r="M572" i="2" s="1"/>
  <c r="I568" i="2"/>
  <c r="D569" i="2"/>
  <c r="E569" i="2"/>
  <c r="O573" i="2"/>
  <c r="F569" i="2"/>
  <c r="G576" i="2"/>
  <c r="P568" i="2"/>
  <c r="P571" i="2" s="1"/>
  <c r="F573" i="2"/>
  <c r="F576" i="2" s="1"/>
  <c r="K569" i="2"/>
  <c r="K572" i="2" s="1"/>
  <c r="H572" i="2"/>
  <c r="D573" i="2"/>
  <c r="E573" i="2"/>
  <c r="I569" i="2"/>
  <c r="K568" i="2"/>
  <c r="H573" i="2"/>
  <c r="K573" i="2"/>
  <c r="C571" i="2"/>
  <c r="H571" i="2" s="1"/>
  <c r="C576" i="2"/>
  <c r="M576" i="2" s="1"/>
  <c r="C572" i="2"/>
  <c r="G571" i="2" l="1"/>
  <c r="D572" i="2"/>
  <c r="E572" i="2"/>
  <c r="K576" i="2"/>
  <c r="K579" i="2" s="1"/>
  <c r="G572" i="2"/>
  <c r="G575" i="2" s="1"/>
  <c r="H575" i="2"/>
  <c r="F572" i="2"/>
  <c r="K571" i="2"/>
  <c r="D571" i="2"/>
  <c r="E571" i="2"/>
  <c r="H576" i="2"/>
  <c r="H579" i="2" s="1"/>
  <c r="I572" i="2"/>
  <c r="I575" i="2" s="1"/>
  <c r="P579" i="2"/>
  <c r="P572" i="2"/>
  <c r="P575" i="2" s="1"/>
  <c r="M571" i="2"/>
  <c r="M574" i="2" s="1"/>
  <c r="O572" i="2"/>
  <c r="O575" i="2" s="1"/>
  <c r="D576" i="2"/>
  <c r="E576" i="2"/>
  <c r="O576" i="2"/>
  <c r="I571" i="2"/>
  <c r="O571" i="2"/>
  <c r="C575" i="2"/>
  <c r="C579" i="2"/>
  <c r="C574" i="2"/>
  <c r="D574" i="2" l="1"/>
  <c r="E574" i="2"/>
  <c r="D579" i="2"/>
  <c r="E579" i="2"/>
  <c r="O574" i="2"/>
  <c r="O577" i="2" s="1"/>
  <c r="F574" i="2"/>
  <c r="F577" i="2" s="1"/>
  <c r="H578" i="2"/>
  <c r="I574" i="2"/>
  <c r="G579" i="2"/>
  <c r="D575" i="2"/>
  <c r="E575" i="2"/>
  <c r="G574" i="2"/>
  <c r="G577" i="2" s="1"/>
  <c r="M575" i="2"/>
  <c r="F579" i="2"/>
  <c r="F582" i="2" s="1"/>
  <c r="F575" i="2"/>
  <c r="F578" i="2" s="1"/>
  <c r="M579" i="2"/>
  <c r="M582" i="2" s="1"/>
  <c r="G578" i="2"/>
  <c r="O579" i="2"/>
  <c r="K575" i="2"/>
  <c r="K574" i="2"/>
  <c r="I579" i="2"/>
  <c r="P574" i="2"/>
  <c r="H574" i="2"/>
  <c r="C577" i="2"/>
  <c r="C582" i="2"/>
  <c r="C578" i="2"/>
  <c r="D578" i="2" l="1"/>
  <c r="E578" i="2"/>
  <c r="I578" i="2"/>
  <c r="M578" i="2"/>
  <c r="D582" i="2"/>
  <c r="E582" i="2"/>
  <c r="O578" i="2"/>
  <c r="O581" i="2" s="1"/>
  <c r="D577" i="2"/>
  <c r="E577" i="2"/>
  <c r="G582" i="2"/>
  <c r="K582" i="2"/>
  <c r="I582" i="2"/>
  <c r="M577" i="2"/>
  <c r="M580" i="2" s="1"/>
  <c r="K578" i="2"/>
  <c r="K581" i="2" s="1"/>
  <c r="I577" i="2"/>
  <c r="I580" i="2" s="1"/>
  <c r="P582" i="2"/>
  <c r="P585" i="2" s="1"/>
  <c r="F581" i="2"/>
  <c r="G580" i="2"/>
  <c r="H577" i="2"/>
  <c r="P577" i="2"/>
  <c r="K577" i="2"/>
  <c r="O582" i="2"/>
  <c r="H582" i="2"/>
  <c r="P578" i="2"/>
  <c r="C581" i="2"/>
  <c r="C585" i="2"/>
  <c r="C580" i="2"/>
  <c r="D585" i="2" l="1"/>
  <c r="E585" i="2"/>
  <c r="D580" i="2"/>
  <c r="E580" i="2"/>
  <c r="D581" i="2"/>
  <c r="E581" i="2"/>
  <c r="M581" i="2"/>
  <c r="M584" i="2" s="1"/>
  <c r="F580" i="2"/>
  <c r="F583" i="2" s="1"/>
  <c r="H585" i="2"/>
  <c r="H588" i="2" s="1"/>
  <c r="G581" i="2"/>
  <c r="H581" i="2"/>
  <c r="K585" i="2"/>
  <c r="I581" i="2"/>
  <c r="O585" i="2"/>
  <c r="G585" i="2"/>
  <c r="F585" i="2"/>
  <c r="F588" i="2" s="1"/>
  <c r="P581" i="2"/>
  <c r="P584" i="2" s="1"/>
  <c r="P580" i="2"/>
  <c r="P583" i="2" s="1"/>
  <c r="O580" i="2"/>
  <c r="I585" i="2"/>
  <c r="K580" i="2"/>
  <c r="H580" i="2"/>
  <c r="M585" i="2"/>
  <c r="C583" i="2"/>
  <c r="I583" i="2" s="1"/>
  <c r="C588" i="2"/>
  <c r="C584" i="2"/>
  <c r="D584" i="2" l="1"/>
  <c r="E584" i="2"/>
  <c r="D588" i="2"/>
  <c r="E588" i="2"/>
  <c r="I584" i="2"/>
  <c r="I587" i="2" s="1"/>
  <c r="M583" i="2"/>
  <c r="M586" i="2" s="1"/>
  <c r="P587" i="2"/>
  <c r="F584" i="2"/>
  <c r="F587" i="2" s="1"/>
  <c r="O588" i="2"/>
  <c r="G588" i="2"/>
  <c r="M588" i="2"/>
  <c r="K588" i="2"/>
  <c r="O583" i="2"/>
  <c r="H584" i="2"/>
  <c r="H587" i="2" s="1"/>
  <c r="O584" i="2"/>
  <c r="O587" i="2" s="1"/>
  <c r="D583" i="2"/>
  <c r="E583" i="2"/>
  <c r="H583" i="2"/>
  <c r="H586" i="2" s="1"/>
  <c r="K583" i="2"/>
  <c r="I588" i="2"/>
  <c r="K584" i="2"/>
  <c r="P588" i="2"/>
  <c r="G584" i="2"/>
  <c r="G583" i="2"/>
  <c r="C587" i="2"/>
  <c r="C591" i="2"/>
  <c r="C586" i="2"/>
  <c r="D586" i="2" l="1"/>
  <c r="E586" i="2"/>
  <c r="D591" i="2"/>
  <c r="E591" i="2"/>
  <c r="D587" i="2"/>
  <c r="E587" i="2"/>
  <c r="H589" i="2"/>
  <c r="K591" i="2"/>
  <c r="K594" i="2" s="1"/>
  <c r="H590" i="2"/>
  <c r="G587" i="2"/>
  <c r="G590" i="2" s="1"/>
  <c r="G591" i="2"/>
  <c r="P586" i="2"/>
  <c r="M587" i="2"/>
  <c r="O591" i="2"/>
  <c r="H591" i="2"/>
  <c r="O586" i="2"/>
  <c r="O589" i="2" s="1"/>
  <c r="G586" i="2"/>
  <c r="G589" i="2" s="1"/>
  <c r="M591" i="2"/>
  <c r="M594" i="2" s="1"/>
  <c r="P591" i="2"/>
  <c r="P594" i="2" s="1"/>
  <c r="K587" i="2"/>
  <c r="F586" i="2"/>
  <c r="I591" i="2"/>
  <c r="K586" i="2"/>
  <c r="F591" i="2"/>
  <c r="I586" i="2"/>
  <c r="C589" i="2"/>
  <c r="C594" i="2"/>
  <c r="C590" i="2"/>
  <c r="O590" i="2" s="1"/>
  <c r="D594" i="2" l="1"/>
  <c r="E594" i="2"/>
  <c r="F590" i="2"/>
  <c r="H594" i="2"/>
  <c r="H597" i="2" s="1"/>
  <c r="M597" i="2"/>
  <c r="D590" i="2"/>
  <c r="E590" i="2"/>
  <c r="D589" i="2"/>
  <c r="E589" i="2"/>
  <c r="K589" i="2"/>
  <c r="M590" i="2"/>
  <c r="M589" i="2"/>
  <c r="I594" i="2"/>
  <c r="O594" i="2"/>
  <c r="O597" i="2" s="1"/>
  <c r="I589" i="2"/>
  <c r="I592" i="2" s="1"/>
  <c r="F594" i="2"/>
  <c r="F597" i="2" s="1"/>
  <c r="P589" i="2"/>
  <c r="F589" i="2"/>
  <c r="G594" i="2"/>
  <c r="K590" i="2"/>
  <c r="I590" i="2"/>
  <c r="P590" i="2"/>
  <c r="C593" i="2"/>
  <c r="C597" i="2"/>
  <c r="P597" i="2" s="1"/>
  <c r="C592" i="2"/>
  <c r="O592" i="2" s="1"/>
  <c r="D593" i="2" l="1"/>
  <c r="E593" i="2"/>
  <c r="I597" i="2"/>
  <c r="I600" i="2" s="1"/>
  <c r="K597" i="2"/>
  <c r="K600" i="2" s="1"/>
  <c r="F593" i="2"/>
  <c r="F596" i="2" s="1"/>
  <c r="D592" i="2"/>
  <c r="E592" i="2"/>
  <c r="D597" i="2"/>
  <c r="E597" i="2"/>
  <c r="I593" i="2"/>
  <c r="G597" i="2"/>
  <c r="G593" i="2"/>
  <c r="H593" i="2"/>
  <c r="M593" i="2"/>
  <c r="M596" i="2" s="1"/>
  <c r="K592" i="2"/>
  <c r="K595" i="2" s="1"/>
  <c r="H592" i="2"/>
  <c r="H595" i="2" s="1"/>
  <c r="H600" i="2"/>
  <c r="P593" i="2"/>
  <c r="P596" i="2" s="1"/>
  <c r="M592" i="2"/>
  <c r="K593" i="2"/>
  <c r="F592" i="2"/>
  <c r="P592" i="2"/>
  <c r="G592" i="2"/>
  <c r="O593" i="2"/>
  <c r="C595" i="2"/>
  <c r="C600" i="2"/>
  <c r="F600" i="2" s="1"/>
  <c r="C596" i="2"/>
  <c r="H596" i="2" l="1"/>
  <c r="O600" i="2"/>
  <c r="M600" i="2"/>
  <c r="G595" i="2"/>
  <c r="G598" i="2" s="1"/>
  <c r="H603" i="2"/>
  <c r="D596" i="2"/>
  <c r="E596" i="2"/>
  <c r="D595" i="2"/>
  <c r="E595" i="2"/>
  <c r="O596" i="2"/>
  <c r="P595" i="2"/>
  <c r="F595" i="2"/>
  <c r="I596" i="2"/>
  <c r="I595" i="2"/>
  <c r="F599" i="2"/>
  <c r="D600" i="2"/>
  <c r="E600" i="2"/>
  <c r="G596" i="2"/>
  <c r="G599" i="2" s="1"/>
  <c r="G600" i="2"/>
  <c r="K596" i="2"/>
  <c r="O595" i="2"/>
  <c r="M595" i="2"/>
  <c r="P600" i="2"/>
  <c r="C599" i="2"/>
  <c r="C603" i="2"/>
  <c r="C598" i="2"/>
  <c r="D603" i="2" l="1"/>
  <c r="E603" i="2"/>
  <c r="I598" i="2"/>
  <c r="F598" i="2"/>
  <c r="D598" i="2"/>
  <c r="E598" i="2"/>
  <c r="D599" i="2"/>
  <c r="E599" i="2"/>
  <c r="F602" i="2"/>
  <c r="I599" i="2"/>
  <c r="P603" i="2"/>
  <c r="M598" i="2"/>
  <c r="O599" i="2"/>
  <c r="I603" i="2"/>
  <c r="P599" i="2"/>
  <c r="M603" i="2"/>
  <c r="H599" i="2"/>
  <c r="H598" i="2"/>
  <c r="H601" i="2" s="1"/>
  <c r="K603" i="2"/>
  <c r="K606" i="2" s="1"/>
  <c r="M599" i="2"/>
  <c r="M602" i="2" s="1"/>
  <c r="K598" i="2"/>
  <c r="K601" i="2" s="1"/>
  <c r="O603" i="2"/>
  <c r="P598" i="2"/>
  <c r="O598" i="2"/>
  <c r="K599" i="2"/>
  <c r="G603" i="2"/>
  <c r="F603" i="2"/>
  <c r="C601" i="2"/>
  <c r="G601" i="2" s="1"/>
  <c r="C606" i="2"/>
  <c r="C602" i="2"/>
  <c r="D602" i="2" l="1"/>
  <c r="E602" i="2"/>
  <c r="D606" i="2"/>
  <c r="E606" i="2"/>
  <c r="G602" i="2"/>
  <c r="G605" i="2" s="1"/>
  <c r="P602" i="2"/>
  <c r="P605" i="2" s="1"/>
  <c r="F601" i="2"/>
  <c r="F604" i="2" s="1"/>
  <c r="M605" i="2"/>
  <c r="H602" i="2"/>
  <c r="I606" i="2"/>
  <c r="I601" i="2"/>
  <c r="K602" i="2"/>
  <c r="O602" i="2"/>
  <c r="F606" i="2"/>
  <c r="M601" i="2"/>
  <c r="M606" i="2"/>
  <c r="M609" i="2" s="1"/>
  <c r="O601" i="2"/>
  <c r="O604" i="2" s="1"/>
  <c r="D601" i="2"/>
  <c r="E601" i="2"/>
  <c r="G606" i="2"/>
  <c r="P601" i="2"/>
  <c r="P606" i="2"/>
  <c r="O606" i="2"/>
  <c r="I602" i="2"/>
  <c r="H606" i="2"/>
  <c r="C605" i="2"/>
  <c r="C609" i="2"/>
  <c r="K609" i="2" s="1"/>
  <c r="C604" i="2"/>
  <c r="K604" i="2" s="1"/>
  <c r="H604" i="2" l="1"/>
  <c r="F609" i="2"/>
  <c r="D609" i="2"/>
  <c r="E609" i="2"/>
  <c r="H609" i="2"/>
  <c r="H612" i="2" s="1"/>
  <c r="I605" i="2"/>
  <c r="I608" i="2" s="1"/>
  <c r="P609" i="2"/>
  <c r="M604" i="2"/>
  <c r="O609" i="2"/>
  <c r="K605" i="2"/>
  <c r="P604" i="2"/>
  <c r="D604" i="2"/>
  <c r="E604" i="2"/>
  <c r="D605" i="2"/>
  <c r="E605" i="2"/>
  <c r="O605" i="2"/>
  <c r="O608" i="2" s="1"/>
  <c r="I604" i="2"/>
  <c r="I609" i="2"/>
  <c r="F605" i="2"/>
  <c r="G609" i="2"/>
  <c r="H605" i="2"/>
  <c r="G604" i="2"/>
  <c r="C607" i="2"/>
  <c r="C612" i="2"/>
  <c r="C608" i="2"/>
  <c r="D608" i="2" l="1"/>
  <c r="E608" i="2"/>
  <c r="D607" i="2"/>
  <c r="E607" i="2"/>
  <c r="P607" i="2"/>
  <c r="O607" i="2"/>
  <c r="H615" i="2"/>
  <c r="F612" i="2"/>
  <c r="F615" i="2" s="1"/>
  <c r="K608" i="2"/>
  <c r="K611" i="2" s="1"/>
  <c r="G608" i="2"/>
  <c r="G611" i="2" s="1"/>
  <c r="O612" i="2"/>
  <c r="G607" i="2"/>
  <c r="G612" i="2"/>
  <c r="F608" i="2"/>
  <c r="H607" i="2"/>
  <c r="D612" i="2"/>
  <c r="E612" i="2"/>
  <c r="M612" i="2"/>
  <c r="H608" i="2"/>
  <c r="H611" i="2" s="1"/>
  <c r="M607" i="2"/>
  <c r="M610" i="2" s="1"/>
  <c r="I612" i="2"/>
  <c r="I615" i="2" s="1"/>
  <c r="P608" i="2"/>
  <c r="P611" i="2" s="1"/>
  <c r="K607" i="2"/>
  <c r="F607" i="2"/>
  <c r="M608" i="2"/>
  <c r="I607" i="2"/>
  <c r="P612" i="2"/>
  <c r="K612" i="2"/>
  <c r="C611" i="2"/>
  <c r="C615" i="2"/>
  <c r="C610" i="2"/>
  <c r="O610" i="2" l="1"/>
  <c r="P610" i="2"/>
  <c r="D615" i="2"/>
  <c r="E615" i="2"/>
  <c r="D611" i="2"/>
  <c r="E611" i="2"/>
  <c r="M613" i="2"/>
  <c r="D610" i="2"/>
  <c r="E610" i="2"/>
  <c r="M615" i="2"/>
  <c r="H610" i="2"/>
  <c r="F611" i="2"/>
  <c r="G615" i="2"/>
  <c r="G618" i="2" s="1"/>
  <c r="F610" i="2"/>
  <c r="F613" i="2" s="1"/>
  <c r="G610" i="2"/>
  <c r="G613" i="2" s="1"/>
  <c r="I611" i="2"/>
  <c r="I614" i="2" s="1"/>
  <c r="F618" i="2"/>
  <c r="K615" i="2"/>
  <c r="K618" i="2" s="1"/>
  <c r="P615" i="2"/>
  <c r="I610" i="2"/>
  <c r="M611" i="2"/>
  <c r="K610" i="2"/>
  <c r="O615" i="2"/>
  <c r="O611" i="2"/>
  <c r="C613" i="2"/>
  <c r="C618" i="2"/>
  <c r="C614" i="2"/>
  <c r="D614" i="2" l="1"/>
  <c r="E614" i="2"/>
  <c r="D613" i="2"/>
  <c r="E613" i="2"/>
  <c r="F614" i="2"/>
  <c r="F617" i="2" s="1"/>
  <c r="K614" i="2"/>
  <c r="K617" i="2" s="1"/>
  <c r="F621" i="2"/>
  <c r="F616" i="2"/>
  <c r="H613" i="2"/>
  <c r="H616" i="2" s="1"/>
  <c r="P613" i="2"/>
  <c r="M618" i="2"/>
  <c r="O618" i="2"/>
  <c r="K613" i="2"/>
  <c r="O613" i="2"/>
  <c r="D618" i="2"/>
  <c r="E618" i="2"/>
  <c r="O614" i="2"/>
  <c r="O617" i="2" s="1"/>
  <c r="G614" i="2"/>
  <c r="G617" i="2" s="1"/>
  <c r="M614" i="2"/>
  <c r="M617" i="2" s="1"/>
  <c r="P614" i="2"/>
  <c r="I613" i="2"/>
  <c r="H618" i="2"/>
  <c r="I618" i="2"/>
  <c r="P618" i="2"/>
  <c r="H614" i="2"/>
  <c r="C617" i="2"/>
  <c r="C621" i="2"/>
  <c r="C616" i="2"/>
  <c r="D616" i="2" l="1"/>
  <c r="E616" i="2"/>
  <c r="O616" i="2"/>
  <c r="O619" i="2" s="1"/>
  <c r="H617" i="2"/>
  <c r="K616" i="2"/>
  <c r="K619" i="2" s="1"/>
  <c r="M616" i="2"/>
  <c r="M619" i="2" s="1"/>
  <c r="F624" i="2"/>
  <c r="K620" i="2"/>
  <c r="P621" i="2"/>
  <c r="M621" i="2"/>
  <c r="D617" i="2"/>
  <c r="E617" i="2"/>
  <c r="G616" i="2"/>
  <c r="I621" i="2"/>
  <c r="I624" i="2" s="1"/>
  <c r="F619" i="2"/>
  <c r="D621" i="2"/>
  <c r="E621" i="2"/>
  <c r="O621" i="2"/>
  <c r="O624" i="2" s="1"/>
  <c r="I617" i="2"/>
  <c r="I620" i="2" s="1"/>
  <c r="H621" i="2"/>
  <c r="I616" i="2"/>
  <c r="G621" i="2"/>
  <c r="P617" i="2"/>
  <c r="P616" i="2"/>
  <c r="K621" i="2"/>
  <c r="C619" i="2"/>
  <c r="H619" i="2" s="1"/>
  <c r="C624" i="2"/>
  <c r="C620" i="2"/>
  <c r="D620" i="2" l="1"/>
  <c r="E620" i="2"/>
  <c r="I627" i="2"/>
  <c r="G619" i="2"/>
  <c r="G622" i="2" s="1"/>
  <c r="G620" i="2"/>
  <c r="G623" i="2" s="1"/>
  <c r="H620" i="2"/>
  <c r="H623" i="2" s="1"/>
  <c r="F620" i="2"/>
  <c r="P619" i="2"/>
  <c r="G624" i="2"/>
  <c r="O620" i="2"/>
  <c r="D624" i="2"/>
  <c r="E624" i="2"/>
  <c r="D619" i="2"/>
  <c r="E619" i="2"/>
  <c r="P620" i="2"/>
  <c r="P623" i="2" s="1"/>
  <c r="K622" i="2"/>
  <c r="K624" i="2"/>
  <c r="I619" i="2"/>
  <c r="M624" i="2"/>
  <c r="H624" i="2"/>
  <c r="P624" i="2"/>
  <c r="M620" i="2"/>
  <c r="C623" i="2"/>
  <c r="C627" i="2"/>
  <c r="C622" i="2"/>
  <c r="O622" i="2" s="1"/>
  <c r="D627" i="2" l="1"/>
  <c r="E627" i="2"/>
  <c r="D623" i="2"/>
  <c r="E623" i="2"/>
  <c r="P627" i="2"/>
  <c r="P630" i="2" s="1"/>
  <c r="K625" i="2"/>
  <c r="P626" i="2"/>
  <c r="D622" i="2"/>
  <c r="E622" i="2"/>
  <c r="M623" i="2"/>
  <c r="H627" i="2"/>
  <c r="O627" i="2"/>
  <c r="O623" i="2"/>
  <c r="I623" i="2"/>
  <c r="G627" i="2"/>
  <c r="G630" i="2" s="1"/>
  <c r="P622" i="2"/>
  <c r="P625" i="2" s="1"/>
  <c r="F622" i="2"/>
  <c r="F625" i="2" s="1"/>
  <c r="K623" i="2"/>
  <c r="K626" i="2" s="1"/>
  <c r="I622" i="2"/>
  <c r="I625" i="2" s="1"/>
  <c r="M622" i="2"/>
  <c r="F627" i="2"/>
  <c r="M627" i="2"/>
  <c r="K627" i="2"/>
  <c r="F623" i="2"/>
  <c r="H622" i="2"/>
  <c r="C625" i="2"/>
  <c r="C630" i="2"/>
  <c r="C626" i="2"/>
  <c r="I626" i="2" l="1"/>
  <c r="D630" i="2"/>
  <c r="E630" i="2"/>
  <c r="F626" i="2"/>
  <c r="F629" i="2" s="1"/>
  <c r="D625" i="2"/>
  <c r="E625" i="2"/>
  <c r="H625" i="2"/>
  <c r="H628" i="2" s="1"/>
  <c r="H630" i="2"/>
  <c r="D626" i="2"/>
  <c r="E626" i="2"/>
  <c r="M626" i="2"/>
  <c r="G625" i="2"/>
  <c r="O626" i="2"/>
  <c r="O629" i="2" s="1"/>
  <c r="K630" i="2"/>
  <c r="K633" i="2" s="1"/>
  <c r="M630" i="2"/>
  <c r="M633" i="2" s="1"/>
  <c r="F630" i="2"/>
  <c r="F633" i="2" s="1"/>
  <c r="I630" i="2"/>
  <c r="I633" i="2" s="1"/>
  <c r="G626" i="2"/>
  <c r="O630" i="2"/>
  <c r="M625" i="2"/>
  <c r="H626" i="2"/>
  <c r="O625" i="2"/>
  <c r="C629" i="2"/>
  <c r="C633" i="2"/>
  <c r="G633" i="2" s="1"/>
  <c r="C628" i="2"/>
  <c r="K628" i="2" s="1"/>
  <c r="D629" i="2" l="1"/>
  <c r="E629" i="2"/>
  <c r="G628" i="2"/>
  <c r="G631" i="2" s="1"/>
  <c r="P628" i="2"/>
  <c r="P631" i="2" s="1"/>
  <c r="I636" i="2"/>
  <c r="O632" i="2"/>
  <c r="M628" i="2"/>
  <c r="M631" i="2" s="1"/>
  <c r="I629" i="2"/>
  <c r="P633" i="2"/>
  <c r="O633" i="2"/>
  <c r="K629" i="2"/>
  <c r="H629" i="2"/>
  <c r="D628" i="2"/>
  <c r="E628" i="2"/>
  <c r="D633" i="2"/>
  <c r="E633" i="2"/>
  <c r="O628" i="2"/>
  <c r="O631" i="2" s="1"/>
  <c r="M629" i="2"/>
  <c r="F628" i="2"/>
  <c r="P629" i="2"/>
  <c r="G629" i="2"/>
  <c r="H633" i="2"/>
  <c r="I628" i="2"/>
  <c r="C631" i="2"/>
  <c r="C636" i="2"/>
  <c r="C632" i="2"/>
  <c r="F632" i="2" s="1"/>
  <c r="D636" i="2" l="1"/>
  <c r="E636" i="2"/>
  <c r="K632" i="2"/>
  <c r="K636" i="2"/>
  <c r="K639" i="2" s="1"/>
  <c r="H632" i="2"/>
  <c r="H635" i="2" s="1"/>
  <c r="I631" i="2"/>
  <c r="I634" i="2" s="1"/>
  <c r="P632" i="2"/>
  <c r="F636" i="2"/>
  <c r="D631" i="2"/>
  <c r="E631" i="2"/>
  <c r="M636" i="2"/>
  <c r="H636" i="2"/>
  <c r="H631" i="2"/>
  <c r="F631" i="2"/>
  <c r="P636" i="2"/>
  <c r="P639" i="2" s="1"/>
  <c r="K631" i="2"/>
  <c r="K634" i="2" s="1"/>
  <c r="I639" i="2"/>
  <c r="D632" i="2"/>
  <c r="E632" i="2"/>
  <c r="G632" i="2"/>
  <c r="O636" i="2"/>
  <c r="M632" i="2"/>
  <c r="I632" i="2"/>
  <c r="G636" i="2"/>
  <c r="C635" i="2"/>
  <c r="C639" i="2"/>
  <c r="C634" i="2"/>
  <c r="D634" i="2" l="1"/>
  <c r="E634" i="2"/>
  <c r="D635" i="2"/>
  <c r="E635" i="2"/>
  <c r="O634" i="2"/>
  <c r="O637" i="2" s="1"/>
  <c r="H634" i="2"/>
  <c r="H637" i="2" s="1"/>
  <c r="M639" i="2"/>
  <c r="M642" i="2" s="1"/>
  <c r="P634" i="2"/>
  <c r="P637" i="2" s="1"/>
  <c r="K635" i="2"/>
  <c r="M634" i="2"/>
  <c r="F634" i="2"/>
  <c r="G639" i="2"/>
  <c r="G634" i="2"/>
  <c r="D639" i="2"/>
  <c r="E639" i="2"/>
  <c r="H639" i="2"/>
  <c r="H642" i="2" s="1"/>
  <c r="I635" i="2"/>
  <c r="I638" i="2" s="1"/>
  <c r="M635" i="2"/>
  <c r="M638" i="2" s="1"/>
  <c r="O639" i="2"/>
  <c r="G635" i="2"/>
  <c r="F639" i="2"/>
  <c r="O635" i="2"/>
  <c r="P635" i="2"/>
  <c r="F635" i="2"/>
  <c r="C637" i="2"/>
  <c r="K637" i="2" s="1"/>
  <c r="C642" i="2"/>
  <c r="K642" i="2" s="1"/>
  <c r="C638" i="2"/>
  <c r="D638" i="2" l="1"/>
  <c r="E638" i="2"/>
  <c r="H638" i="2"/>
  <c r="H641" i="2" s="1"/>
  <c r="G637" i="2"/>
  <c r="H645" i="2"/>
  <c r="D642" i="2"/>
  <c r="E642" i="2"/>
  <c r="P638" i="2"/>
  <c r="O638" i="2"/>
  <c r="F637" i="2"/>
  <c r="F638" i="2"/>
  <c r="I642" i="2"/>
  <c r="P642" i="2"/>
  <c r="P645" i="2" s="1"/>
  <c r="F642" i="2"/>
  <c r="F645" i="2" s="1"/>
  <c r="D637" i="2"/>
  <c r="E637" i="2"/>
  <c r="G642" i="2"/>
  <c r="G638" i="2"/>
  <c r="M637" i="2"/>
  <c r="O642" i="2"/>
  <c r="K638" i="2"/>
  <c r="I637" i="2"/>
  <c r="C641" i="2"/>
  <c r="C645" i="2"/>
  <c r="C640" i="2"/>
  <c r="D640" i="2" l="1"/>
  <c r="E640" i="2"/>
  <c r="G640" i="2"/>
  <c r="I640" i="2"/>
  <c r="D645" i="2"/>
  <c r="E645" i="2"/>
  <c r="K641" i="2"/>
  <c r="K644" i="2" s="1"/>
  <c r="H648" i="2"/>
  <c r="O640" i="2"/>
  <c r="O643" i="2" s="1"/>
  <c r="O645" i="2"/>
  <c r="O648" i="2" s="1"/>
  <c r="M645" i="2"/>
  <c r="M648" i="2" s="1"/>
  <c r="H640" i="2"/>
  <c r="F640" i="2"/>
  <c r="P640" i="2"/>
  <c r="D641" i="2"/>
  <c r="E641" i="2"/>
  <c r="M641" i="2"/>
  <c r="I645" i="2"/>
  <c r="I648" i="2" s="1"/>
  <c r="I641" i="2"/>
  <c r="I644" i="2" s="1"/>
  <c r="M640" i="2"/>
  <c r="M643" i="2" s="1"/>
  <c r="G641" i="2"/>
  <c r="G644" i="2" s="1"/>
  <c r="O641" i="2"/>
  <c r="O644" i="2" s="1"/>
  <c r="K640" i="2"/>
  <c r="F641" i="2"/>
  <c r="G645" i="2"/>
  <c r="P641" i="2"/>
  <c r="K645" i="2"/>
  <c r="C643" i="2"/>
  <c r="C648" i="2"/>
  <c r="P648" i="2" s="1"/>
  <c r="C644" i="2"/>
  <c r="H644" i="2" s="1"/>
  <c r="I643" i="2" l="1"/>
  <c r="I646" i="2" s="1"/>
  <c r="K647" i="2"/>
  <c r="D643" i="2"/>
  <c r="E643" i="2"/>
  <c r="G648" i="2"/>
  <c r="P643" i="2"/>
  <c r="G643" i="2"/>
  <c r="D644" i="2"/>
  <c r="E644" i="2"/>
  <c r="D648" i="2"/>
  <c r="E648" i="2"/>
  <c r="K648" i="2"/>
  <c r="K651" i="2" s="1"/>
  <c r="P644" i="2"/>
  <c r="P647" i="2" s="1"/>
  <c r="F644" i="2"/>
  <c r="F647" i="2" s="1"/>
  <c r="F648" i="2"/>
  <c r="F643" i="2"/>
  <c r="M644" i="2"/>
  <c r="K643" i="2"/>
  <c r="H643" i="2"/>
  <c r="C647" i="2"/>
  <c r="O647" i="2" s="1"/>
  <c r="C651" i="2"/>
  <c r="I651" i="2" s="1"/>
  <c r="C646" i="2"/>
  <c r="M646" i="2" s="1"/>
  <c r="O646" i="2" l="1"/>
  <c r="G646" i="2"/>
  <c r="G649" i="2" s="1"/>
  <c r="O651" i="2"/>
  <c r="O654" i="2" s="1"/>
  <c r="D647" i="2"/>
  <c r="E647" i="2"/>
  <c r="M647" i="2"/>
  <c r="P646" i="2"/>
  <c r="G647" i="2"/>
  <c r="D646" i="2"/>
  <c r="E646" i="2"/>
  <c r="D651" i="2"/>
  <c r="E651" i="2"/>
  <c r="M651" i="2"/>
  <c r="M654" i="2" s="1"/>
  <c r="K646" i="2"/>
  <c r="K649" i="2" s="1"/>
  <c r="H651" i="2"/>
  <c r="H654" i="2" s="1"/>
  <c r="I647" i="2"/>
  <c r="I650" i="2" s="1"/>
  <c r="F646" i="2"/>
  <c r="G651" i="2"/>
  <c r="P651" i="2"/>
  <c r="H646" i="2"/>
  <c r="F651" i="2"/>
  <c r="H647" i="2"/>
  <c r="C649" i="2"/>
  <c r="C654" i="2"/>
  <c r="C650" i="2"/>
  <c r="K650" i="2" s="1"/>
  <c r="D654" i="2" l="1"/>
  <c r="E654" i="2"/>
  <c r="D650" i="2"/>
  <c r="E650" i="2"/>
  <c r="D649" i="2"/>
  <c r="E649" i="2"/>
  <c r="O649" i="2"/>
  <c r="O652" i="2" s="1"/>
  <c r="P650" i="2"/>
  <c r="H650" i="2"/>
  <c r="F654" i="2"/>
  <c r="K654" i="2"/>
  <c r="I649" i="2"/>
  <c r="F650" i="2"/>
  <c r="F653" i="2" s="1"/>
  <c r="G650" i="2"/>
  <c r="G653" i="2" s="1"/>
  <c r="O650" i="2"/>
  <c r="O653" i="2" s="1"/>
  <c r="G654" i="2"/>
  <c r="G657" i="2" s="1"/>
  <c r="P649" i="2"/>
  <c r="P652" i="2" s="1"/>
  <c r="M649" i="2"/>
  <c r="H649" i="2"/>
  <c r="P654" i="2"/>
  <c r="F649" i="2"/>
  <c r="M650" i="2"/>
  <c r="I654" i="2"/>
  <c r="C653" i="2"/>
  <c r="C657" i="2"/>
  <c r="C652" i="2"/>
  <c r="D657" i="2" l="1"/>
  <c r="E657" i="2"/>
  <c r="D652" i="2"/>
  <c r="E652" i="2"/>
  <c r="I657" i="2"/>
  <c r="P655" i="2"/>
  <c r="K657" i="2"/>
  <c r="K660" i="2" s="1"/>
  <c r="F652" i="2"/>
  <c r="F655" i="2" s="1"/>
  <c r="H653" i="2"/>
  <c r="H656" i="2" s="1"/>
  <c r="O657" i="2"/>
  <c r="D653" i="2"/>
  <c r="E653" i="2"/>
  <c r="K652" i="2"/>
  <c r="M653" i="2"/>
  <c r="F657" i="2"/>
  <c r="F660" i="2" s="1"/>
  <c r="P657" i="2"/>
  <c r="H652" i="2"/>
  <c r="H655" i="2" s="1"/>
  <c r="G652" i="2"/>
  <c r="G655" i="2" s="1"/>
  <c r="I653" i="2"/>
  <c r="I656" i="2" s="1"/>
  <c r="I652" i="2"/>
  <c r="H657" i="2"/>
  <c r="M657" i="2"/>
  <c r="M652" i="2"/>
  <c r="P653" i="2"/>
  <c r="K653" i="2"/>
  <c r="C655" i="2"/>
  <c r="O655" i="2" s="1"/>
  <c r="C660" i="2"/>
  <c r="C656" i="2"/>
  <c r="F656" i="2" s="1"/>
  <c r="D660" i="2" l="1"/>
  <c r="E660" i="2"/>
  <c r="M656" i="2"/>
  <c r="M659" i="2" s="1"/>
  <c r="F663" i="2"/>
  <c r="K655" i="2"/>
  <c r="K658" i="2" s="1"/>
  <c r="I660" i="2"/>
  <c r="I663" i="2" s="1"/>
  <c r="H658" i="2"/>
  <c r="D655" i="2"/>
  <c r="E655" i="2"/>
  <c r="P656" i="2"/>
  <c r="D656" i="2"/>
  <c r="E656" i="2"/>
  <c r="M655" i="2"/>
  <c r="M660" i="2"/>
  <c r="M663" i="2" s="1"/>
  <c r="G656" i="2"/>
  <c r="G659" i="2" s="1"/>
  <c r="O656" i="2"/>
  <c r="O659" i="2" s="1"/>
  <c r="H659" i="2"/>
  <c r="H660" i="2"/>
  <c r="H663" i="2" s="1"/>
  <c r="G660" i="2"/>
  <c r="P660" i="2"/>
  <c r="K656" i="2"/>
  <c r="I655" i="2"/>
  <c r="O660" i="2"/>
  <c r="C659" i="2"/>
  <c r="C663" i="2"/>
  <c r="C658" i="2"/>
  <c r="D658" i="2" l="1"/>
  <c r="E658" i="2"/>
  <c r="M658" i="2"/>
  <c r="D663" i="2"/>
  <c r="E663" i="2"/>
  <c r="O663" i="2"/>
  <c r="O666" i="2" s="1"/>
  <c r="K663" i="2"/>
  <c r="K666" i="2" s="1"/>
  <c r="H662" i="2"/>
  <c r="D659" i="2"/>
  <c r="E659" i="2"/>
  <c r="K659" i="2"/>
  <c r="I658" i="2"/>
  <c r="I661" i="2" s="1"/>
  <c r="I659" i="2"/>
  <c r="P663" i="2"/>
  <c r="P666" i="2" s="1"/>
  <c r="F658" i="2"/>
  <c r="F661" i="2" s="1"/>
  <c r="P658" i="2"/>
  <c r="P661" i="2" s="1"/>
  <c r="M666" i="2"/>
  <c r="G658" i="2"/>
  <c r="P659" i="2"/>
  <c r="F659" i="2"/>
  <c r="G663" i="2"/>
  <c r="O658" i="2"/>
  <c r="C661" i="2"/>
  <c r="H661" i="2" s="1"/>
  <c r="C666" i="2"/>
  <c r="I666" i="2" s="1"/>
  <c r="C662" i="2"/>
  <c r="G662" i="2" s="1"/>
  <c r="M661" i="2" l="1"/>
  <c r="D662" i="2"/>
  <c r="E662" i="2"/>
  <c r="G666" i="2"/>
  <c r="G669" i="2" s="1"/>
  <c r="O669" i="2"/>
  <c r="K662" i="2"/>
  <c r="D666" i="2"/>
  <c r="E666" i="2"/>
  <c r="D661" i="2"/>
  <c r="E661" i="2"/>
  <c r="O661" i="2"/>
  <c r="F662" i="2"/>
  <c r="F665" i="2" s="1"/>
  <c r="P662" i="2"/>
  <c r="P665" i="2" s="1"/>
  <c r="F666" i="2"/>
  <c r="F669" i="2" s="1"/>
  <c r="O662" i="2"/>
  <c r="O665" i="2" s="1"/>
  <c r="M669" i="2"/>
  <c r="I662" i="2"/>
  <c r="K661" i="2"/>
  <c r="G661" i="2"/>
  <c r="M662" i="2"/>
  <c r="H666" i="2"/>
  <c r="C665" i="2"/>
  <c r="C669" i="2"/>
  <c r="P669" i="2" s="1"/>
  <c r="C664" i="2"/>
  <c r="H664" i="2" s="1"/>
  <c r="D665" i="2" l="1"/>
  <c r="E665" i="2"/>
  <c r="P664" i="2"/>
  <c r="P667" i="2" s="1"/>
  <c r="I664" i="2"/>
  <c r="I667" i="2" s="1"/>
  <c r="G672" i="2"/>
  <c r="K669" i="2"/>
  <c r="K672" i="2" s="1"/>
  <c r="H669" i="2"/>
  <c r="O664" i="2"/>
  <c r="K664" i="2"/>
  <c r="G665" i="2"/>
  <c r="I665" i="2"/>
  <c r="F664" i="2"/>
  <c r="F667" i="2" s="1"/>
  <c r="D664" i="2"/>
  <c r="E664" i="2"/>
  <c r="D669" i="2"/>
  <c r="E669" i="2"/>
  <c r="M664" i="2"/>
  <c r="M665" i="2"/>
  <c r="G664" i="2"/>
  <c r="H665" i="2"/>
  <c r="K665" i="2"/>
  <c r="I669" i="2"/>
  <c r="C667" i="2"/>
  <c r="C672" i="2"/>
  <c r="M672" i="2" s="1"/>
  <c r="C668" i="2"/>
  <c r="O668" i="2" s="1"/>
  <c r="D668" i="2" l="1"/>
  <c r="E668" i="2"/>
  <c r="P668" i="2"/>
  <c r="D667" i="2"/>
  <c r="E667" i="2"/>
  <c r="G668" i="2"/>
  <c r="G671" i="2" s="1"/>
  <c r="F672" i="2"/>
  <c r="F675" i="2" s="1"/>
  <c r="K675" i="2"/>
  <c r="F670" i="2"/>
  <c r="K667" i="2"/>
  <c r="D672" i="2"/>
  <c r="E672" i="2"/>
  <c r="I672" i="2"/>
  <c r="G667" i="2"/>
  <c r="O672" i="2"/>
  <c r="K668" i="2"/>
  <c r="K671" i="2" s="1"/>
  <c r="O667" i="2"/>
  <c r="O670" i="2" s="1"/>
  <c r="M668" i="2"/>
  <c r="M671" i="2" s="1"/>
  <c r="H672" i="2"/>
  <c r="H675" i="2" s="1"/>
  <c r="P672" i="2"/>
  <c r="I668" i="2"/>
  <c r="H668" i="2"/>
  <c r="M667" i="2"/>
  <c r="F668" i="2"/>
  <c r="H667" i="2"/>
  <c r="C671" i="2"/>
  <c r="C675" i="2"/>
  <c r="G675" i="2" s="1"/>
  <c r="C670" i="2"/>
  <c r="P670" i="2" s="1"/>
  <c r="I670" i="2" l="1"/>
  <c r="D671" i="2"/>
  <c r="E671" i="2"/>
  <c r="P671" i="2"/>
  <c r="P674" i="2" s="1"/>
  <c r="F678" i="2"/>
  <c r="H670" i="2"/>
  <c r="H673" i="2" s="1"/>
  <c r="F673" i="2"/>
  <c r="I675" i="2"/>
  <c r="M670" i="2"/>
  <c r="H671" i="2"/>
  <c r="O675" i="2"/>
  <c r="F671" i="2"/>
  <c r="I671" i="2"/>
  <c r="I674" i="2" s="1"/>
  <c r="O671" i="2"/>
  <c r="O674" i="2" s="1"/>
  <c r="M674" i="2"/>
  <c r="D670" i="2"/>
  <c r="E670" i="2"/>
  <c r="D675" i="2"/>
  <c r="E675" i="2"/>
  <c r="G670" i="2"/>
  <c r="P675" i="2"/>
  <c r="K670" i="2"/>
  <c r="M675" i="2"/>
  <c r="C673" i="2"/>
  <c r="C678" i="2"/>
  <c r="K678" i="2" s="1"/>
  <c r="C674" i="2"/>
  <c r="G674" i="2" s="1"/>
  <c r="D673" i="2" l="1"/>
  <c r="E673" i="2"/>
  <c r="I673" i="2"/>
  <c r="D674" i="2"/>
  <c r="E674" i="2"/>
  <c r="P678" i="2"/>
  <c r="P681" i="2" s="1"/>
  <c r="F681" i="2"/>
  <c r="D678" i="2"/>
  <c r="E678" i="2"/>
  <c r="O678" i="2"/>
  <c r="K673" i="2"/>
  <c r="G673" i="2"/>
  <c r="K674" i="2"/>
  <c r="I677" i="2"/>
  <c r="M678" i="2"/>
  <c r="M681" i="2" s="1"/>
  <c r="O673" i="2"/>
  <c r="O676" i="2" s="1"/>
  <c r="H678" i="2"/>
  <c r="H681" i="2" s="1"/>
  <c r="H674" i="2"/>
  <c r="H677" i="2" s="1"/>
  <c r="M673" i="2"/>
  <c r="G678" i="2"/>
  <c r="F674" i="2"/>
  <c r="I678" i="2"/>
  <c r="P673" i="2"/>
  <c r="C677" i="2"/>
  <c r="P677" i="2" s="1"/>
  <c r="C681" i="2"/>
  <c r="C676" i="2"/>
  <c r="D676" i="2" l="1"/>
  <c r="E676" i="2"/>
  <c r="D681" i="2"/>
  <c r="E681" i="2"/>
  <c r="G676" i="2"/>
  <c r="G679" i="2" s="1"/>
  <c r="H680" i="2"/>
  <c r="M684" i="2"/>
  <c r="I676" i="2"/>
  <c r="K676" i="2"/>
  <c r="O681" i="2"/>
  <c r="H676" i="2"/>
  <c r="M677" i="2"/>
  <c r="P676" i="2"/>
  <c r="P679" i="2" s="1"/>
  <c r="K677" i="2"/>
  <c r="K680" i="2" s="1"/>
  <c r="I681" i="2"/>
  <c r="I684" i="2" s="1"/>
  <c r="F677" i="2"/>
  <c r="F680" i="2" s="1"/>
  <c r="O677" i="2"/>
  <c r="O680" i="2" s="1"/>
  <c r="G681" i="2"/>
  <c r="G684" i="2" s="1"/>
  <c r="K681" i="2"/>
  <c r="D677" i="2"/>
  <c r="E677" i="2"/>
  <c r="F676" i="2"/>
  <c r="M676" i="2"/>
  <c r="G677" i="2"/>
  <c r="C679" i="2"/>
  <c r="O679" i="2" s="1"/>
  <c r="C684" i="2"/>
  <c r="H684" i="2" s="1"/>
  <c r="C680" i="2"/>
  <c r="M680" i="2" l="1"/>
  <c r="M683" i="2" s="1"/>
  <c r="H683" i="2"/>
  <c r="D680" i="2"/>
  <c r="E680" i="2"/>
  <c r="D679" i="2"/>
  <c r="E679" i="2"/>
  <c r="M679" i="2"/>
  <c r="F679" i="2"/>
  <c r="H679" i="2"/>
  <c r="O684" i="2"/>
  <c r="F684" i="2"/>
  <c r="O683" i="2"/>
  <c r="I680" i="2"/>
  <c r="I683" i="2" s="1"/>
  <c r="K679" i="2"/>
  <c r="K682" i="2" s="1"/>
  <c r="F683" i="2"/>
  <c r="D684" i="2"/>
  <c r="E684" i="2"/>
  <c r="G680" i="2"/>
  <c r="P684" i="2"/>
  <c r="K684" i="2"/>
  <c r="I679" i="2"/>
  <c r="P680" i="2"/>
  <c r="P683" i="2" s="1"/>
  <c r="C683" i="2"/>
  <c r="K683" i="2" s="1"/>
  <c r="C687" i="2"/>
  <c r="G687" i="2" s="1"/>
  <c r="C682" i="2"/>
  <c r="O682" i="2" s="1"/>
  <c r="P682" i="2" l="1"/>
  <c r="O687" i="2"/>
  <c r="O690" i="2" s="1"/>
  <c r="F687" i="2"/>
  <c r="F690" i="2" s="1"/>
  <c r="H682" i="2"/>
  <c r="H685" i="2" s="1"/>
  <c r="I687" i="2"/>
  <c r="I690" i="2" s="1"/>
  <c r="I682" i="2"/>
  <c r="F682" i="2"/>
  <c r="D687" i="2"/>
  <c r="E687" i="2"/>
  <c r="P687" i="2"/>
  <c r="M687" i="2"/>
  <c r="M690" i="2" s="1"/>
  <c r="K685" i="2"/>
  <c r="G682" i="2"/>
  <c r="G685" i="2" s="1"/>
  <c r="D683" i="2"/>
  <c r="E683" i="2"/>
  <c r="K687" i="2"/>
  <c r="M682" i="2"/>
  <c r="G683" i="2"/>
  <c r="D682" i="2"/>
  <c r="E682" i="2"/>
  <c r="H687" i="2"/>
  <c r="C685" i="2"/>
  <c r="O685" i="2" s="1"/>
  <c r="C690" i="2"/>
  <c r="C686" i="2"/>
  <c r="D686" i="2" l="1"/>
  <c r="E686" i="2"/>
  <c r="H686" i="2"/>
  <c r="H690" i="2"/>
  <c r="H693" i="2" s="1"/>
  <c r="O693" i="2"/>
  <c r="F685" i="2"/>
  <c r="F688" i="2" s="1"/>
  <c r="M686" i="2"/>
  <c r="M689" i="2" s="1"/>
  <c r="M693" i="2"/>
  <c r="P690" i="2"/>
  <c r="P685" i="2"/>
  <c r="I686" i="2"/>
  <c r="I685" i="2"/>
  <c r="D690" i="2"/>
  <c r="E690" i="2"/>
  <c r="D685" i="2"/>
  <c r="E685" i="2"/>
  <c r="P686" i="2"/>
  <c r="P689" i="2" s="1"/>
  <c r="G686" i="2"/>
  <c r="G689" i="2" s="1"/>
  <c r="M685" i="2"/>
  <c r="O686" i="2"/>
  <c r="K686" i="2"/>
  <c r="K690" i="2"/>
  <c r="F686" i="2"/>
  <c r="G690" i="2"/>
  <c r="G693" i="2" s="1"/>
  <c r="C689" i="2"/>
  <c r="C693" i="2"/>
  <c r="I693" i="2" s="1"/>
  <c r="C688" i="2"/>
  <c r="H689" i="2" l="1"/>
  <c r="D688" i="2"/>
  <c r="E688" i="2"/>
  <c r="D693" i="2"/>
  <c r="E693" i="2"/>
  <c r="D689" i="2"/>
  <c r="E689" i="2"/>
  <c r="G688" i="2"/>
  <c r="K689" i="2"/>
  <c r="F693" i="2"/>
  <c r="F689" i="2"/>
  <c r="K693" i="2"/>
  <c r="K696" i="2" s="1"/>
  <c r="I689" i="2"/>
  <c r="I692" i="2" s="1"/>
  <c r="O689" i="2"/>
  <c r="O692" i="2" s="1"/>
  <c r="P688" i="2"/>
  <c r="P691" i="2" s="1"/>
  <c r="H688" i="2"/>
  <c r="K688" i="2"/>
  <c r="I688" i="2"/>
  <c r="M688" i="2"/>
  <c r="P693" i="2"/>
  <c r="O688" i="2"/>
  <c r="C691" i="2"/>
  <c r="C696" i="2"/>
  <c r="M696" i="2" s="1"/>
  <c r="C692" i="2"/>
  <c r="G692" i="2" s="1"/>
  <c r="P696" i="2" l="1"/>
  <c r="K692" i="2"/>
  <c r="K695" i="2" s="1"/>
  <c r="H692" i="2"/>
  <c r="H695" i="2" s="1"/>
  <c r="I691" i="2"/>
  <c r="I694" i="2" s="1"/>
  <c r="O696" i="2"/>
  <c r="O699" i="2" s="1"/>
  <c r="I695" i="2"/>
  <c r="F692" i="2"/>
  <c r="F695" i="2" s="1"/>
  <c r="D691" i="2"/>
  <c r="E691" i="2"/>
  <c r="O691" i="2"/>
  <c r="M691" i="2"/>
  <c r="H696" i="2"/>
  <c r="K691" i="2"/>
  <c r="F691" i="2"/>
  <c r="D692" i="2"/>
  <c r="E692" i="2"/>
  <c r="D696" i="2"/>
  <c r="E696" i="2"/>
  <c r="M692" i="2"/>
  <c r="M695" i="2" s="1"/>
  <c r="F696" i="2"/>
  <c r="G696" i="2"/>
  <c r="P692" i="2"/>
  <c r="H691" i="2"/>
  <c r="G691" i="2"/>
  <c r="I696" i="2"/>
  <c r="C695" i="2"/>
  <c r="C699" i="2"/>
  <c r="K699" i="2" s="1"/>
  <c r="C694" i="2"/>
  <c r="F694" i="2" l="1"/>
  <c r="D695" i="2"/>
  <c r="E695" i="2"/>
  <c r="D694" i="2"/>
  <c r="E694" i="2"/>
  <c r="D699" i="2"/>
  <c r="E699" i="2"/>
  <c r="H699" i="2"/>
  <c r="P694" i="2"/>
  <c r="P699" i="2"/>
  <c r="K694" i="2"/>
  <c r="H694" i="2"/>
  <c r="P695" i="2"/>
  <c r="O695" i="2"/>
  <c r="G694" i="2"/>
  <c r="G697" i="2" s="1"/>
  <c r="M694" i="2"/>
  <c r="M697" i="2" s="1"/>
  <c r="O694" i="2"/>
  <c r="O697" i="2" s="1"/>
  <c r="G699" i="2"/>
  <c r="G702" i="2" s="1"/>
  <c r="M699" i="2"/>
  <c r="I699" i="2"/>
  <c r="F699" i="2"/>
  <c r="G695" i="2"/>
  <c r="C697" i="2"/>
  <c r="C702" i="2"/>
  <c r="C698" i="2"/>
  <c r="P698" i="2" l="1"/>
  <c r="D702" i="2"/>
  <c r="E702" i="2"/>
  <c r="H697" i="2"/>
  <c r="D698" i="2"/>
  <c r="E698" i="2"/>
  <c r="O702" i="2"/>
  <c r="O705" i="2" s="1"/>
  <c r="K697" i="2"/>
  <c r="K700" i="2" s="1"/>
  <c r="O700" i="2"/>
  <c r="O698" i="2"/>
  <c r="O701" i="2" s="1"/>
  <c r="D697" i="2"/>
  <c r="E697" i="2"/>
  <c r="G698" i="2"/>
  <c r="F702" i="2"/>
  <c r="I697" i="2"/>
  <c r="F697" i="2"/>
  <c r="H698" i="2"/>
  <c r="H701" i="2" s="1"/>
  <c r="P697" i="2"/>
  <c r="P700" i="2" s="1"/>
  <c r="M698" i="2"/>
  <c r="M701" i="2" s="1"/>
  <c r="G705" i="2"/>
  <c r="I702" i="2"/>
  <c r="I705" i="2" s="1"/>
  <c r="P702" i="2"/>
  <c r="P705" i="2" s="1"/>
  <c r="K698" i="2"/>
  <c r="I698" i="2"/>
  <c r="F698" i="2"/>
  <c r="M702" i="2"/>
  <c r="H702" i="2"/>
  <c r="H705" i="2" s="1"/>
  <c r="K702" i="2"/>
  <c r="C701" i="2"/>
  <c r="C705" i="2"/>
  <c r="C700" i="2"/>
  <c r="D700" i="2" l="1"/>
  <c r="E700" i="2"/>
  <c r="D701" i="2"/>
  <c r="E701" i="2"/>
  <c r="K705" i="2"/>
  <c r="K708" i="2" s="1"/>
  <c r="F700" i="2"/>
  <c r="F703" i="2" s="1"/>
  <c r="G700" i="2"/>
  <c r="G703" i="2" s="1"/>
  <c r="I700" i="2"/>
  <c r="H700" i="2"/>
  <c r="F705" i="2"/>
  <c r="F708" i="2" s="1"/>
  <c r="M705" i="2"/>
  <c r="M708" i="2" s="1"/>
  <c r="F701" i="2"/>
  <c r="F704" i="2" s="1"/>
  <c r="G701" i="2"/>
  <c r="G704" i="2" s="1"/>
  <c r="I701" i="2"/>
  <c r="I704" i="2" s="1"/>
  <c r="P701" i="2"/>
  <c r="D705" i="2"/>
  <c r="E705" i="2"/>
  <c r="K701" i="2"/>
  <c r="M700" i="2"/>
  <c r="C708" i="2"/>
  <c r="H708" i="2" s="1"/>
  <c r="C703" i="2"/>
  <c r="C704" i="2"/>
  <c r="M704" i="2" s="1"/>
  <c r="H704" i="2" l="1"/>
  <c r="D704" i="2"/>
  <c r="E704" i="2"/>
  <c r="D703" i="2"/>
  <c r="E703" i="2"/>
  <c r="M703" i="2"/>
  <c r="P703" i="2"/>
  <c r="O703" i="2"/>
  <c r="K704" i="2"/>
  <c r="O704" i="2"/>
  <c r="H703" i="2"/>
  <c r="H706" i="2" s="1"/>
  <c r="O708" i="2"/>
  <c r="O711" i="2" s="1"/>
  <c r="I707" i="2"/>
  <c r="I703" i="2"/>
  <c r="I706" i="2" s="1"/>
  <c r="G708" i="2"/>
  <c r="G711" i="2" s="1"/>
  <c r="K703" i="2"/>
  <c r="D708" i="2"/>
  <c r="E708" i="2"/>
  <c r="P704" i="2"/>
  <c r="P708" i="2"/>
  <c r="I708" i="2"/>
  <c r="C707" i="2"/>
  <c r="F707" i="2" s="1"/>
  <c r="C706" i="2"/>
  <c r="G706" i="2" s="1"/>
  <c r="C711" i="2"/>
  <c r="D711" i="2" l="1"/>
  <c r="E711" i="2"/>
  <c r="F711" i="2"/>
  <c r="M711" i="2"/>
  <c r="M714" i="2" s="1"/>
  <c r="K711" i="2"/>
  <c r="K714" i="2" s="1"/>
  <c r="H707" i="2"/>
  <c r="H710" i="2" s="1"/>
  <c r="O714" i="2"/>
  <c r="I711" i="2"/>
  <c r="I714" i="2" s="1"/>
  <c r="P707" i="2"/>
  <c r="F706" i="2"/>
  <c r="G707" i="2"/>
  <c r="O706" i="2"/>
  <c r="D706" i="2"/>
  <c r="E706" i="2"/>
  <c r="D707" i="2"/>
  <c r="E707" i="2"/>
  <c r="P711" i="2"/>
  <c r="P714" i="2" s="1"/>
  <c r="O707" i="2"/>
  <c r="O710" i="2" s="1"/>
  <c r="K707" i="2"/>
  <c r="K710" i="2" s="1"/>
  <c r="P706" i="2"/>
  <c r="M707" i="2"/>
  <c r="K706" i="2"/>
  <c r="M706" i="2"/>
  <c r="H711" i="2"/>
  <c r="C714" i="2"/>
  <c r="C709" i="2"/>
  <c r="C710" i="2"/>
  <c r="F710" i="2" s="1"/>
  <c r="D709" i="2" l="1"/>
  <c r="E709" i="2"/>
  <c r="F714" i="2"/>
  <c r="F717" i="2" s="1"/>
  <c r="H714" i="2"/>
  <c r="H717" i="2" s="1"/>
  <c r="M709" i="2"/>
  <c r="M712" i="2" s="1"/>
  <c r="D714" i="2"/>
  <c r="E714" i="2"/>
  <c r="O709" i="2"/>
  <c r="K709" i="2"/>
  <c r="I710" i="2"/>
  <c r="H709" i="2"/>
  <c r="M710" i="2"/>
  <c r="M713" i="2" s="1"/>
  <c r="F709" i="2"/>
  <c r="F712" i="2" s="1"/>
  <c r="P717" i="2"/>
  <c r="D710" i="2"/>
  <c r="E710" i="2"/>
  <c r="G710" i="2"/>
  <c r="G714" i="2"/>
  <c r="I709" i="2"/>
  <c r="P709" i="2"/>
  <c r="P710" i="2"/>
  <c r="G709" i="2"/>
  <c r="C713" i="2"/>
  <c r="H713" i="2" s="1"/>
  <c r="C712" i="2"/>
  <c r="C717" i="2"/>
  <c r="K717" i="2" s="1"/>
  <c r="D717" i="2" l="1"/>
  <c r="E717" i="2"/>
  <c r="H712" i="2"/>
  <c r="H715" i="2" s="1"/>
  <c r="K713" i="2"/>
  <c r="P713" i="2"/>
  <c r="P716" i="2" s="1"/>
  <c r="O717" i="2"/>
  <c r="O720" i="2" s="1"/>
  <c r="G712" i="2"/>
  <c r="P712" i="2"/>
  <c r="M717" i="2"/>
  <c r="K712" i="2"/>
  <c r="I717" i="2"/>
  <c r="D712" i="2"/>
  <c r="E712" i="2"/>
  <c r="D713" i="2"/>
  <c r="E713" i="2"/>
  <c r="I713" i="2"/>
  <c r="I716" i="2" s="1"/>
  <c r="O712" i="2"/>
  <c r="I712" i="2"/>
  <c r="G717" i="2"/>
  <c r="G720" i="2" s="1"/>
  <c r="G713" i="2"/>
  <c r="O713" i="2"/>
  <c r="F713" i="2"/>
  <c r="C720" i="2"/>
  <c r="P720" i="2" s="1"/>
  <c r="C715" i="2"/>
  <c r="C716" i="2"/>
  <c r="D716" i="2" l="1"/>
  <c r="E716" i="2"/>
  <c r="F720" i="2"/>
  <c r="I720" i="2"/>
  <c r="M716" i="2"/>
  <c r="M719" i="2" s="1"/>
  <c r="K716" i="2"/>
  <c r="K719" i="2" s="1"/>
  <c r="D715" i="2"/>
  <c r="E715" i="2"/>
  <c r="D720" i="2"/>
  <c r="E720" i="2"/>
  <c r="G716" i="2"/>
  <c r="F715" i="2"/>
  <c r="F716" i="2"/>
  <c r="H720" i="2"/>
  <c r="K715" i="2"/>
  <c r="K718" i="2" s="1"/>
  <c r="I715" i="2"/>
  <c r="I718" i="2" s="1"/>
  <c r="P715" i="2"/>
  <c r="P718" i="2" s="1"/>
  <c r="K720" i="2"/>
  <c r="K723" i="2" s="1"/>
  <c r="P719" i="2"/>
  <c r="O716" i="2"/>
  <c r="M720" i="2"/>
  <c r="M715" i="2"/>
  <c r="O715" i="2"/>
  <c r="G715" i="2"/>
  <c r="H716" i="2"/>
  <c r="C719" i="2"/>
  <c r="I719" i="2" s="1"/>
  <c r="C718" i="2"/>
  <c r="H718" i="2" s="1"/>
  <c r="C723" i="2"/>
  <c r="D723" i="2" l="1"/>
  <c r="E723" i="2"/>
  <c r="H723" i="2"/>
  <c r="H726" i="2" s="1"/>
  <c r="P721" i="2"/>
  <c r="I723" i="2"/>
  <c r="I726" i="2" s="1"/>
  <c r="G718" i="2"/>
  <c r="G721" i="2" s="1"/>
  <c r="G723" i="2"/>
  <c r="G726" i="2" s="1"/>
  <c r="F723" i="2"/>
  <c r="H719" i="2"/>
  <c r="F718" i="2"/>
  <c r="M718" i="2"/>
  <c r="G719" i="2"/>
  <c r="D718" i="2"/>
  <c r="E718" i="2"/>
  <c r="D719" i="2"/>
  <c r="E719" i="2"/>
  <c r="F719" i="2"/>
  <c r="F722" i="2" s="1"/>
  <c r="O718" i="2"/>
  <c r="O721" i="2" s="1"/>
  <c r="M723" i="2"/>
  <c r="O723" i="2"/>
  <c r="O719" i="2"/>
  <c r="P723" i="2"/>
  <c r="C726" i="2"/>
  <c r="C721" i="2"/>
  <c r="C722" i="2"/>
  <c r="D722" i="2" l="1"/>
  <c r="E722" i="2"/>
  <c r="P726" i="2"/>
  <c r="P729" i="2" s="1"/>
  <c r="O722" i="2"/>
  <c r="O725" i="2" s="1"/>
  <c r="F721" i="2"/>
  <c r="F724" i="2" s="1"/>
  <c r="D721" i="2"/>
  <c r="E721" i="2"/>
  <c r="D726" i="2"/>
  <c r="E726" i="2"/>
  <c r="K722" i="2"/>
  <c r="M722" i="2"/>
  <c r="G722" i="2"/>
  <c r="M721" i="2"/>
  <c r="I721" i="2"/>
  <c r="I724" i="2" s="1"/>
  <c r="O726" i="2"/>
  <c r="O729" i="2" s="1"/>
  <c r="H722" i="2"/>
  <c r="H725" i="2" s="1"/>
  <c r="H721" i="2"/>
  <c r="H724" i="2" s="1"/>
  <c r="I729" i="2"/>
  <c r="K726" i="2"/>
  <c r="K721" i="2"/>
  <c r="P722" i="2"/>
  <c r="M726" i="2"/>
  <c r="F726" i="2"/>
  <c r="I722" i="2"/>
  <c r="I725" i="2" s="1"/>
  <c r="C725" i="2"/>
  <c r="F725" i="2" s="1"/>
  <c r="C724" i="2"/>
  <c r="O724" i="2" s="1"/>
  <c r="C729" i="2"/>
  <c r="H729" i="2" s="1"/>
  <c r="G725" i="2" l="1"/>
  <c r="D724" i="2"/>
  <c r="E724" i="2"/>
  <c r="D725" i="2"/>
  <c r="E725" i="2"/>
  <c r="M725" i="2"/>
  <c r="F729" i="2"/>
  <c r="P724" i="2"/>
  <c r="M729" i="2"/>
  <c r="D729" i="2"/>
  <c r="E729" i="2"/>
  <c r="M724" i="2"/>
  <c r="M727" i="2" s="1"/>
  <c r="K725" i="2"/>
  <c r="K728" i="2" s="1"/>
  <c r="P725" i="2"/>
  <c r="P728" i="2" s="1"/>
  <c r="G729" i="2"/>
  <c r="K724" i="2"/>
  <c r="K729" i="2"/>
  <c r="G724" i="2"/>
  <c r="G727" i="2" s="1"/>
  <c r="C727" i="2"/>
  <c r="C732" i="2"/>
  <c r="C728" i="2"/>
  <c r="D728" i="2" l="1"/>
  <c r="E728" i="2"/>
  <c r="M732" i="2"/>
  <c r="D732" i="2"/>
  <c r="E732" i="2"/>
  <c r="P727" i="2"/>
  <c r="O728" i="2"/>
  <c r="O731" i="2" s="1"/>
  <c r="D727" i="2"/>
  <c r="E727" i="2"/>
  <c r="K727" i="2"/>
  <c r="K730" i="2" s="1"/>
  <c r="H728" i="2"/>
  <c r="G728" i="2"/>
  <c r="K732" i="2"/>
  <c r="F732" i="2"/>
  <c r="I728" i="2"/>
  <c r="O732" i="2"/>
  <c r="O735" i="2" s="1"/>
  <c r="F728" i="2"/>
  <c r="F731" i="2" s="1"/>
  <c r="H727" i="2"/>
  <c r="H730" i="2" s="1"/>
  <c r="M728" i="2"/>
  <c r="M731" i="2" s="1"/>
  <c r="O727" i="2"/>
  <c r="O730" i="2" s="1"/>
  <c r="I727" i="2"/>
  <c r="P732" i="2"/>
  <c r="F727" i="2"/>
  <c r="I732" i="2"/>
  <c r="G732" i="2"/>
  <c r="H732" i="2"/>
  <c r="C731" i="2"/>
  <c r="C735" i="2"/>
  <c r="C730" i="2"/>
  <c r="D731" i="2" l="1"/>
  <c r="E731" i="2"/>
  <c r="D730" i="2"/>
  <c r="E730" i="2"/>
  <c r="D735" i="2"/>
  <c r="E735" i="2"/>
  <c r="H735" i="2"/>
  <c r="H738" i="2" s="1"/>
  <c r="K733" i="2"/>
  <c r="I731" i="2"/>
  <c r="I734" i="2" s="1"/>
  <c r="G735" i="2"/>
  <c r="M735" i="2"/>
  <c r="P730" i="2"/>
  <c r="K735" i="2"/>
  <c r="K738" i="2" s="1"/>
  <c r="G731" i="2"/>
  <c r="F730" i="2"/>
  <c r="P731" i="2"/>
  <c r="M730" i="2"/>
  <c r="M733" i="2" s="1"/>
  <c r="H733" i="2"/>
  <c r="K731" i="2"/>
  <c r="K734" i="2" s="1"/>
  <c r="F735" i="2"/>
  <c r="F738" i="2" s="1"/>
  <c r="I735" i="2"/>
  <c r="P735" i="2"/>
  <c r="H731" i="2"/>
  <c r="I730" i="2"/>
  <c r="G730" i="2"/>
  <c r="C733" i="2"/>
  <c r="O733" i="2" s="1"/>
  <c r="C738" i="2"/>
  <c r="C734" i="2"/>
  <c r="M734" i="2" s="1"/>
  <c r="P734" i="2" l="1"/>
  <c r="P737" i="2" s="1"/>
  <c r="G733" i="2"/>
  <c r="G736" i="2" s="1"/>
  <c r="D738" i="2"/>
  <c r="E738" i="2"/>
  <c r="D734" i="2"/>
  <c r="E734" i="2"/>
  <c r="F733" i="2"/>
  <c r="I733" i="2"/>
  <c r="H734" i="2"/>
  <c r="F734" i="2"/>
  <c r="F737" i="2" s="1"/>
  <c r="P738" i="2"/>
  <c r="P741" i="2" s="1"/>
  <c r="M738" i="2"/>
  <c r="M741" i="2" s="1"/>
  <c r="O738" i="2"/>
  <c r="O741" i="2" s="1"/>
  <c r="M736" i="2"/>
  <c r="D733" i="2"/>
  <c r="E733" i="2"/>
  <c r="G734" i="2"/>
  <c r="P733" i="2"/>
  <c r="I738" i="2"/>
  <c r="G738" i="2"/>
  <c r="O734" i="2"/>
  <c r="O737" i="2" s="1"/>
  <c r="C737" i="2"/>
  <c r="K737" i="2" s="1"/>
  <c r="C741" i="2"/>
  <c r="H741" i="2" s="1"/>
  <c r="C736" i="2"/>
  <c r="K736" i="2" s="1"/>
  <c r="F741" i="2" l="1"/>
  <c r="F744" i="2" s="1"/>
  <c r="P744" i="2"/>
  <c r="I736" i="2"/>
  <c r="I739" i="2" s="1"/>
  <c r="I737" i="2"/>
  <c r="I740" i="2" s="1"/>
  <c r="F740" i="2"/>
  <c r="G741" i="2"/>
  <c r="F736" i="2"/>
  <c r="H737" i="2"/>
  <c r="P736" i="2"/>
  <c r="D736" i="2"/>
  <c r="E736" i="2"/>
  <c r="D741" i="2"/>
  <c r="E741" i="2"/>
  <c r="D737" i="2"/>
  <c r="E737" i="2"/>
  <c r="O736" i="2"/>
  <c r="O739" i="2" s="1"/>
  <c r="K741" i="2"/>
  <c r="I741" i="2"/>
  <c r="G737" i="2"/>
  <c r="H736" i="2"/>
  <c r="M737" i="2"/>
  <c r="C739" i="2"/>
  <c r="C744" i="2"/>
  <c r="C740" i="2"/>
  <c r="D740" i="2" l="1"/>
  <c r="E740" i="2"/>
  <c r="D744" i="2"/>
  <c r="E744" i="2"/>
  <c r="D739" i="2"/>
  <c r="E739" i="2"/>
  <c r="I742" i="2"/>
  <c r="H740" i="2"/>
  <c r="H743" i="2" s="1"/>
  <c r="O740" i="2"/>
  <c r="H739" i="2"/>
  <c r="M744" i="2"/>
  <c r="O744" i="2"/>
  <c r="P739" i="2"/>
  <c r="G739" i="2"/>
  <c r="G742" i="2" s="1"/>
  <c r="M739" i="2"/>
  <c r="H744" i="2"/>
  <c r="H747" i="2" s="1"/>
  <c r="F739" i="2"/>
  <c r="F742" i="2" s="1"/>
  <c r="K740" i="2"/>
  <c r="K743" i="2" s="1"/>
  <c r="M740" i="2"/>
  <c r="M743" i="2" s="1"/>
  <c r="G740" i="2"/>
  <c r="I744" i="2"/>
  <c r="K744" i="2"/>
  <c r="P740" i="2"/>
  <c r="G744" i="2"/>
  <c r="K739" i="2"/>
  <c r="K742" i="2" s="1"/>
  <c r="C743" i="2"/>
  <c r="C747" i="2"/>
  <c r="C742" i="2"/>
  <c r="D743" i="2" l="1"/>
  <c r="E743" i="2"/>
  <c r="I743" i="2"/>
  <c r="I746" i="2" s="1"/>
  <c r="P743" i="2"/>
  <c r="P746" i="2" s="1"/>
  <c r="F743" i="2"/>
  <c r="F746" i="2" s="1"/>
  <c r="I745" i="2"/>
  <c r="D742" i="2"/>
  <c r="E742" i="2"/>
  <c r="M742" i="2"/>
  <c r="G747" i="2"/>
  <c r="M747" i="2"/>
  <c r="H742" i="2"/>
  <c r="D747" i="2"/>
  <c r="E747" i="2"/>
  <c r="P747" i="2"/>
  <c r="P750" i="2" s="1"/>
  <c r="P742" i="2"/>
  <c r="P745" i="2" s="1"/>
  <c r="O747" i="2"/>
  <c r="O750" i="2" s="1"/>
  <c r="K747" i="2"/>
  <c r="I747" i="2"/>
  <c r="O743" i="2"/>
  <c r="G743" i="2"/>
  <c r="F747" i="2"/>
  <c r="O742" i="2"/>
  <c r="C745" i="2"/>
  <c r="C750" i="2"/>
  <c r="H750" i="2" s="1"/>
  <c r="C746" i="2"/>
  <c r="K746" i="2" s="1"/>
  <c r="H745" i="2" l="1"/>
  <c r="G750" i="2"/>
  <c r="G753" i="2" s="1"/>
  <c r="P749" i="2"/>
  <c r="D745" i="2"/>
  <c r="E745" i="2"/>
  <c r="O745" i="2"/>
  <c r="G746" i="2"/>
  <c r="M750" i="2"/>
  <c r="K745" i="2"/>
  <c r="I750" i="2"/>
  <c r="M745" i="2"/>
  <c r="F749" i="2"/>
  <c r="D746" i="2"/>
  <c r="E746" i="2"/>
  <c r="D750" i="2"/>
  <c r="E750" i="2"/>
  <c r="F745" i="2"/>
  <c r="F748" i="2" s="1"/>
  <c r="F750" i="2"/>
  <c r="M746" i="2"/>
  <c r="O746" i="2"/>
  <c r="G745" i="2"/>
  <c r="K750" i="2"/>
  <c r="H746" i="2"/>
  <c r="C749" i="2"/>
  <c r="C753" i="2"/>
  <c r="C748" i="2"/>
  <c r="I748" i="2" s="1"/>
  <c r="I753" i="2" l="1"/>
  <c r="D753" i="2"/>
  <c r="E753" i="2"/>
  <c r="M748" i="2"/>
  <c r="M751" i="2" s="1"/>
  <c r="D748" i="2"/>
  <c r="E748" i="2"/>
  <c r="P748" i="2"/>
  <c r="P751" i="2" s="1"/>
  <c r="D749" i="2"/>
  <c r="E749" i="2"/>
  <c r="H748" i="2"/>
  <c r="M753" i="2"/>
  <c r="O753" i="2"/>
  <c r="P753" i="2"/>
  <c r="K753" i="2"/>
  <c r="G748" i="2"/>
  <c r="G751" i="2" s="1"/>
  <c r="M749" i="2"/>
  <c r="G749" i="2"/>
  <c r="G752" i="2" s="1"/>
  <c r="H753" i="2"/>
  <c r="H756" i="2" s="1"/>
  <c r="G756" i="2"/>
  <c r="H749" i="2"/>
  <c r="H752" i="2" s="1"/>
  <c r="I749" i="2"/>
  <c r="K748" i="2"/>
  <c r="O749" i="2"/>
  <c r="F753" i="2"/>
  <c r="O748" i="2"/>
  <c r="K749" i="2"/>
  <c r="C751" i="2"/>
  <c r="C756" i="2"/>
  <c r="C752" i="2"/>
  <c r="F752" i="2" s="1"/>
  <c r="D756" i="2" l="1"/>
  <c r="E756" i="2"/>
  <c r="D751" i="2"/>
  <c r="E751" i="2"/>
  <c r="P756" i="2"/>
  <c r="P759" i="2" s="1"/>
  <c r="P752" i="2"/>
  <c r="P755" i="2" s="1"/>
  <c r="I756" i="2"/>
  <c r="I759" i="2" s="1"/>
  <c r="K756" i="2"/>
  <c r="O752" i="2"/>
  <c r="M756" i="2"/>
  <c r="D752" i="2"/>
  <c r="E752" i="2"/>
  <c r="M752" i="2"/>
  <c r="M755" i="2" s="1"/>
  <c r="K752" i="2"/>
  <c r="K755" i="2" s="1"/>
  <c r="F756" i="2"/>
  <c r="F759" i="2" s="1"/>
  <c r="K751" i="2"/>
  <c r="K754" i="2" s="1"/>
  <c r="H751" i="2"/>
  <c r="H754" i="2" s="1"/>
  <c r="F751" i="2"/>
  <c r="O751" i="2"/>
  <c r="O756" i="2"/>
  <c r="I752" i="2"/>
  <c r="I751" i="2"/>
  <c r="C755" i="2"/>
  <c r="C759" i="2"/>
  <c r="C754" i="2"/>
  <c r="D755" i="2" l="1"/>
  <c r="E755" i="2"/>
  <c r="D759" i="2"/>
  <c r="E759" i="2"/>
  <c r="I754" i="2"/>
  <c r="I757" i="2" s="1"/>
  <c r="G755" i="2"/>
  <c r="G758" i="2" s="1"/>
  <c r="D754" i="2"/>
  <c r="E754" i="2"/>
  <c r="I755" i="2"/>
  <c r="M759" i="2"/>
  <c r="H755" i="2"/>
  <c r="H759" i="2"/>
  <c r="H762" i="2" s="1"/>
  <c r="O755" i="2"/>
  <c r="P754" i="2"/>
  <c r="P757" i="2" s="1"/>
  <c r="O754" i="2"/>
  <c r="O757" i="2" s="1"/>
  <c r="G754" i="2"/>
  <c r="G757" i="2" s="1"/>
  <c r="K759" i="2"/>
  <c r="K762" i="2" s="1"/>
  <c r="G759" i="2"/>
  <c r="O759" i="2"/>
  <c r="F754" i="2"/>
  <c r="M754" i="2"/>
  <c r="F755" i="2"/>
  <c r="C757" i="2"/>
  <c r="H757" i="2" s="1"/>
  <c r="C762" i="2"/>
  <c r="C758" i="2"/>
  <c r="K758" i="2" s="1"/>
  <c r="O758" i="2" l="1"/>
  <c r="D762" i="2"/>
  <c r="E762" i="2"/>
  <c r="H758" i="2"/>
  <c r="H761" i="2" s="1"/>
  <c r="O760" i="2"/>
  <c r="G760" i="2"/>
  <c r="D758" i="2"/>
  <c r="E758" i="2"/>
  <c r="F758" i="2"/>
  <c r="F757" i="2"/>
  <c r="I758" i="2"/>
  <c r="M758" i="2"/>
  <c r="I762" i="2"/>
  <c r="D757" i="2"/>
  <c r="E757" i="2"/>
  <c r="M757" i="2"/>
  <c r="M760" i="2" s="1"/>
  <c r="F762" i="2"/>
  <c r="F765" i="2" s="1"/>
  <c r="P760" i="2"/>
  <c r="M762" i="2"/>
  <c r="O762" i="2"/>
  <c r="P762" i="2"/>
  <c r="G762" i="2"/>
  <c r="P758" i="2"/>
  <c r="K757" i="2"/>
  <c r="C761" i="2"/>
  <c r="C765" i="2"/>
  <c r="K765" i="2" s="1"/>
  <c r="C760" i="2"/>
  <c r="D760" i="2" l="1"/>
  <c r="E760" i="2"/>
  <c r="I760" i="2"/>
  <c r="D761" i="2"/>
  <c r="E761" i="2"/>
  <c r="O761" i="2"/>
  <c r="I765" i="2"/>
  <c r="I768" i="2" s="1"/>
  <c r="I761" i="2"/>
  <c r="I764" i="2" s="1"/>
  <c r="G761" i="2"/>
  <c r="P761" i="2"/>
  <c r="P765" i="2"/>
  <c r="F760" i="2"/>
  <c r="F763" i="2" s="1"/>
  <c r="D765" i="2"/>
  <c r="E765" i="2"/>
  <c r="K760" i="2"/>
  <c r="K763" i="2" s="1"/>
  <c r="G765" i="2"/>
  <c r="G768" i="2" s="1"/>
  <c r="O765" i="2"/>
  <c r="O768" i="2" s="1"/>
  <c r="F761" i="2"/>
  <c r="K761" i="2"/>
  <c r="H765" i="2"/>
  <c r="M761" i="2"/>
  <c r="M765" i="2"/>
  <c r="H760" i="2"/>
  <c r="C768" i="2"/>
  <c r="C763" i="2"/>
  <c r="C764" i="2"/>
  <c r="O764" i="2" l="1"/>
  <c r="D764" i="2"/>
  <c r="E764" i="2"/>
  <c r="D763" i="2"/>
  <c r="E763" i="2"/>
  <c r="D768" i="2"/>
  <c r="E768" i="2"/>
  <c r="G771" i="2"/>
  <c r="K766" i="2"/>
  <c r="H764" i="2"/>
  <c r="I763" i="2"/>
  <c r="H768" i="2"/>
  <c r="O763" i="2"/>
  <c r="M763" i="2"/>
  <c r="F768" i="2"/>
  <c r="P768" i="2"/>
  <c r="P764" i="2"/>
  <c r="P767" i="2" s="1"/>
  <c r="K764" i="2"/>
  <c r="K767" i="2" s="1"/>
  <c r="P763" i="2"/>
  <c r="P766" i="2" s="1"/>
  <c r="G763" i="2"/>
  <c r="G766" i="2" s="1"/>
  <c r="H763" i="2"/>
  <c r="M768" i="2"/>
  <c r="M764" i="2"/>
  <c r="F764" i="2"/>
  <c r="G764" i="2"/>
  <c r="K768" i="2"/>
  <c r="C767" i="2"/>
  <c r="C766" i="2"/>
  <c r="C771" i="2"/>
  <c r="I771" i="2" s="1"/>
  <c r="D766" i="2" l="1"/>
  <c r="E766" i="2"/>
  <c r="D767" i="2"/>
  <c r="E767" i="2"/>
  <c r="K771" i="2"/>
  <c r="K774" i="2" s="1"/>
  <c r="I767" i="2"/>
  <c r="I770" i="2" s="1"/>
  <c r="P769" i="2"/>
  <c r="D771" i="2"/>
  <c r="E771" i="2"/>
  <c r="P771" i="2"/>
  <c r="G767" i="2"/>
  <c r="M766" i="2"/>
  <c r="F766" i="2"/>
  <c r="F767" i="2"/>
  <c r="M767" i="2"/>
  <c r="H771" i="2"/>
  <c r="H774" i="2" s="1"/>
  <c r="M771" i="2"/>
  <c r="M774" i="2" s="1"/>
  <c r="I766" i="2"/>
  <c r="I769" i="2" s="1"/>
  <c r="O767" i="2"/>
  <c r="O770" i="2" s="1"/>
  <c r="F771" i="2"/>
  <c r="O766" i="2"/>
  <c r="H766" i="2"/>
  <c r="H767" i="2"/>
  <c r="O771" i="2"/>
  <c r="O774" i="2" s="1"/>
  <c r="C774" i="2"/>
  <c r="G774" i="2" s="1"/>
  <c r="C769" i="2"/>
  <c r="G769" i="2" s="1"/>
  <c r="C770" i="2"/>
  <c r="D770" i="2" l="1"/>
  <c r="E770" i="2"/>
  <c r="F770" i="2"/>
  <c r="F773" i="2" s="1"/>
  <c r="O773" i="2"/>
  <c r="M777" i="2"/>
  <c r="O777" i="2"/>
  <c r="H769" i="2"/>
  <c r="G770" i="2"/>
  <c r="K770" i="2"/>
  <c r="D769" i="2"/>
  <c r="E769" i="2"/>
  <c r="M770" i="2"/>
  <c r="M773" i="2" s="1"/>
  <c r="D774" i="2"/>
  <c r="E774" i="2"/>
  <c r="F769" i="2"/>
  <c r="F772" i="2" s="1"/>
  <c r="O769" i="2"/>
  <c r="O772" i="2" s="1"/>
  <c r="F774" i="2"/>
  <c r="F777" i="2" s="1"/>
  <c r="P774" i="2"/>
  <c r="K769" i="2"/>
  <c r="H770" i="2"/>
  <c r="M769" i="2"/>
  <c r="P770" i="2"/>
  <c r="I774" i="2"/>
  <c r="C773" i="2"/>
  <c r="C772" i="2"/>
  <c r="C777" i="2"/>
  <c r="K777" i="2" s="1"/>
  <c r="D772" i="2" l="1"/>
  <c r="E772" i="2"/>
  <c r="I772" i="2"/>
  <c r="D773" i="2"/>
  <c r="E773" i="2"/>
  <c r="P772" i="2"/>
  <c r="P775" i="2" s="1"/>
  <c r="F780" i="2"/>
  <c r="M776" i="2"/>
  <c r="P773" i="2"/>
  <c r="P776" i="2" s="1"/>
  <c r="D777" i="2"/>
  <c r="E777" i="2"/>
  <c r="I777" i="2"/>
  <c r="M772" i="2"/>
  <c r="H777" i="2"/>
  <c r="H773" i="2"/>
  <c r="H776" i="2" s="1"/>
  <c r="K772" i="2"/>
  <c r="K775" i="2" s="1"/>
  <c r="G773" i="2"/>
  <c r="G776" i="2" s="1"/>
  <c r="G777" i="2"/>
  <c r="G780" i="2" s="1"/>
  <c r="O775" i="2"/>
  <c r="K773" i="2"/>
  <c r="I773" i="2"/>
  <c r="P777" i="2"/>
  <c r="H772" i="2"/>
  <c r="G772" i="2"/>
  <c r="C775" i="2"/>
  <c r="F775" i="2" s="1"/>
  <c r="C780" i="2"/>
  <c r="C776" i="2"/>
  <c r="D780" i="2" l="1"/>
  <c r="E780" i="2"/>
  <c r="D776" i="2"/>
  <c r="E776" i="2"/>
  <c r="H780" i="2"/>
  <c r="H783" i="2" s="1"/>
  <c r="I775" i="2"/>
  <c r="I778" i="2" s="1"/>
  <c r="O778" i="2"/>
  <c r="P778" i="2"/>
  <c r="G775" i="2"/>
  <c r="H775" i="2"/>
  <c r="M775" i="2"/>
  <c r="M780" i="2"/>
  <c r="P780" i="2"/>
  <c r="P783" i="2" s="1"/>
  <c r="I776" i="2"/>
  <c r="I779" i="2" s="1"/>
  <c r="O780" i="2"/>
  <c r="O783" i="2" s="1"/>
  <c r="P779" i="2"/>
  <c r="K778" i="2"/>
  <c r="D775" i="2"/>
  <c r="E775" i="2"/>
  <c r="I780" i="2"/>
  <c r="K776" i="2"/>
  <c r="F776" i="2"/>
  <c r="O776" i="2"/>
  <c r="K780" i="2"/>
  <c r="K783" i="2" s="1"/>
  <c r="C783" i="2"/>
  <c r="C779" i="2"/>
  <c r="G779" i="2" s="1"/>
  <c r="C778" i="2"/>
  <c r="D779" i="2" l="1"/>
  <c r="E779" i="2"/>
  <c r="D783" i="2"/>
  <c r="E783" i="2"/>
  <c r="O781" i="2"/>
  <c r="M779" i="2"/>
  <c r="M783" i="2"/>
  <c r="M778" i="2"/>
  <c r="G783" i="2"/>
  <c r="I781" i="2"/>
  <c r="D778" i="2"/>
  <c r="E778" i="2"/>
  <c r="O779" i="2"/>
  <c r="O782" i="2" s="1"/>
  <c r="H779" i="2"/>
  <c r="H782" i="2" s="1"/>
  <c r="K779" i="2"/>
  <c r="K782" i="2" s="1"/>
  <c r="I783" i="2"/>
  <c r="H778" i="2"/>
  <c r="F783" i="2"/>
  <c r="F779" i="2"/>
  <c r="G778" i="2"/>
  <c r="F778" i="2"/>
  <c r="F781" i="2" s="1"/>
  <c r="C781" i="2"/>
  <c r="K781" i="2" s="1"/>
  <c r="C782" i="2"/>
  <c r="I782" i="2" s="1"/>
  <c r="C786" i="2"/>
  <c r="P786" i="2" s="1"/>
  <c r="G786" i="2" l="1"/>
  <c r="G789" i="2" s="1"/>
  <c r="H786" i="2"/>
  <c r="H789" i="2" s="1"/>
  <c r="F786" i="2"/>
  <c r="F789" i="2" s="1"/>
  <c r="D786" i="2"/>
  <c r="E786" i="2"/>
  <c r="D782" i="2"/>
  <c r="E782" i="2"/>
  <c r="D781" i="2"/>
  <c r="E781" i="2"/>
  <c r="G781" i="2"/>
  <c r="M786" i="2"/>
  <c r="M782" i="2"/>
  <c r="M785" i="2" s="1"/>
  <c r="H781" i="2"/>
  <c r="K786" i="2"/>
  <c r="K789" i="2" s="1"/>
  <c r="P782" i="2"/>
  <c r="P785" i="2" s="1"/>
  <c r="O785" i="2"/>
  <c r="I784" i="2"/>
  <c r="M781" i="2"/>
  <c r="F782" i="2"/>
  <c r="P781" i="2"/>
  <c r="I786" i="2"/>
  <c r="O786" i="2"/>
  <c r="G782" i="2"/>
  <c r="C789" i="2"/>
  <c r="C785" i="2"/>
  <c r="C784" i="2"/>
  <c r="O784" i="2" s="1"/>
  <c r="F784" i="2" l="1"/>
  <c r="D785" i="2"/>
  <c r="E785" i="2"/>
  <c r="D789" i="2"/>
  <c r="E789" i="2"/>
  <c r="M789" i="2"/>
  <c r="M792" i="2" s="1"/>
  <c r="K785" i="2"/>
  <c r="K788" i="2" s="1"/>
  <c r="F792" i="2"/>
  <c r="M788" i="2"/>
  <c r="O789" i="2"/>
  <c r="G784" i="2"/>
  <c r="H785" i="2"/>
  <c r="I785" i="2"/>
  <c r="D784" i="2"/>
  <c r="E784" i="2"/>
  <c r="H784" i="2"/>
  <c r="H787" i="2" s="1"/>
  <c r="G785" i="2"/>
  <c r="G788" i="2" s="1"/>
  <c r="I789" i="2"/>
  <c r="I792" i="2" s="1"/>
  <c r="P784" i="2"/>
  <c r="F785" i="2"/>
  <c r="K784" i="2"/>
  <c r="M784" i="2"/>
  <c r="P789" i="2"/>
  <c r="C787" i="2"/>
  <c r="C788" i="2"/>
  <c r="P788" i="2" s="1"/>
  <c r="C792" i="2"/>
  <c r="G792" i="2" s="1"/>
  <c r="D787" i="2" l="1"/>
  <c r="E787" i="2"/>
  <c r="M795" i="2"/>
  <c r="F795" i="2"/>
  <c r="F787" i="2"/>
  <c r="F790" i="2" s="1"/>
  <c r="G791" i="2"/>
  <c r="M787" i="2"/>
  <c r="M790" i="2" s="1"/>
  <c r="K792" i="2"/>
  <c r="P792" i="2"/>
  <c r="K787" i="2"/>
  <c r="H788" i="2"/>
  <c r="F788" i="2"/>
  <c r="G787" i="2"/>
  <c r="D792" i="2"/>
  <c r="E792" i="2"/>
  <c r="D788" i="2"/>
  <c r="E788" i="2"/>
  <c r="I788" i="2"/>
  <c r="I791" i="2" s="1"/>
  <c r="O788" i="2"/>
  <c r="H792" i="2"/>
  <c r="I787" i="2"/>
  <c r="P787" i="2"/>
  <c r="O792" i="2"/>
  <c r="O787" i="2"/>
  <c r="C795" i="2"/>
  <c r="C791" i="2"/>
  <c r="P791" i="2" s="1"/>
  <c r="C790" i="2"/>
  <c r="K791" i="2" l="1"/>
  <c r="D790" i="2"/>
  <c r="E790" i="2"/>
  <c r="D795" i="2"/>
  <c r="E795" i="2"/>
  <c r="M791" i="2"/>
  <c r="M794" i="2" s="1"/>
  <c r="G790" i="2"/>
  <c r="G793" i="2" s="1"/>
  <c r="F791" i="2"/>
  <c r="F794" i="2" s="1"/>
  <c r="I795" i="2"/>
  <c r="O790" i="2"/>
  <c r="O795" i="2"/>
  <c r="P790" i="2"/>
  <c r="I790" i="2"/>
  <c r="I793" i="2" s="1"/>
  <c r="H795" i="2"/>
  <c r="H798" i="2" s="1"/>
  <c r="P795" i="2"/>
  <c r="P798" i="2" s="1"/>
  <c r="D791" i="2"/>
  <c r="E791" i="2"/>
  <c r="H791" i="2"/>
  <c r="K790" i="2"/>
  <c r="H790" i="2"/>
  <c r="O791" i="2"/>
  <c r="K795" i="2"/>
  <c r="G795" i="2"/>
  <c r="C793" i="2"/>
  <c r="F793" i="2" s="1"/>
  <c r="C794" i="2"/>
  <c r="C798" i="2"/>
  <c r="D794" i="2" l="1"/>
  <c r="E794" i="2"/>
  <c r="K798" i="2"/>
  <c r="K801" i="2" s="1"/>
  <c r="G794" i="2"/>
  <c r="G797" i="2" s="1"/>
  <c r="D798" i="2"/>
  <c r="E798" i="2"/>
  <c r="P793" i="2"/>
  <c r="K794" i="2"/>
  <c r="D793" i="2"/>
  <c r="E793" i="2"/>
  <c r="O798" i="2"/>
  <c r="O794" i="2"/>
  <c r="M798" i="2"/>
  <c r="M801" i="2" s="1"/>
  <c r="G798" i="2"/>
  <c r="G801" i="2" s="1"/>
  <c r="O793" i="2"/>
  <c r="O796" i="2" s="1"/>
  <c r="H793" i="2"/>
  <c r="H796" i="2" s="1"/>
  <c r="F798" i="2"/>
  <c r="F801" i="2" s="1"/>
  <c r="K793" i="2"/>
  <c r="K796" i="2" s="1"/>
  <c r="M793" i="2"/>
  <c r="I794" i="2"/>
  <c r="H794" i="2"/>
  <c r="I798" i="2"/>
  <c r="P794" i="2"/>
  <c r="C801" i="2"/>
  <c r="C797" i="2"/>
  <c r="C796" i="2"/>
  <c r="D796" i="2" l="1"/>
  <c r="E796" i="2"/>
  <c r="D797" i="2"/>
  <c r="E797" i="2"/>
  <c r="O797" i="2"/>
  <c r="O800" i="2" s="1"/>
  <c r="F797" i="2"/>
  <c r="F800" i="2" s="1"/>
  <c r="O799" i="2"/>
  <c r="O801" i="2"/>
  <c r="O804" i="2" s="1"/>
  <c r="K799" i="2"/>
  <c r="I801" i="2"/>
  <c r="I796" i="2"/>
  <c r="H797" i="2"/>
  <c r="D801" i="2"/>
  <c r="E801" i="2"/>
  <c r="G796" i="2"/>
  <c r="G799" i="2" s="1"/>
  <c r="H801" i="2"/>
  <c r="M797" i="2"/>
  <c r="M800" i="2" s="1"/>
  <c r="I797" i="2"/>
  <c r="I800" i="2" s="1"/>
  <c r="K797" i="2"/>
  <c r="K800" i="2" s="1"/>
  <c r="P801" i="2"/>
  <c r="P797" i="2"/>
  <c r="M796" i="2"/>
  <c r="P796" i="2"/>
  <c r="F796" i="2"/>
  <c r="C799" i="2"/>
  <c r="C800" i="2"/>
  <c r="C804" i="2"/>
  <c r="K804" i="2" s="1"/>
  <c r="D800" i="2" l="1"/>
  <c r="E800" i="2"/>
  <c r="H804" i="2"/>
  <c r="H807" i="2" s="1"/>
  <c r="D799" i="2"/>
  <c r="E799" i="2"/>
  <c r="P799" i="2"/>
  <c r="P802" i="2" s="1"/>
  <c r="G800" i="2"/>
  <c r="G803" i="2" s="1"/>
  <c r="H799" i="2"/>
  <c r="M799" i="2"/>
  <c r="H800" i="2"/>
  <c r="D804" i="2"/>
  <c r="E804" i="2"/>
  <c r="P800" i="2"/>
  <c r="M803" i="2"/>
  <c r="K802" i="2"/>
  <c r="G802" i="2"/>
  <c r="F799" i="2"/>
  <c r="F802" i="2" s="1"/>
  <c r="I799" i="2"/>
  <c r="G804" i="2"/>
  <c r="I804" i="2"/>
  <c r="P804" i="2"/>
  <c r="M804" i="2"/>
  <c r="F804" i="2"/>
  <c r="C807" i="2"/>
  <c r="O807" i="2" s="1"/>
  <c r="C803" i="2"/>
  <c r="C802" i="2"/>
  <c r="D803" i="2" l="1"/>
  <c r="E803" i="2"/>
  <c r="K803" i="2"/>
  <c r="K806" i="2" s="1"/>
  <c r="G805" i="2"/>
  <c r="D802" i="2"/>
  <c r="E802" i="2"/>
  <c r="G806" i="2"/>
  <c r="M807" i="2"/>
  <c r="I803" i="2"/>
  <c r="P803" i="2"/>
  <c r="D807" i="2"/>
  <c r="E807" i="2"/>
  <c r="F807" i="2"/>
  <c r="P807" i="2"/>
  <c r="M802" i="2"/>
  <c r="M805" i="2" s="1"/>
  <c r="O802" i="2"/>
  <c r="O805" i="2" s="1"/>
  <c r="G807" i="2"/>
  <c r="G810" i="2" s="1"/>
  <c r="O803" i="2"/>
  <c r="O806" i="2" s="1"/>
  <c r="F803" i="2"/>
  <c r="H803" i="2"/>
  <c r="I807" i="2"/>
  <c r="I802" i="2"/>
  <c r="H802" i="2"/>
  <c r="K807" i="2"/>
  <c r="C805" i="2"/>
  <c r="C806" i="2"/>
  <c r="M806" i="2" s="1"/>
  <c r="C810" i="2"/>
  <c r="D810" i="2" l="1"/>
  <c r="E810" i="2"/>
  <c r="P810" i="2"/>
  <c r="P813" i="2" s="1"/>
  <c r="D805" i="2"/>
  <c r="E805" i="2"/>
  <c r="H805" i="2"/>
  <c r="H808" i="2" s="1"/>
  <c r="D806" i="2"/>
  <c r="E806" i="2"/>
  <c r="P806" i="2"/>
  <c r="I805" i="2"/>
  <c r="I810" i="2"/>
  <c r="P805" i="2"/>
  <c r="H806" i="2"/>
  <c r="M810" i="2"/>
  <c r="M813" i="2" s="1"/>
  <c r="F805" i="2"/>
  <c r="F808" i="2" s="1"/>
  <c r="G809" i="2"/>
  <c r="K809" i="2"/>
  <c r="F810" i="2"/>
  <c r="F813" i="2" s="1"/>
  <c r="K810" i="2"/>
  <c r="K813" i="2" s="1"/>
  <c r="K805" i="2"/>
  <c r="I806" i="2"/>
  <c r="F806" i="2"/>
  <c r="H810" i="2"/>
  <c r="O810" i="2"/>
  <c r="C813" i="2"/>
  <c r="C809" i="2"/>
  <c r="O809" i="2" s="1"/>
  <c r="C808" i="2"/>
  <c r="M808" i="2" s="1"/>
  <c r="O813" i="2" l="1"/>
  <c r="P808" i="2"/>
  <c r="P811" i="2" s="1"/>
  <c r="H809" i="2"/>
  <c r="H812" i="2" s="1"/>
  <c r="G808" i="2"/>
  <c r="G811" i="2" s="1"/>
  <c r="I813" i="2"/>
  <c r="I816" i="2" s="1"/>
  <c r="K812" i="2"/>
  <c r="D808" i="2"/>
  <c r="E808" i="2"/>
  <c r="O808" i="2"/>
  <c r="H813" i="2"/>
  <c r="F809" i="2"/>
  <c r="I808" i="2"/>
  <c r="D809" i="2"/>
  <c r="E809" i="2"/>
  <c r="D813" i="2"/>
  <c r="E813" i="2"/>
  <c r="I809" i="2"/>
  <c r="I812" i="2" s="1"/>
  <c r="P809" i="2"/>
  <c r="K808" i="2"/>
  <c r="G813" i="2"/>
  <c r="M809" i="2"/>
  <c r="C811" i="2"/>
  <c r="C812" i="2"/>
  <c r="C816" i="2"/>
  <c r="D816" i="2" l="1"/>
  <c r="E816" i="2"/>
  <c r="D811" i="2"/>
  <c r="E811" i="2"/>
  <c r="H811" i="2"/>
  <c r="O816" i="2"/>
  <c r="O819" i="2" s="1"/>
  <c r="I819" i="2"/>
  <c r="D812" i="2"/>
  <c r="E812" i="2"/>
  <c r="F812" i="2"/>
  <c r="F816" i="2"/>
  <c r="M816" i="2"/>
  <c r="F811" i="2"/>
  <c r="O811" i="2"/>
  <c r="G812" i="2"/>
  <c r="M812" i="2"/>
  <c r="M815" i="2" s="1"/>
  <c r="K816" i="2"/>
  <c r="K819" i="2" s="1"/>
  <c r="H816" i="2"/>
  <c r="H819" i="2" s="1"/>
  <c r="G816" i="2"/>
  <c r="G819" i="2" s="1"/>
  <c r="P816" i="2"/>
  <c r="K811" i="2"/>
  <c r="M811" i="2"/>
  <c r="I811" i="2"/>
  <c r="P812" i="2"/>
  <c r="O812" i="2"/>
  <c r="C819" i="2"/>
  <c r="C815" i="2"/>
  <c r="C814" i="2"/>
  <c r="D815" i="2" l="1"/>
  <c r="E815" i="2"/>
  <c r="D814" i="2"/>
  <c r="E814" i="2"/>
  <c r="O814" i="2"/>
  <c r="O817" i="2" s="1"/>
  <c r="I814" i="2"/>
  <c r="I817" i="2" s="1"/>
  <c r="P814" i="2"/>
  <c r="P817" i="2" s="1"/>
  <c r="G822" i="2"/>
  <c r="G814" i="2"/>
  <c r="F814" i="2"/>
  <c r="F819" i="2"/>
  <c r="K815" i="2"/>
  <c r="H814" i="2"/>
  <c r="H817" i="2" s="1"/>
  <c r="O815" i="2"/>
  <c r="O818" i="2" s="1"/>
  <c r="P815" i="2"/>
  <c r="M819" i="2"/>
  <c r="M814" i="2"/>
  <c r="M817" i="2" s="1"/>
  <c r="K814" i="2"/>
  <c r="K817" i="2" s="1"/>
  <c r="F815" i="2"/>
  <c r="F818" i="2" s="1"/>
  <c r="H815" i="2"/>
  <c r="H818" i="2" s="1"/>
  <c r="G815" i="2"/>
  <c r="D819" i="2"/>
  <c r="E819" i="2"/>
  <c r="P819" i="2"/>
  <c r="I815" i="2"/>
  <c r="I818" i="2" s="1"/>
  <c r="C817" i="2"/>
  <c r="C818" i="2"/>
  <c r="M818" i="2" s="1"/>
  <c r="C822" i="2"/>
  <c r="D822" i="2" l="1"/>
  <c r="E822" i="2"/>
  <c r="M822" i="2"/>
  <c r="M825" i="2" s="1"/>
  <c r="D817" i="2"/>
  <c r="E817" i="2"/>
  <c r="P818" i="2"/>
  <c r="P821" i="2" s="1"/>
  <c r="O822" i="2"/>
  <c r="O825" i="2" s="1"/>
  <c r="K818" i="2"/>
  <c r="G818" i="2"/>
  <c r="G821" i="2" s="1"/>
  <c r="F817" i="2"/>
  <c r="I822" i="2"/>
  <c r="I825" i="2" s="1"/>
  <c r="I820" i="2"/>
  <c r="D818" i="2"/>
  <c r="E818" i="2"/>
  <c r="P822" i="2"/>
  <c r="F822" i="2"/>
  <c r="H822" i="2"/>
  <c r="G817" i="2"/>
  <c r="K822" i="2"/>
  <c r="C825" i="2"/>
  <c r="C821" i="2"/>
  <c r="H821" i="2" s="1"/>
  <c r="C820" i="2"/>
  <c r="D820" i="2" l="1"/>
  <c r="E820" i="2"/>
  <c r="F820" i="2"/>
  <c r="M820" i="2"/>
  <c r="I821" i="2"/>
  <c r="I824" i="2" s="1"/>
  <c r="D825" i="2"/>
  <c r="E825" i="2"/>
  <c r="H825" i="2"/>
  <c r="H828" i="2" s="1"/>
  <c r="P820" i="2"/>
  <c r="F825" i="2"/>
  <c r="O820" i="2"/>
  <c r="D821" i="2"/>
  <c r="E821" i="2"/>
  <c r="K825" i="2"/>
  <c r="K821" i="2"/>
  <c r="K824" i="2" s="1"/>
  <c r="H820" i="2"/>
  <c r="H823" i="2" s="1"/>
  <c r="P825" i="2"/>
  <c r="P828" i="2" s="1"/>
  <c r="G825" i="2"/>
  <c r="G828" i="2" s="1"/>
  <c r="K820" i="2"/>
  <c r="K823" i="2" s="1"/>
  <c r="F821" i="2"/>
  <c r="G820" i="2"/>
  <c r="O821" i="2"/>
  <c r="M821" i="2"/>
  <c r="C823" i="2"/>
  <c r="C824" i="2"/>
  <c r="C828" i="2"/>
  <c r="D828" i="2" l="1"/>
  <c r="E828" i="2"/>
  <c r="D824" i="2"/>
  <c r="E824" i="2"/>
  <c r="M823" i="2"/>
  <c r="K828" i="2"/>
  <c r="K831" i="2" s="1"/>
  <c r="M824" i="2"/>
  <c r="M827" i="2" s="1"/>
  <c r="F823" i="2"/>
  <c r="O823" i="2"/>
  <c r="P824" i="2"/>
  <c r="O828" i="2"/>
  <c r="D823" i="2"/>
  <c r="E823" i="2"/>
  <c r="O824" i="2"/>
  <c r="O827" i="2" s="1"/>
  <c r="P831" i="2"/>
  <c r="G824" i="2"/>
  <c r="G827" i="2" s="1"/>
  <c r="G823" i="2"/>
  <c r="F824" i="2"/>
  <c r="F827" i="2" s="1"/>
  <c r="F828" i="2"/>
  <c r="M828" i="2"/>
  <c r="I828" i="2"/>
  <c r="I823" i="2"/>
  <c r="P823" i="2"/>
  <c r="H824" i="2"/>
  <c r="C831" i="2"/>
  <c r="C827" i="2"/>
  <c r="C826" i="2"/>
  <c r="D826" i="2" l="1"/>
  <c r="E826" i="2"/>
  <c r="K826" i="2"/>
  <c r="D827" i="2"/>
  <c r="E827" i="2"/>
  <c r="D831" i="2"/>
  <c r="E831" i="2"/>
  <c r="M830" i="2"/>
  <c r="H826" i="2"/>
  <c r="H829" i="2" s="1"/>
  <c r="M826" i="2"/>
  <c r="M829" i="2" s="1"/>
  <c r="H827" i="2"/>
  <c r="P826" i="2"/>
  <c r="P827" i="2"/>
  <c r="I827" i="2"/>
  <c r="G826" i="2"/>
  <c r="O831" i="2"/>
  <c r="I831" i="2"/>
  <c r="I834" i="2" s="1"/>
  <c r="M831" i="2"/>
  <c r="M834" i="2" s="1"/>
  <c r="O826" i="2"/>
  <c r="O829" i="2" s="1"/>
  <c r="G831" i="2"/>
  <c r="G834" i="2" s="1"/>
  <c r="I826" i="2"/>
  <c r="I829" i="2" s="1"/>
  <c r="K827" i="2"/>
  <c r="F831" i="2"/>
  <c r="F826" i="2"/>
  <c r="H831" i="2"/>
  <c r="C829" i="2"/>
  <c r="C830" i="2"/>
  <c r="C834" i="2"/>
  <c r="D834" i="2" l="1"/>
  <c r="E834" i="2"/>
  <c r="D830" i="2"/>
  <c r="E830" i="2"/>
  <c r="O830" i="2"/>
  <c r="I837" i="2"/>
  <c r="I830" i="2"/>
  <c r="I833" i="2" s="1"/>
  <c r="M837" i="2"/>
  <c r="O834" i="2"/>
  <c r="D829" i="2"/>
  <c r="E829" i="2"/>
  <c r="G829" i="2"/>
  <c r="K829" i="2"/>
  <c r="K834" i="2"/>
  <c r="H834" i="2"/>
  <c r="H837" i="2" s="1"/>
  <c r="F829" i="2"/>
  <c r="F832" i="2" s="1"/>
  <c r="F834" i="2"/>
  <c r="F837" i="2" s="1"/>
  <c r="P830" i="2"/>
  <c r="P833" i="2" s="1"/>
  <c r="K830" i="2"/>
  <c r="K833" i="2" s="1"/>
  <c r="P829" i="2"/>
  <c r="P832" i="2" s="1"/>
  <c r="P834" i="2"/>
  <c r="F830" i="2"/>
  <c r="G830" i="2"/>
  <c r="H830" i="2"/>
  <c r="C837" i="2"/>
  <c r="G837" i="2" s="1"/>
  <c r="C833" i="2"/>
  <c r="M833" i="2" s="1"/>
  <c r="C832" i="2"/>
  <c r="M832" i="2" s="1"/>
  <c r="O833" i="2" l="1"/>
  <c r="P836" i="2"/>
  <c r="D832" i="2"/>
  <c r="E832" i="2"/>
  <c r="D837" i="2"/>
  <c r="E837" i="2"/>
  <c r="K832" i="2"/>
  <c r="G832" i="2"/>
  <c r="K837" i="2"/>
  <c r="F833" i="2"/>
  <c r="F836" i="2" s="1"/>
  <c r="I832" i="2"/>
  <c r="I835" i="2" s="1"/>
  <c r="I836" i="2"/>
  <c r="H833" i="2"/>
  <c r="H836" i="2" s="1"/>
  <c r="G833" i="2"/>
  <c r="G836" i="2" s="1"/>
  <c r="O832" i="2"/>
  <c r="D833" i="2"/>
  <c r="E833" i="2"/>
  <c r="P837" i="2"/>
  <c r="O837" i="2"/>
  <c r="H832" i="2"/>
  <c r="C835" i="2"/>
  <c r="C836" i="2"/>
  <c r="K836" i="2" s="1"/>
  <c r="C840" i="2"/>
  <c r="D840" i="2" l="1"/>
  <c r="E840" i="2"/>
  <c r="D835" i="2"/>
  <c r="E835" i="2"/>
  <c r="H835" i="2"/>
  <c r="H838" i="2" s="1"/>
  <c r="F840" i="2"/>
  <c r="F843" i="2" s="1"/>
  <c r="F835" i="2"/>
  <c r="F838" i="2" s="1"/>
  <c r="O840" i="2"/>
  <c r="G835" i="2"/>
  <c r="M840" i="2"/>
  <c r="O836" i="2"/>
  <c r="P840" i="2"/>
  <c r="K835" i="2"/>
  <c r="P835" i="2"/>
  <c r="K840" i="2"/>
  <c r="K843" i="2" s="1"/>
  <c r="G840" i="2"/>
  <c r="G843" i="2" s="1"/>
  <c r="M835" i="2"/>
  <c r="M838" i="2" s="1"/>
  <c r="I840" i="2"/>
  <c r="D836" i="2"/>
  <c r="E836" i="2"/>
  <c r="H840" i="2"/>
  <c r="O835" i="2"/>
  <c r="M836" i="2"/>
  <c r="C843" i="2"/>
  <c r="C839" i="2"/>
  <c r="F839" i="2" s="1"/>
  <c r="C838" i="2"/>
  <c r="K838" i="2" l="1"/>
  <c r="D838" i="2"/>
  <c r="E838" i="2"/>
  <c r="D843" i="2"/>
  <c r="E843" i="2"/>
  <c r="H839" i="2"/>
  <c r="H842" i="2" s="1"/>
  <c r="G846" i="2"/>
  <c r="P838" i="2"/>
  <c r="P841" i="2" s="1"/>
  <c r="O838" i="2"/>
  <c r="O841" i="2" s="1"/>
  <c r="O839" i="2"/>
  <c r="D839" i="2"/>
  <c r="E839" i="2"/>
  <c r="M843" i="2"/>
  <c r="I838" i="2"/>
  <c r="I841" i="2" s="1"/>
  <c r="M839" i="2"/>
  <c r="M842" i="2" s="1"/>
  <c r="O843" i="2"/>
  <c r="O846" i="2" s="1"/>
  <c r="G839" i="2"/>
  <c r="G842" i="2" s="1"/>
  <c r="F846" i="2"/>
  <c r="I839" i="2"/>
  <c r="I842" i="2" s="1"/>
  <c r="P843" i="2"/>
  <c r="H843" i="2"/>
  <c r="G838" i="2"/>
  <c r="I843" i="2"/>
  <c r="P839" i="2"/>
  <c r="K839" i="2"/>
  <c r="C841" i="2"/>
  <c r="C842" i="2"/>
  <c r="C846" i="2"/>
  <c r="D841" i="2" l="1"/>
  <c r="E841" i="2"/>
  <c r="M846" i="2"/>
  <c r="M849" i="2" s="1"/>
  <c r="K841" i="2"/>
  <c r="K844" i="2" s="1"/>
  <c r="G849" i="2"/>
  <c r="D846" i="2"/>
  <c r="E846" i="2"/>
  <c r="D842" i="2"/>
  <c r="E842" i="2"/>
  <c r="P842" i="2"/>
  <c r="I846" i="2"/>
  <c r="G841" i="2"/>
  <c r="F841" i="2"/>
  <c r="F844" i="2" s="1"/>
  <c r="H846" i="2"/>
  <c r="H849" i="2" s="1"/>
  <c r="H841" i="2"/>
  <c r="H844" i="2" s="1"/>
  <c r="M841" i="2"/>
  <c r="M844" i="2" s="1"/>
  <c r="H845" i="2"/>
  <c r="K842" i="2"/>
  <c r="K846" i="2"/>
  <c r="P846" i="2"/>
  <c r="O842" i="2"/>
  <c r="F842" i="2"/>
  <c r="C849" i="2"/>
  <c r="C845" i="2"/>
  <c r="C844" i="2"/>
  <c r="I844" i="2" s="1"/>
  <c r="G844" i="2" l="1"/>
  <c r="D849" i="2"/>
  <c r="E849" i="2"/>
  <c r="I849" i="2"/>
  <c r="I852" i="2" s="1"/>
  <c r="O844" i="2"/>
  <c r="O847" i="2" s="1"/>
  <c r="M847" i="2"/>
  <c r="P844" i="2"/>
  <c r="P847" i="2" s="1"/>
  <c r="O849" i="2"/>
  <c r="P845" i="2"/>
  <c r="D844" i="2"/>
  <c r="E844" i="2"/>
  <c r="D845" i="2"/>
  <c r="E845" i="2"/>
  <c r="O845" i="2"/>
  <c r="P849" i="2"/>
  <c r="P852" i="2" s="1"/>
  <c r="F849" i="2"/>
  <c r="F852" i="2" s="1"/>
  <c r="M852" i="2"/>
  <c r="M845" i="2"/>
  <c r="M848" i="2" s="1"/>
  <c r="F845" i="2"/>
  <c r="K849" i="2"/>
  <c r="K845" i="2"/>
  <c r="I845" i="2"/>
  <c r="G845" i="2"/>
  <c r="C847" i="2"/>
  <c r="F847" i="2" s="1"/>
  <c r="C848" i="2"/>
  <c r="C852" i="2"/>
  <c r="H852" i="2" s="1"/>
  <c r="D848" i="2" l="1"/>
  <c r="E848" i="2"/>
  <c r="D847" i="2"/>
  <c r="E847" i="2"/>
  <c r="H848" i="2"/>
  <c r="H851" i="2" s="1"/>
  <c r="G847" i="2"/>
  <c r="G850" i="2" s="1"/>
  <c r="I848" i="2"/>
  <c r="G852" i="2"/>
  <c r="H847" i="2"/>
  <c r="K852" i="2"/>
  <c r="K855" i="2" s="1"/>
  <c r="P848" i="2"/>
  <c r="P851" i="2" s="1"/>
  <c r="D852" i="2"/>
  <c r="E852" i="2"/>
  <c r="O848" i="2"/>
  <c r="O851" i="2" s="1"/>
  <c r="G848" i="2"/>
  <c r="K848" i="2"/>
  <c r="K847" i="2"/>
  <c r="F848" i="2"/>
  <c r="O852" i="2"/>
  <c r="I847" i="2"/>
  <c r="C855" i="2"/>
  <c r="C851" i="2"/>
  <c r="C850" i="2"/>
  <c r="D850" i="2" l="1"/>
  <c r="E850" i="2"/>
  <c r="O850" i="2"/>
  <c r="D851" i="2"/>
  <c r="E851" i="2"/>
  <c r="D855" i="2"/>
  <c r="E855" i="2"/>
  <c r="P855" i="2"/>
  <c r="P854" i="2"/>
  <c r="O855" i="2"/>
  <c r="M850" i="2"/>
  <c r="M853" i="2" s="1"/>
  <c r="I855" i="2"/>
  <c r="M855" i="2"/>
  <c r="P850" i="2"/>
  <c r="F851" i="2"/>
  <c r="G855" i="2"/>
  <c r="M851" i="2"/>
  <c r="M854" i="2" s="1"/>
  <c r="H854" i="2"/>
  <c r="H850" i="2"/>
  <c r="H853" i="2" s="1"/>
  <c r="K851" i="2"/>
  <c r="K854" i="2" s="1"/>
  <c r="I851" i="2"/>
  <c r="I854" i="2" s="1"/>
  <c r="F850" i="2"/>
  <c r="I850" i="2"/>
  <c r="K850" i="2"/>
  <c r="G851" i="2"/>
  <c r="F855" i="2"/>
  <c r="H855" i="2"/>
  <c r="C853" i="2"/>
  <c r="C854" i="2"/>
  <c r="C858" i="2"/>
  <c r="D858" i="2" l="1"/>
  <c r="E858" i="2"/>
  <c r="G858" i="2"/>
  <c r="O858" i="2"/>
  <c r="O861" i="2" s="1"/>
  <c r="P858" i="2"/>
  <c r="P861" i="2" s="1"/>
  <c r="D854" i="2"/>
  <c r="E854" i="2"/>
  <c r="D853" i="2"/>
  <c r="E853" i="2"/>
  <c r="F854" i="2"/>
  <c r="M858" i="2"/>
  <c r="O853" i="2"/>
  <c r="P853" i="2"/>
  <c r="I858" i="2"/>
  <c r="I861" i="2" s="1"/>
  <c r="H857" i="2"/>
  <c r="H858" i="2"/>
  <c r="H861" i="2" s="1"/>
  <c r="G854" i="2"/>
  <c r="G857" i="2" s="1"/>
  <c r="F858" i="2"/>
  <c r="F861" i="2" s="1"/>
  <c r="K853" i="2"/>
  <c r="I853" i="2"/>
  <c r="K858" i="2"/>
  <c r="K861" i="2" s="1"/>
  <c r="F853" i="2"/>
  <c r="G853" i="2"/>
  <c r="O854" i="2"/>
  <c r="C861" i="2"/>
  <c r="C857" i="2"/>
  <c r="K857" i="2" s="1"/>
  <c r="C856" i="2"/>
  <c r="M856" i="2" s="1"/>
  <c r="M857" i="2" l="1"/>
  <c r="P856" i="2"/>
  <c r="G861" i="2"/>
  <c r="G864" i="2" s="1"/>
  <c r="O864" i="2"/>
  <c r="D861" i="2"/>
  <c r="E861" i="2"/>
  <c r="O856" i="2"/>
  <c r="O859" i="2" s="1"/>
  <c r="I857" i="2"/>
  <c r="P857" i="2"/>
  <c r="G856" i="2"/>
  <c r="F856" i="2"/>
  <c r="M861" i="2"/>
  <c r="F857" i="2"/>
  <c r="F860" i="2" s="1"/>
  <c r="P864" i="2"/>
  <c r="O857" i="2"/>
  <c r="O860" i="2" s="1"/>
  <c r="I856" i="2"/>
  <c r="I859" i="2" s="1"/>
  <c r="D856" i="2"/>
  <c r="E856" i="2"/>
  <c r="D857" i="2"/>
  <c r="E857" i="2"/>
  <c r="K856" i="2"/>
  <c r="H856" i="2"/>
  <c r="C859" i="2"/>
  <c r="C860" i="2"/>
  <c r="C864" i="2"/>
  <c r="F864" i="2" s="1"/>
  <c r="M860" i="2" l="1"/>
  <c r="D860" i="2"/>
  <c r="E860" i="2"/>
  <c r="P859" i="2"/>
  <c r="F859" i="2"/>
  <c r="I864" i="2"/>
  <c r="I867" i="2" s="1"/>
  <c r="F863" i="2"/>
  <c r="K864" i="2"/>
  <c r="K867" i="2" s="1"/>
  <c r="M864" i="2"/>
  <c r="M867" i="2" s="1"/>
  <c r="G859" i="2"/>
  <c r="G860" i="2"/>
  <c r="P860" i="2"/>
  <c r="H860" i="2"/>
  <c r="D864" i="2"/>
  <c r="E864" i="2"/>
  <c r="D859" i="2"/>
  <c r="E859" i="2"/>
  <c r="H859" i="2"/>
  <c r="H862" i="2" s="1"/>
  <c r="K859" i="2"/>
  <c r="H864" i="2"/>
  <c r="K860" i="2"/>
  <c r="I860" i="2"/>
  <c r="M859" i="2"/>
  <c r="C867" i="2"/>
  <c r="C863" i="2"/>
  <c r="C862" i="2"/>
  <c r="D862" i="2" l="1"/>
  <c r="E862" i="2"/>
  <c r="P862" i="2"/>
  <c r="D867" i="2"/>
  <c r="E867" i="2"/>
  <c r="F866" i="2"/>
  <c r="D863" i="2"/>
  <c r="E863" i="2"/>
  <c r="M863" i="2"/>
  <c r="M866" i="2" s="1"/>
  <c r="M862" i="2"/>
  <c r="I863" i="2"/>
  <c r="O867" i="2"/>
  <c r="O862" i="2"/>
  <c r="G867" i="2"/>
  <c r="F862" i="2"/>
  <c r="F865" i="2" s="1"/>
  <c r="P867" i="2"/>
  <c r="H863" i="2"/>
  <c r="H866" i="2" s="1"/>
  <c r="K863" i="2"/>
  <c r="K866" i="2" s="1"/>
  <c r="H867" i="2"/>
  <c r="H870" i="2" s="1"/>
  <c r="G863" i="2"/>
  <c r="G866" i="2" s="1"/>
  <c r="O863" i="2"/>
  <c r="I862" i="2"/>
  <c r="P863" i="2"/>
  <c r="K862" i="2"/>
  <c r="G862" i="2"/>
  <c r="F867" i="2"/>
  <c r="C865" i="2"/>
  <c r="H865" i="2" s="1"/>
  <c r="C866" i="2"/>
  <c r="C870" i="2"/>
  <c r="G870" i="2" l="1"/>
  <c r="O865" i="2"/>
  <c r="D870" i="2"/>
  <c r="E870" i="2"/>
  <c r="D866" i="2"/>
  <c r="E866" i="2"/>
  <c r="F870" i="2"/>
  <c r="K865" i="2"/>
  <c r="O870" i="2"/>
  <c r="P870" i="2"/>
  <c r="D865" i="2"/>
  <c r="E865" i="2"/>
  <c r="G865" i="2"/>
  <c r="P865" i="2"/>
  <c r="P866" i="2"/>
  <c r="P869" i="2" s="1"/>
  <c r="I866" i="2"/>
  <c r="I869" i="2" s="1"/>
  <c r="I865" i="2"/>
  <c r="I868" i="2" s="1"/>
  <c r="M865" i="2"/>
  <c r="M868" i="2" s="1"/>
  <c r="K870" i="2"/>
  <c r="O866" i="2"/>
  <c r="I870" i="2"/>
  <c r="M870" i="2"/>
  <c r="C873" i="2"/>
  <c r="H873" i="2" s="1"/>
  <c r="C869" i="2"/>
  <c r="M869" i="2" s="1"/>
  <c r="C868" i="2"/>
  <c r="F869" i="2" l="1"/>
  <c r="G868" i="2"/>
  <c r="G873" i="2"/>
  <c r="I871" i="2"/>
  <c r="P868" i="2"/>
  <c r="P871" i="2" s="1"/>
  <c r="M873" i="2"/>
  <c r="M876" i="2" s="1"/>
  <c r="P873" i="2"/>
  <c r="P876" i="2" s="1"/>
  <c r="D868" i="2"/>
  <c r="E868" i="2"/>
  <c r="D873" i="2"/>
  <c r="E873" i="2"/>
  <c r="I873" i="2"/>
  <c r="F868" i="2"/>
  <c r="D869" i="2"/>
  <c r="E869" i="2"/>
  <c r="O868" i="2"/>
  <c r="O871" i="2" s="1"/>
  <c r="O869" i="2"/>
  <c r="O872" i="2" s="1"/>
  <c r="O873" i="2"/>
  <c r="O876" i="2" s="1"/>
  <c r="H869" i="2"/>
  <c r="H872" i="2" s="1"/>
  <c r="K869" i="2"/>
  <c r="K868" i="2"/>
  <c r="G869" i="2"/>
  <c r="K873" i="2"/>
  <c r="F873" i="2"/>
  <c r="H868" i="2"/>
  <c r="C871" i="2"/>
  <c r="C872" i="2"/>
  <c r="M872" i="2" s="1"/>
  <c r="C876" i="2"/>
  <c r="D871" i="2" l="1"/>
  <c r="E871" i="2"/>
  <c r="G876" i="2"/>
  <c r="G879" i="2" s="1"/>
  <c r="P872" i="2"/>
  <c r="P875" i="2" s="1"/>
  <c r="M871" i="2"/>
  <c r="M874" i="2" s="1"/>
  <c r="G871" i="2"/>
  <c r="G874" i="2" s="1"/>
  <c r="O879" i="2"/>
  <c r="F871" i="2"/>
  <c r="F872" i="2"/>
  <c r="H871" i="2"/>
  <c r="K876" i="2"/>
  <c r="I876" i="2"/>
  <c r="I879" i="2" s="1"/>
  <c r="I872" i="2"/>
  <c r="I875" i="2" s="1"/>
  <c r="F876" i="2"/>
  <c r="F879" i="2" s="1"/>
  <c r="G872" i="2"/>
  <c r="G875" i="2" s="1"/>
  <c r="K871" i="2"/>
  <c r="K874" i="2" s="1"/>
  <c r="P879" i="2"/>
  <c r="D876" i="2"/>
  <c r="E876" i="2"/>
  <c r="D872" i="2"/>
  <c r="E872" i="2"/>
  <c r="K872" i="2"/>
  <c r="H876" i="2"/>
  <c r="H879" i="2" s="1"/>
  <c r="C879" i="2"/>
  <c r="M879" i="2" s="1"/>
  <c r="C875" i="2"/>
  <c r="C874" i="2"/>
  <c r="M877" i="2" l="1"/>
  <c r="D874" i="2"/>
  <c r="E874" i="2"/>
  <c r="P874" i="2"/>
  <c r="P877" i="2" s="1"/>
  <c r="K879" i="2"/>
  <c r="O874" i="2"/>
  <c r="D875" i="2"/>
  <c r="E875" i="2"/>
  <c r="H875" i="2"/>
  <c r="I874" i="2"/>
  <c r="I877" i="2" s="1"/>
  <c r="I878" i="2"/>
  <c r="D879" i="2"/>
  <c r="E879" i="2"/>
  <c r="K875" i="2"/>
  <c r="K878" i="2" s="1"/>
  <c r="H874" i="2"/>
  <c r="F875" i="2"/>
  <c r="O875" i="2"/>
  <c r="F874" i="2"/>
  <c r="M875" i="2"/>
  <c r="C877" i="2"/>
  <c r="C878" i="2"/>
  <c r="C882" i="2"/>
  <c r="D882" i="2" l="1"/>
  <c r="E882" i="2"/>
  <c r="D878" i="2"/>
  <c r="E878" i="2"/>
  <c r="I882" i="2"/>
  <c r="F882" i="2"/>
  <c r="F885" i="2" s="1"/>
  <c r="M878" i="2"/>
  <c r="M881" i="2" s="1"/>
  <c r="P878" i="2"/>
  <c r="P881" i="2" s="1"/>
  <c r="I880" i="2"/>
  <c r="D877" i="2"/>
  <c r="E877" i="2"/>
  <c r="H882" i="2"/>
  <c r="K877" i="2"/>
  <c r="G878" i="2"/>
  <c r="O878" i="2"/>
  <c r="O882" i="2"/>
  <c r="G877" i="2"/>
  <c r="G880" i="2" s="1"/>
  <c r="M880" i="2"/>
  <c r="H878" i="2"/>
  <c r="H881" i="2" s="1"/>
  <c r="F877" i="2"/>
  <c r="F880" i="2" s="1"/>
  <c r="G882" i="2"/>
  <c r="G885" i="2" s="1"/>
  <c r="O877" i="2"/>
  <c r="P882" i="2"/>
  <c r="F878" i="2"/>
  <c r="H877" i="2"/>
  <c r="K882" i="2"/>
  <c r="M882" i="2"/>
  <c r="C885" i="2"/>
  <c r="C881" i="2"/>
  <c r="I881" i="2" s="1"/>
  <c r="C880" i="2"/>
  <c r="D885" i="2" l="1"/>
  <c r="E885" i="2"/>
  <c r="I885" i="2"/>
  <c r="D881" i="2"/>
  <c r="E881" i="2"/>
  <c r="O881" i="2"/>
  <c r="O884" i="2" s="1"/>
  <c r="H884" i="2"/>
  <c r="D880" i="2"/>
  <c r="E880" i="2"/>
  <c r="K880" i="2"/>
  <c r="G881" i="2"/>
  <c r="O885" i="2"/>
  <c r="K885" i="2"/>
  <c r="F881" i="2"/>
  <c r="F884" i="2" s="1"/>
  <c r="H885" i="2"/>
  <c r="H888" i="2" s="1"/>
  <c r="P885" i="2"/>
  <c r="P888" i="2" s="1"/>
  <c r="P880" i="2"/>
  <c r="M885" i="2"/>
  <c r="H880" i="2"/>
  <c r="O880" i="2"/>
  <c r="K881" i="2"/>
  <c r="C883" i="2"/>
  <c r="C884" i="2"/>
  <c r="C888" i="2"/>
  <c r="D888" i="2" l="1"/>
  <c r="E888" i="2"/>
  <c r="I888" i="2"/>
  <c r="D884" i="2"/>
  <c r="E884" i="2"/>
  <c r="K884" i="2"/>
  <c r="K887" i="2" s="1"/>
  <c r="H891" i="2"/>
  <c r="D883" i="2"/>
  <c r="E883" i="2"/>
  <c r="O883" i="2"/>
  <c r="F888" i="2"/>
  <c r="H883" i="2"/>
  <c r="K883" i="2"/>
  <c r="G883" i="2"/>
  <c r="O888" i="2"/>
  <c r="O891" i="2" s="1"/>
  <c r="I883" i="2"/>
  <c r="P884" i="2"/>
  <c r="P887" i="2" s="1"/>
  <c r="K888" i="2"/>
  <c r="K891" i="2" s="1"/>
  <c r="G888" i="2"/>
  <c r="G891" i="2" s="1"/>
  <c r="G884" i="2"/>
  <c r="G887" i="2" s="1"/>
  <c r="M888" i="2"/>
  <c r="M891" i="2" s="1"/>
  <c r="M883" i="2"/>
  <c r="M884" i="2"/>
  <c r="P883" i="2"/>
  <c r="F883" i="2"/>
  <c r="I884" i="2"/>
  <c r="C891" i="2"/>
  <c r="P891" i="2" s="1"/>
  <c r="C887" i="2"/>
  <c r="C886" i="2"/>
  <c r="D886" i="2" l="1"/>
  <c r="E886" i="2"/>
  <c r="D887" i="2"/>
  <c r="E887" i="2"/>
  <c r="K890" i="2"/>
  <c r="G886" i="2"/>
  <c r="G889" i="2" s="1"/>
  <c r="I891" i="2"/>
  <c r="I894" i="2" s="1"/>
  <c r="O894" i="2"/>
  <c r="F887" i="2"/>
  <c r="P886" i="2"/>
  <c r="K886" i="2"/>
  <c r="H887" i="2"/>
  <c r="I886" i="2"/>
  <c r="D891" i="2"/>
  <c r="E891" i="2"/>
  <c r="F886" i="2"/>
  <c r="F889" i="2" s="1"/>
  <c r="H886" i="2"/>
  <c r="H889" i="2" s="1"/>
  <c r="O887" i="2"/>
  <c r="O890" i="2" s="1"/>
  <c r="H894" i="2"/>
  <c r="I887" i="2"/>
  <c r="M887" i="2"/>
  <c r="M886" i="2"/>
  <c r="F891" i="2"/>
  <c r="O886" i="2"/>
  <c r="C889" i="2"/>
  <c r="C890" i="2"/>
  <c r="C894" i="2"/>
  <c r="D894" i="2" l="1"/>
  <c r="E894" i="2"/>
  <c r="D890" i="2"/>
  <c r="E890" i="2"/>
  <c r="I889" i="2"/>
  <c r="I892" i="2" s="1"/>
  <c r="M894" i="2"/>
  <c r="M897" i="2" s="1"/>
  <c r="H890" i="2"/>
  <c r="K894" i="2"/>
  <c r="M889" i="2"/>
  <c r="K889" i="2"/>
  <c r="P890" i="2"/>
  <c r="O889" i="2"/>
  <c r="F894" i="2"/>
  <c r="F897" i="2" s="1"/>
  <c r="M890" i="2"/>
  <c r="M893" i="2" s="1"/>
  <c r="P889" i="2"/>
  <c r="P892" i="2" s="1"/>
  <c r="G890" i="2"/>
  <c r="G893" i="2" s="1"/>
  <c r="D889" i="2"/>
  <c r="E889" i="2"/>
  <c r="G894" i="2"/>
  <c r="I890" i="2"/>
  <c r="F890" i="2"/>
  <c r="P894" i="2"/>
  <c r="C897" i="2"/>
  <c r="C893" i="2"/>
  <c r="C892" i="2"/>
  <c r="D892" i="2" l="1"/>
  <c r="E892" i="2"/>
  <c r="D897" i="2"/>
  <c r="E897" i="2"/>
  <c r="I897" i="2"/>
  <c r="D893" i="2"/>
  <c r="E893" i="2"/>
  <c r="K893" i="2"/>
  <c r="K896" i="2" s="1"/>
  <c r="G892" i="2"/>
  <c r="G895" i="2" s="1"/>
  <c r="P893" i="2"/>
  <c r="H892" i="2"/>
  <c r="O892" i="2"/>
  <c r="P897" i="2"/>
  <c r="F893" i="2"/>
  <c r="K892" i="2"/>
  <c r="K895" i="2" s="1"/>
  <c r="O893" i="2"/>
  <c r="I895" i="2"/>
  <c r="M892" i="2"/>
  <c r="M895" i="2" s="1"/>
  <c r="I893" i="2"/>
  <c r="I896" i="2" s="1"/>
  <c r="G897" i="2"/>
  <c r="G900" i="2" s="1"/>
  <c r="H897" i="2"/>
  <c r="K897" i="2"/>
  <c r="O897" i="2"/>
  <c r="H893" i="2"/>
  <c r="F892" i="2"/>
  <c r="C895" i="2"/>
  <c r="C896" i="2"/>
  <c r="G896" i="2" s="1"/>
  <c r="C900" i="2"/>
  <c r="D900" i="2" l="1"/>
  <c r="E900" i="2"/>
  <c r="I900" i="2"/>
  <c r="M900" i="2"/>
  <c r="K898" i="2"/>
  <c r="P900" i="2"/>
  <c r="I899" i="2"/>
  <c r="F900" i="2"/>
  <c r="D896" i="2"/>
  <c r="E896" i="2"/>
  <c r="F895" i="2"/>
  <c r="O900" i="2"/>
  <c r="O895" i="2"/>
  <c r="D895" i="2"/>
  <c r="E895" i="2"/>
  <c r="H896" i="2"/>
  <c r="H899" i="2" s="1"/>
  <c r="K899" i="2"/>
  <c r="O896" i="2"/>
  <c r="O899" i="2" s="1"/>
  <c r="F896" i="2"/>
  <c r="F899" i="2" s="1"/>
  <c r="P895" i="2"/>
  <c r="P898" i="2" s="1"/>
  <c r="K900" i="2"/>
  <c r="H895" i="2"/>
  <c r="H900" i="2"/>
  <c r="P896" i="2"/>
  <c r="M896" i="2"/>
  <c r="C899" i="2"/>
  <c r="C898" i="2"/>
  <c r="I898" i="2" s="1"/>
  <c r="M898" i="2" l="1"/>
  <c r="D899" i="2"/>
  <c r="E899" i="2"/>
  <c r="O898" i="2"/>
  <c r="O901" i="2" s="1"/>
  <c r="K901" i="2"/>
  <c r="D898" i="2"/>
  <c r="E898" i="2"/>
  <c r="P899" i="2"/>
  <c r="F898" i="2"/>
  <c r="F901" i="2" s="1"/>
  <c r="H898" i="2"/>
  <c r="H901" i="2" s="1"/>
  <c r="G898" i="2"/>
  <c r="M899" i="2"/>
  <c r="G899" i="2"/>
  <c r="C901" i="2"/>
  <c r="P901" i="2" s="1"/>
  <c r="E13" i="5"/>
  <c r="F14" i="5" s="1"/>
  <c r="E14" i="5" s="1"/>
  <c r="F15" i="5" s="1"/>
  <c r="D901" i="2" l="1"/>
  <c r="E901" i="2"/>
  <c r="M901" i="2"/>
  <c r="G901" i="2"/>
  <c r="I901" i="2"/>
  <c r="E15" i="5"/>
  <c r="F16" i="5" s="1"/>
  <c r="E16" i="5" s="1"/>
  <c r="F17" i="5" s="1"/>
  <c r="E17" i="5" s="1"/>
  <c r="F18" i="5" s="1"/>
  <c r="E18" i="5" l="1"/>
  <c r="F19" i="5" s="1"/>
  <c r="E19" i="5" l="1"/>
  <c r="F20" i="5" s="1"/>
  <c r="E20" i="5" l="1"/>
  <c r="F21" i="5" s="1"/>
  <c r="E21" i="5" l="1"/>
  <c r="F22" i="5" s="1"/>
  <c r="E22" i="5" l="1"/>
  <c r="F23" i="5" s="1"/>
  <c r="E23" i="5" l="1"/>
  <c r="F24" i="5" s="1"/>
  <c r="E24" i="5" l="1"/>
  <c r="F25" i="5" s="1"/>
  <c r="E25" i="5" l="1"/>
  <c r="F26" i="5" s="1"/>
  <c r="E26" i="5" l="1"/>
  <c r="F27" i="5" s="1"/>
  <c r="E27" i="5" l="1"/>
  <c r="F28" i="5" s="1"/>
  <c r="E28" i="5" l="1"/>
  <c r="F29" i="5" s="1"/>
  <c r="E29" i="5" l="1"/>
  <c r="F30" i="5" s="1"/>
  <c r="E30" i="5" l="1"/>
  <c r="F31" i="5" s="1"/>
  <c r="E31" i="5" l="1"/>
  <c r="F32" i="5" s="1"/>
  <c r="E32" i="5" l="1"/>
  <c r="F33" i="5" s="1"/>
  <c r="E33" i="5" l="1"/>
  <c r="F34" i="5" s="1"/>
  <c r="E34" i="5" l="1"/>
</calcChain>
</file>

<file path=xl/sharedStrings.xml><?xml version="1.0" encoding="utf-8"?>
<sst xmlns="http://schemas.openxmlformats.org/spreadsheetml/2006/main" count="10941" uniqueCount="1923">
  <si>
    <t>Armor</t>
  </si>
  <si>
    <t>Archer</t>
  </si>
  <si>
    <t>Damage</t>
  </si>
  <si>
    <t>Knight</t>
  </si>
  <si>
    <t>Type</t>
  </si>
  <si>
    <t>ID</t>
  </si>
  <si>
    <t>Level</t>
  </si>
  <si>
    <t>ArtAsset</t>
  </si>
  <si>
    <t>HitPoints</t>
  </si>
  <si>
    <t>ArmorPiercing</t>
  </si>
  <si>
    <t>Cost1_Type</t>
  </si>
  <si>
    <t>Cost1_Amount</t>
  </si>
  <si>
    <t>Cost2_Type</t>
  </si>
  <si>
    <t>Cost2_Amount</t>
  </si>
  <si>
    <t>TrainingDuration</t>
  </si>
  <si>
    <t>Pikeman</t>
  </si>
  <si>
    <t>Locakey</t>
  </si>
  <si>
    <t>units_pikeman_1.png</t>
  </si>
  <si>
    <t>units_archer_1.png</t>
  </si>
  <si>
    <t>units_knight_1.png</t>
  </si>
  <si>
    <t>Lkey_combat_unit_pikeman_1</t>
  </si>
  <si>
    <t>Lkey_combat_unit_archer_1</t>
  </si>
  <si>
    <t>Lkey_combat_unit_knight_1</t>
  </si>
  <si>
    <t>Resource_Gold</t>
  </si>
  <si>
    <t>Resource_Wood</t>
  </si>
  <si>
    <t>Cost3_Type</t>
  </si>
  <si>
    <t>Cost3_Amount</t>
  </si>
  <si>
    <t>Resource_Metal</t>
  </si>
  <si>
    <t>C_U_P1</t>
  </si>
  <si>
    <t>C_U_A1</t>
  </si>
  <si>
    <t>C_U_K1</t>
  </si>
  <si>
    <t>C_U_P2</t>
  </si>
  <si>
    <t>C_U_A2</t>
  </si>
  <si>
    <t>C_U_K2</t>
  </si>
  <si>
    <t>C_U_P3</t>
  </si>
  <si>
    <t>C_U_A3</t>
  </si>
  <si>
    <t>C_U_K3</t>
  </si>
  <si>
    <t>C_U_P4</t>
  </si>
  <si>
    <t>C_U_A4</t>
  </si>
  <si>
    <t>C_U_K4</t>
  </si>
  <si>
    <t>C_U_P5</t>
  </si>
  <si>
    <t>C_U_A5</t>
  </si>
  <si>
    <t>C_U_K5</t>
  </si>
  <si>
    <t>C_U_P6</t>
  </si>
  <si>
    <t>C_U_A6</t>
  </si>
  <si>
    <t>C_U_K6</t>
  </si>
  <si>
    <t>C_U_P7</t>
  </si>
  <si>
    <t>C_U_A7</t>
  </si>
  <si>
    <t>C_U_K7</t>
  </si>
  <si>
    <t>C_U_P8</t>
  </si>
  <si>
    <t>C_U_A8</t>
  </si>
  <si>
    <t>C_U_K8</t>
  </si>
  <si>
    <t>C_U_P9</t>
  </si>
  <si>
    <t>C_U_A9</t>
  </si>
  <si>
    <t>C_U_K9</t>
  </si>
  <si>
    <t>C_U_P10</t>
  </si>
  <si>
    <t>C_U_A10</t>
  </si>
  <si>
    <t>C_U_K10</t>
  </si>
  <si>
    <t>C_U_P11</t>
  </si>
  <si>
    <t>C_U_A11</t>
  </si>
  <si>
    <t>C_U_K11</t>
  </si>
  <si>
    <t>C_U_P12</t>
  </si>
  <si>
    <t>C_U_A12</t>
  </si>
  <si>
    <t>C_U_K12</t>
  </si>
  <si>
    <t>C_U_P13</t>
  </si>
  <si>
    <t>C_U_A13</t>
  </si>
  <si>
    <t>C_U_K13</t>
  </si>
  <si>
    <t>C_U_P14</t>
  </si>
  <si>
    <t>C_U_A14</t>
  </si>
  <si>
    <t>C_U_K14</t>
  </si>
  <si>
    <t>C_U_P15</t>
  </si>
  <si>
    <t>C_U_A15</t>
  </si>
  <si>
    <t>C_U_K15</t>
  </si>
  <si>
    <t>C_U_P16</t>
  </si>
  <si>
    <t>C_U_A16</t>
  </si>
  <si>
    <t>C_U_K16</t>
  </si>
  <si>
    <t>C_U_P17</t>
  </si>
  <si>
    <t>C_U_A17</t>
  </si>
  <si>
    <t>C_U_K17</t>
  </si>
  <si>
    <t>C_U_P18</t>
  </si>
  <si>
    <t>C_U_A18</t>
  </si>
  <si>
    <t>C_U_K18</t>
  </si>
  <si>
    <t>C_U_P19</t>
  </si>
  <si>
    <t>C_U_A19</t>
  </si>
  <si>
    <t>C_U_K19</t>
  </si>
  <si>
    <t>C_U_P20</t>
  </si>
  <si>
    <t>C_U_A20</t>
  </si>
  <si>
    <t>C_U_K20</t>
  </si>
  <si>
    <t>C_U_P21</t>
  </si>
  <si>
    <t>C_U_A21</t>
  </si>
  <si>
    <t>C_U_K21</t>
  </si>
  <si>
    <t>C_U_P22</t>
  </si>
  <si>
    <t>C_U_A22</t>
  </si>
  <si>
    <t>C_U_K22</t>
  </si>
  <si>
    <t>C_U_P23</t>
  </si>
  <si>
    <t>C_U_A23</t>
  </si>
  <si>
    <t>C_U_K23</t>
  </si>
  <si>
    <t>C_U_P24</t>
  </si>
  <si>
    <t>C_U_A24</t>
  </si>
  <si>
    <t>C_U_K24</t>
  </si>
  <si>
    <t>C_U_P25</t>
  </si>
  <si>
    <t>C_U_A25</t>
  </si>
  <si>
    <t>C_U_K25</t>
  </si>
  <si>
    <t>C_U_P26</t>
  </si>
  <si>
    <t>C_U_A26</t>
  </si>
  <si>
    <t>C_U_K26</t>
  </si>
  <si>
    <t>C_U_P27</t>
  </si>
  <si>
    <t>C_U_A27</t>
  </si>
  <si>
    <t>C_U_K27</t>
  </si>
  <si>
    <t>C_U_P28</t>
  </si>
  <si>
    <t>C_U_A28</t>
  </si>
  <si>
    <t>C_U_K28</t>
  </si>
  <si>
    <t>C_U_P29</t>
  </si>
  <si>
    <t>C_U_A29</t>
  </si>
  <si>
    <t>C_U_K29</t>
  </si>
  <si>
    <t>C_U_P30</t>
  </si>
  <si>
    <t>C_U_A30</t>
  </si>
  <si>
    <t>C_U_K30</t>
  </si>
  <si>
    <t>C_U_P31</t>
  </si>
  <si>
    <t>C_U_A31</t>
  </si>
  <si>
    <t>C_U_K31</t>
  </si>
  <si>
    <t>C_U_P32</t>
  </si>
  <si>
    <t>C_U_A32</t>
  </si>
  <si>
    <t>C_U_K32</t>
  </si>
  <si>
    <t>C_U_P33</t>
  </si>
  <si>
    <t>C_U_A33</t>
  </si>
  <si>
    <t>C_U_K33</t>
  </si>
  <si>
    <t>C_U_P34</t>
  </si>
  <si>
    <t>C_U_A34</t>
  </si>
  <si>
    <t>C_U_K34</t>
  </si>
  <si>
    <t>C_U_P35</t>
  </si>
  <si>
    <t>C_U_A35</t>
  </si>
  <si>
    <t>C_U_K35</t>
  </si>
  <si>
    <t>C_U_P36</t>
  </si>
  <si>
    <t>C_U_A36</t>
  </si>
  <si>
    <t>C_U_K36</t>
  </si>
  <si>
    <t>C_U_P37</t>
  </si>
  <si>
    <t>C_U_A37</t>
  </si>
  <si>
    <t>C_U_K37</t>
  </si>
  <si>
    <t>C_U_P38</t>
  </si>
  <si>
    <t>C_U_A38</t>
  </si>
  <si>
    <t>C_U_K38</t>
  </si>
  <si>
    <t>C_U_P39</t>
  </si>
  <si>
    <t>C_U_A39</t>
  </si>
  <si>
    <t>C_U_K39</t>
  </si>
  <si>
    <t>C_U_P40</t>
  </si>
  <si>
    <t>C_U_A40</t>
  </si>
  <si>
    <t>C_U_K40</t>
  </si>
  <si>
    <t>C_U_P41</t>
  </si>
  <si>
    <t>C_U_A41</t>
  </si>
  <si>
    <t>C_U_K41</t>
  </si>
  <si>
    <t>C_U_P42</t>
  </si>
  <si>
    <t>C_U_A42</t>
  </si>
  <si>
    <t>C_U_K42</t>
  </si>
  <si>
    <t>C_U_P43</t>
  </si>
  <si>
    <t>C_U_A43</t>
  </si>
  <si>
    <t>C_U_K43</t>
  </si>
  <si>
    <t>C_U_P44</t>
  </si>
  <si>
    <t>C_U_A44</t>
  </si>
  <si>
    <t>C_U_K44</t>
  </si>
  <si>
    <t>C_U_P45</t>
  </si>
  <si>
    <t>C_U_A45</t>
  </si>
  <si>
    <t>C_U_K45</t>
  </si>
  <si>
    <t>C_U_P46</t>
  </si>
  <si>
    <t>C_U_A46</t>
  </si>
  <si>
    <t>C_U_K46</t>
  </si>
  <si>
    <t>C_U_P47</t>
  </si>
  <si>
    <t>C_U_A47</t>
  </si>
  <si>
    <t>C_U_K47</t>
  </si>
  <si>
    <t>C_U_P48</t>
  </si>
  <si>
    <t>C_U_A48</t>
  </si>
  <si>
    <t>C_U_K48</t>
  </si>
  <si>
    <t>C_U_P49</t>
  </si>
  <si>
    <t>C_U_A49</t>
  </si>
  <si>
    <t>C_U_K49</t>
  </si>
  <si>
    <t>C_U_P50</t>
  </si>
  <si>
    <t>C_U_A50</t>
  </si>
  <si>
    <t>C_U_K50</t>
  </si>
  <si>
    <t>C_U_P51</t>
  </si>
  <si>
    <t>C_U_A51</t>
  </si>
  <si>
    <t>C_U_K51</t>
  </si>
  <si>
    <t>C_U_P52</t>
  </si>
  <si>
    <t>C_U_A52</t>
  </si>
  <si>
    <t>C_U_K52</t>
  </si>
  <si>
    <t>C_U_P53</t>
  </si>
  <si>
    <t>C_U_A53</t>
  </si>
  <si>
    <t>C_U_K53</t>
  </si>
  <si>
    <t>C_U_P54</t>
  </si>
  <si>
    <t>C_U_A54</t>
  </si>
  <si>
    <t>C_U_K54</t>
  </si>
  <si>
    <t>C_U_P55</t>
  </si>
  <si>
    <t>C_U_A55</t>
  </si>
  <si>
    <t>C_U_K55</t>
  </si>
  <si>
    <t>C_U_P56</t>
  </si>
  <si>
    <t>C_U_A56</t>
  </si>
  <si>
    <t>C_U_K56</t>
  </si>
  <si>
    <t>C_U_P57</t>
  </si>
  <si>
    <t>C_U_A57</t>
  </si>
  <si>
    <t>C_U_K57</t>
  </si>
  <si>
    <t>C_U_P58</t>
  </si>
  <si>
    <t>C_U_A58</t>
  </si>
  <si>
    <t>C_U_K58</t>
  </si>
  <si>
    <t>C_U_P59</t>
  </si>
  <si>
    <t>C_U_A59</t>
  </si>
  <si>
    <t>C_U_K59</t>
  </si>
  <si>
    <t>C_U_P60</t>
  </si>
  <si>
    <t>C_U_A60</t>
  </si>
  <si>
    <t>C_U_K60</t>
  </si>
  <si>
    <t>C_U_P61</t>
  </si>
  <si>
    <t>C_U_A61</t>
  </si>
  <si>
    <t>C_U_K61</t>
  </si>
  <si>
    <t>C_U_P62</t>
  </si>
  <si>
    <t>C_U_A62</t>
  </si>
  <si>
    <t>C_U_K62</t>
  </si>
  <si>
    <t>C_U_P63</t>
  </si>
  <si>
    <t>C_U_A63</t>
  </si>
  <si>
    <t>C_U_K63</t>
  </si>
  <si>
    <t>C_U_P64</t>
  </si>
  <si>
    <t>C_U_A64</t>
  </si>
  <si>
    <t>C_U_K64</t>
  </si>
  <si>
    <t>C_U_P65</t>
  </si>
  <si>
    <t>C_U_A65</t>
  </si>
  <si>
    <t>C_U_K65</t>
  </si>
  <si>
    <t>C_U_P66</t>
  </si>
  <si>
    <t>C_U_A66</t>
  </si>
  <si>
    <t>C_U_K66</t>
  </si>
  <si>
    <t>C_U_P67</t>
  </si>
  <si>
    <t>C_U_A67</t>
  </si>
  <si>
    <t>C_U_K67</t>
  </si>
  <si>
    <t>C_U_P68</t>
  </si>
  <si>
    <t>C_U_A68</t>
  </si>
  <si>
    <t>C_U_K68</t>
  </si>
  <si>
    <t>C_U_P69</t>
  </si>
  <si>
    <t>C_U_A69</t>
  </si>
  <si>
    <t>C_U_K69</t>
  </si>
  <si>
    <t>C_U_P70</t>
  </si>
  <si>
    <t>C_U_A70</t>
  </si>
  <si>
    <t>C_U_K70</t>
  </si>
  <si>
    <t>C_U_P71</t>
  </si>
  <si>
    <t>C_U_A71</t>
  </si>
  <si>
    <t>C_U_K71</t>
  </si>
  <si>
    <t>C_U_P72</t>
  </si>
  <si>
    <t>C_U_A72</t>
  </si>
  <si>
    <t>C_U_K72</t>
  </si>
  <si>
    <t>C_U_P73</t>
  </si>
  <si>
    <t>C_U_A73</t>
  </si>
  <si>
    <t>C_U_K73</t>
  </si>
  <si>
    <t>C_U_P74</t>
  </si>
  <si>
    <t>C_U_A74</t>
  </si>
  <si>
    <t>C_U_K74</t>
  </si>
  <si>
    <t>C_U_P75</t>
  </si>
  <si>
    <t>C_U_A75</t>
  </si>
  <si>
    <t>C_U_K75</t>
  </si>
  <si>
    <t>C_U_P76</t>
  </si>
  <si>
    <t>C_U_A76</t>
  </si>
  <si>
    <t>C_U_K76</t>
  </si>
  <si>
    <t>C_U_P77</t>
  </si>
  <si>
    <t>C_U_A77</t>
  </si>
  <si>
    <t>C_U_K77</t>
  </si>
  <si>
    <t>C_U_P78</t>
  </si>
  <si>
    <t>C_U_A78</t>
  </si>
  <si>
    <t>C_U_K78</t>
  </si>
  <si>
    <t>C_U_P79</t>
  </si>
  <si>
    <t>C_U_A79</t>
  </si>
  <si>
    <t>C_U_K79</t>
  </si>
  <si>
    <t>C_U_P80</t>
  </si>
  <si>
    <t>C_U_A80</t>
  </si>
  <si>
    <t>C_U_K80</t>
  </si>
  <si>
    <t>C_U_P81</t>
  </si>
  <si>
    <t>C_U_A81</t>
  </si>
  <si>
    <t>C_U_K81</t>
  </si>
  <si>
    <t>C_U_P82</t>
  </si>
  <si>
    <t>C_U_A82</t>
  </si>
  <si>
    <t>C_U_K82</t>
  </si>
  <si>
    <t>C_U_P83</t>
  </si>
  <si>
    <t>C_U_A83</t>
  </si>
  <si>
    <t>C_U_K83</t>
  </si>
  <si>
    <t>C_U_P84</t>
  </si>
  <si>
    <t>C_U_A84</t>
  </si>
  <si>
    <t>C_U_K84</t>
  </si>
  <si>
    <t>C_U_P85</t>
  </si>
  <si>
    <t>C_U_A85</t>
  </si>
  <si>
    <t>C_U_K85</t>
  </si>
  <si>
    <t>C_U_P86</t>
  </si>
  <si>
    <t>C_U_A86</t>
  </si>
  <si>
    <t>C_U_K86</t>
  </si>
  <si>
    <t>C_U_P87</t>
  </si>
  <si>
    <t>C_U_A87</t>
  </si>
  <si>
    <t>C_U_K87</t>
  </si>
  <si>
    <t>C_U_P88</t>
  </si>
  <si>
    <t>C_U_A88</t>
  </si>
  <si>
    <t>C_U_K88</t>
  </si>
  <si>
    <t>C_U_P89</t>
  </si>
  <si>
    <t>C_U_A89</t>
  </si>
  <si>
    <t>C_U_K89</t>
  </si>
  <si>
    <t>C_U_P90</t>
  </si>
  <si>
    <t>C_U_A90</t>
  </si>
  <si>
    <t>C_U_K90</t>
  </si>
  <si>
    <t>C_U_P91</t>
  </si>
  <si>
    <t>C_U_A91</t>
  </si>
  <si>
    <t>C_U_K91</t>
  </si>
  <si>
    <t>C_U_P92</t>
  </si>
  <si>
    <t>C_U_A92</t>
  </si>
  <si>
    <t>C_U_K92</t>
  </si>
  <si>
    <t>C_U_P93</t>
  </si>
  <si>
    <t>C_U_A93</t>
  </si>
  <si>
    <t>C_U_K93</t>
  </si>
  <si>
    <t>C_U_P94</t>
  </si>
  <si>
    <t>C_U_A94</t>
  </si>
  <si>
    <t>C_U_K94</t>
  </si>
  <si>
    <t>C_U_P95</t>
  </si>
  <si>
    <t>C_U_A95</t>
  </si>
  <si>
    <t>C_U_K95</t>
  </si>
  <si>
    <t>C_U_P96</t>
  </si>
  <si>
    <t>C_U_A96</t>
  </si>
  <si>
    <t>C_U_K96</t>
  </si>
  <si>
    <t>C_U_P97</t>
  </si>
  <si>
    <t>C_U_A97</t>
  </si>
  <si>
    <t>C_U_K97</t>
  </si>
  <si>
    <t>C_U_P98</t>
  </si>
  <si>
    <t>C_U_A98</t>
  </si>
  <si>
    <t>C_U_K98</t>
  </si>
  <si>
    <t>C_U_P99</t>
  </si>
  <si>
    <t>C_U_A99</t>
  </si>
  <si>
    <t>C_U_K99</t>
  </si>
  <si>
    <t>C_U_P100</t>
  </si>
  <si>
    <t>C_U_A100</t>
  </si>
  <si>
    <t>C_U_K100</t>
  </si>
  <si>
    <t>C_U_P101</t>
  </si>
  <si>
    <t>C_U_A101</t>
  </si>
  <si>
    <t>C_U_K101</t>
  </si>
  <si>
    <t>C_U_P102</t>
  </si>
  <si>
    <t>C_U_A102</t>
  </si>
  <si>
    <t>C_U_K102</t>
  </si>
  <si>
    <t>C_U_P103</t>
  </si>
  <si>
    <t>C_U_A103</t>
  </si>
  <si>
    <t>C_U_K103</t>
  </si>
  <si>
    <t>C_U_P104</t>
  </si>
  <si>
    <t>C_U_A104</t>
  </si>
  <si>
    <t>C_U_K104</t>
  </si>
  <si>
    <t>C_U_P105</t>
  </si>
  <si>
    <t>C_U_A105</t>
  </si>
  <si>
    <t>C_U_K105</t>
  </si>
  <si>
    <t>C_U_P106</t>
  </si>
  <si>
    <t>C_U_A106</t>
  </si>
  <si>
    <t>C_U_K106</t>
  </si>
  <si>
    <t>C_U_P107</t>
  </si>
  <si>
    <t>C_U_A107</t>
  </si>
  <si>
    <t>C_U_K107</t>
  </si>
  <si>
    <t>C_U_P108</t>
  </si>
  <si>
    <t>C_U_A108</t>
  </si>
  <si>
    <t>C_U_K108</t>
  </si>
  <si>
    <t>C_U_P109</t>
  </si>
  <si>
    <t>C_U_A109</t>
  </si>
  <si>
    <t>C_U_K109</t>
  </si>
  <si>
    <t>C_U_P110</t>
  </si>
  <si>
    <t>C_U_A110</t>
  </si>
  <si>
    <t>C_U_K110</t>
  </si>
  <si>
    <t>C_U_P111</t>
  </si>
  <si>
    <t>C_U_A111</t>
  </si>
  <si>
    <t>C_U_K111</t>
  </si>
  <si>
    <t>C_U_P112</t>
  </si>
  <si>
    <t>C_U_A112</t>
  </si>
  <si>
    <t>C_U_K112</t>
  </si>
  <si>
    <t>C_U_P113</t>
  </si>
  <si>
    <t>C_U_A113</t>
  </si>
  <si>
    <t>C_U_K113</t>
  </si>
  <si>
    <t>C_U_P114</t>
  </si>
  <si>
    <t>C_U_A114</t>
  </si>
  <si>
    <t>C_U_K114</t>
  </si>
  <si>
    <t>C_U_P115</t>
  </si>
  <si>
    <t>C_U_A115</t>
  </si>
  <si>
    <t>C_U_K115</t>
  </si>
  <si>
    <t>C_U_P116</t>
  </si>
  <si>
    <t>C_U_A116</t>
  </si>
  <si>
    <t>C_U_K116</t>
  </si>
  <si>
    <t>C_U_P117</t>
  </si>
  <si>
    <t>C_U_A117</t>
  </si>
  <si>
    <t>C_U_K117</t>
  </si>
  <si>
    <t>C_U_P118</t>
  </si>
  <si>
    <t>C_U_A118</t>
  </si>
  <si>
    <t>C_U_K118</t>
  </si>
  <si>
    <t>C_U_P119</t>
  </si>
  <si>
    <t>C_U_A119</t>
  </si>
  <si>
    <t>C_U_K119</t>
  </si>
  <si>
    <t>C_U_P120</t>
  </si>
  <si>
    <t>C_U_A120</t>
  </si>
  <si>
    <t>C_U_K120</t>
  </si>
  <si>
    <t>C_U_P121</t>
  </si>
  <si>
    <t>C_U_A121</t>
  </si>
  <si>
    <t>C_U_K121</t>
  </si>
  <si>
    <t>C_U_P122</t>
  </si>
  <si>
    <t>C_U_A122</t>
  </si>
  <si>
    <t>C_U_K122</t>
  </si>
  <si>
    <t>C_U_P123</t>
  </si>
  <si>
    <t>C_U_A123</t>
  </si>
  <si>
    <t>C_U_K123</t>
  </si>
  <si>
    <t>C_U_P124</t>
  </si>
  <si>
    <t>C_U_A124</t>
  </si>
  <si>
    <t>C_U_K124</t>
  </si>
  <si>
    <t>C_U_P125</t>
  </si>
  <si>
    <t>C_U_A125</t>
  </si>
  <si>
    <t>C_U_K125</t>
  </si>
  <si>
    <t>C_U_P126</t>
  </si>
  <si>
    <t>C_U_A126</t>
  </si>
  <si>
    <t>C_U_K126</t>
  </si>
  <si>
    <t>C_U_P127</t>
  </si>
  <si>
    <t>C_U_A127</t>
  </si>
  <si>
    <t>C_U_K127</t>
  </si>
  <si>
    <t>C_U_P128</t>
  </si>
  <si>
    <t>C_U_A128</t>
  </si>
  <si>
    <t>C_U_K128</t>
  </si>
  <si>
    <t>C_U_P129</t>
  </si>
  <si>
    <t>C_U_A129</t>
  </si>
  <si>
    <t>C_U_K129</t>
  </si>
  <si>
    <t>C_U_P130</t>
  </si>
  <si>
    <t>C_U_A130</t>
  </si>
  <si>
    <t>C_U_K130</t>
  </si>
  <si>
    <t>C_U_P131</t>
  </si>
  <si>
    <t>C_U_A131</t>
  </si>
  <si>
    <t>C_U_K131</t>
  </si>
  <si>
    <t>C_U_P132</t>
  </si>
  <si>
    <t>C_U_A132</t>
  </si>
  <si>
    <t>C_U_K132</t>
  </si>
  <si>
    <t>C_U_P133</t>
  </si>
  <si>
    <t>C_U_A133</t>
  </si>
  <si>
    <t>C_U_K133</t>
  </si>
  <si>
    <t>C_U_P134</t>
  </si>
  <si>
    <t>C_U_A134</t>
  </si>
  <si>
    <t>C_U_K134</t>
  </si>
  <si>
    <t>C_U_P135</t>
  </si>
  <si>
    <t>C_U_A135</t>
  </si>
  <si>
    <t>C_U_K135</t>
  </si>
  <si>
    <t>C_U_P136</t>
  </si>
  <si>
    <t>C_U_A136</t>
  </si>
  <si>
    <t>C_U_K136</t>
  </si>
  <si>
    <t>C_U_P137</t>
  </si>
  <si>
    <t>C_U_A137</t>
  </si>
  <si>
    <t>C_U_K137</t>
  </si>
  <si>
    <t>C_U_P138</t>
  </si>
  <si>
    <t>C_U_A138</t>
  </si>
  <si>
    <t>C_U_K138</t>
  </si>
  <si>
    <t>C_U_P139</t>
  </si>
  <si>
    <t>C_U_A139</t>
  </si>
  <si>
    <t>C_U_K139</t>
  </si>
  <si>
    <t>C_U_P140</t>
  </si>
  <si>
    <t>C_U_A140</t>
  </si>
  <si>
    <t>C_U_K140</t>
  </si>
  <si>
    <t>C_U_P141</t>
  </si>
  <si>
    <t>C_U_A141</t>
  </si>
  <si>
    <t>C_U_K141</t>
  </si>
  <si>
    <t>C_U_P142</t>
  </si>
  <si>
    <t>C_U_A142</t>
  </si>
  <si>
    <t>C_U_K142</t>
  </si>
  <si>
    <t>C_U_P143</t>
  </si>
  <si>
    <t>C_U_A143</t>
  </si>
  <si>
    <t>C_U_K143</t>
  </si>
  <si>
    <t>C_U_P144</t>
  </si>
  <si>
    <t>C_U_A144</t>
  </si>
  <si>
    <t>C_U_K144</t>
  </si>
  <si>
    <t>C_U_P145</t>
  </si>
  <si>
    <t>C_U_A145</t>
  </si>
  <si>
    <t>C_U_K145</t>
  </si>
  <si>
    <t>C_U_P146</t>
  </si>
  <si>
    <t>C_U_A146</t>
  </si>
  <si>
    <t>C_U_K146</t>
  </si>
  <si>
    <t>C_U_P147</t>
  </si>
  <si>
    <t>C_U_A147</t>
  </si>
  <si>
    <t>C_U_K147</t>
  </si>
  <si>
    <t>C_U_P148</t>
  </si>
  <si>
    <t>C_U_A148</t>
  </si>
  <si>
    <t>C_U_K148</t>
  </si>
  <si>
    <t>C_U_P149</t>
  </si>
  <si>
    <t>C_U_A149</t>
  </si>
  <si>
    <t>C_U_K149</t>
  </si>
  <si>
    <t>C_U_P150</t>
  </si>
  <si>
    <t>C_U_A150</t>
  </si>
  <si>
    <t>C_U_K150</t>
  </si>
  <si>
    <t>C_U_P151</t>
  </si>
  <si>
    <t>C_U_A151</t>
  </si>
  <si>
    <t>C_U_K151</t>
  </si>
  <si>
    <t>C_U_P152</t>
  </si>
  <si>
    <t>C_U_A152</t>
  </si>
  <si>
    <t>C_U_K152</t>
  </si>
  <si>
    <t>C_U_P153</t>
  </si>
  <si>
    <t>C_U_A153</t>
  </si>
  <si>
    <t>C_U_K153</t>
  </si>
  <si>
    <t>C_U_P154</t>
  </si>
  <si>
    <t>C_U_A154</t>
  </si>
  <si>
    <t>C_U_K154</t>
  </si>
  <si>
    <t>C_U_P155</t>
  </si>
  <si>
    <t>C_U_A155</t>
  </si>
  <si>
    <t>C_U_K155</t>
  </si>
  <si>
    <t>C_U_P156</t>
  </si>
  <si>
    <t>C_U_A156</t>
  </si>
  <si>
    <t>C_U_K156</t>
  </si>
  <si>
    <t>C_U_P157</t>
  </si>
  <si>
    <t>C_U_A157</t>
  </si>
  <si>
    <t>C_U_K157</t>
  </si>
  <si>
    <t>C_U_P158</t>
  </si>
  <si>
    <t>C_U_A158</t>
  </si>
  <si>
    <t>C_U_K158</t>
  </si>
  <si>
    <t>C_U_P159</t>
  </si>
  <si>
    <t>C_U_A159</t>
  </si>
  <si>
    <t>C_U_K159</t>
  </si>
  <si>
    <t>C_U_P160</t>
  </si>
  <si>
    <t>C_U_A160</t>
  </si>
  <si>
    <t>C_U_K160</t>
  </si>
  <si>
    <t>C_U_P161</t>
  </si>
  <si>
    <t>C_U_A161</t>
  </si>
  <si>
    <t>C_U_K161</t>
  </si>
  <si>
    <t>C_U_P162</t>
  </si>
  <si>
    <t>C_U_A162</t>
  </si>
  <si>
    <t>C_U_K162</t>
  </si>
  <si>
    <t>C_U_P163</t>
  </si>
  <si>
    <t>C_U_A163</t>
  </si>
  <si>
    <t>C_U_K163</t>
  </si>
  <si>
    <t>C_U_P164</t>
  </si>
  <si>
    <t>C_U_A164</t>
  </si>
  <si>
    <t>C_U_K164</t>
  </si>
  <si>
    <t>C_U_P165</t>
  </si>
  <si>
    <t>C_U_A165</t>
  </si>
  <si>
    <t>C_U_K165</t>
  </si>
  <si>
    <t>C_U_P166</t>
  </si>
  <si>
    <t>C_U_A166</t>
  </si>
  <si>
    <t>C_U_K166</t>
  </si>
  <si>
    <t>C_U_P167</t>
  </si>
  <si>
    <t>C_U_A167</t>
  </si>
  <si>
    <t>C_U_K167</t>
  </si>
  <si>
    <t>C_U_P168</t>
  </si>
  <si>
    <t>C_U_A168</t>
  </si>
  <si>
    <t>C_U_K168</t>
  </si>
  <si>
    <t>C_U_P169</t>
  </si>
  <si>
    <t>C_U_A169</t>
  </si>
  <si>
    <t>C_U_K169</t>
  </si>
  <si>
    <t>C_U_P170</t>
  </si>
  <si>
    <t>C_U_A170</t>
  </si>
  <si>
    <t>C_U_K170</t>
  </si>
  <si>
    <t>C_U_P171</t>
  </si>
  <si>
    <t>C_U_A171</t>
  </si>
  <si>
    <t>C_U_K171</t>
  </si>
  <si>
    <t>C_U_P172</t>
  </si>
  <si>
    <t>C_U_A172</t>
  </si>
  <si>
    <t>C_U_K172</t>
  </si>
  <si>
    <t>C_U_P173</t>
  </si>
  <si>
    <t>C_U_A173</t>
  </si>
  <si>
    <t>C_U_K173</t>
  </si>
  <si>
    <t>C_U_P174</t>
  </si>
  <si>
    <t>C_U_A174</t>
  </si>
  <si>
    <t>C_U_K174</t>
  </si>
  <si>
    <t>C_U_P175</t>
  </si>
  <si>
    <t>C_U_A175</t>
  </si>
  <si>
    <t>C_U_K175</t>
  </si>
  <si>
    <t>C_U_P176</t>
  </si>
  <si>
    <t>C_U_A176</t>
  </si>
  <si>
    <t>C_U_K176</t>
  </si>
  <si>
    <t>C_U_P177</t>
  </si>
  <si>
    <t>C_U_A177</t>
  </si>
  <si>
    <t>C_U_K177</t>
  </si>
  <si>
    <t>C_U_P178</t>
  </si>
  <si>
    <t>C_U_A178</t>
  </si>
  <si>
    <t>C_U_K178</t>
  </si>
  <si>
    <t>C_U_P179</t>
  </si>
  <si>
    <t>C_U_A179</t>
  </si>
  <si>
    <t>C_U_K179</t>
  </si>
  <si>
    <t>C_U_P180</t>
  </si>
  <si>
    <t>C_U_A180</t>
  </si>
  <si>
    <t>C_U_K180</t>
  </si>
  <si>
    <t>C_U_P181</t>
  </si>
  <si>
    <t>C_U_A181</t>
  </si>
  <si>
    <t>C_U_K181</t>
  </si>
  <si>
    <t>C_U_P182</t>
  </si>
  <si>
    <t>C_U_A182</t>
  </si>
  <si>
    <t>C_U_K182</t>
  </si>
  <si>
    <t>C_U_P183</t>
  </si>
  <si>
    <t>C_U_A183</t>
  </si>
  <si>
    <t>C_U_K183</t>
  </si>
  <si>
    <t>C_U_P184</t>
  </si>
  <si>
    <t>C_U_A184</t>
  </si>
  <si>
    <t>C_U_K184</t>
  </si>
  <si>
    <t>C_U_P185</t>
  </si>
  <si>
    <t>C_U_A185</t>
  </si>
  <si>
    <t>C_U_K185</t>
  </si>
  <si>
    <t>C_U_P186</t>
  </si>
  <si>
    <t>C_U_A186</t>
  </si>
  <si>
    <t>C_U_K186</t>
  </si>
  <si>
    <t>C_U_P187</t>
  </si>
  <si>
    <t>C_U_A187</t>
  </si>
  <si>
    <t>C_U_K187</t>
  </si>
  <si>
    <t>C_U_P188</t>
  </si>
  <si>
    <t>C_U_A188</t>
  </si>
  <si>
    <t>C_U_K188</t>
  </si>
  <si>
    <t>C_U_P189</t>
  </si>
  <si>
    <t>C_U_A189</t>
  </si>
  <si>
    <t>C_U_K189</t>
  </si>
  <si>
    <t>C_U_P190</t>
  </si>
  <si>
    <t>C_U_A190</t>
  </si>
  <si>
    <t>C_U_K190</t>
  </si>
  <si>
    <t>C_U_P191</t>
  </si>
  <si>
    <t>C_U_A191</t>
  </si>
  <si>
    <t>C_U_K191</t>
  </si>
  <si>
    <t>C_U_P192</t>
  </si>
  <si>
    <t>C_U_A192</t>
  </si>
  <si>
    <t>C_U_K192</t>
  </si>
  <si>
    <t>C_U_P193</t>
  </si>
  <si>
    <t>C_U_A193</t>
  </si>
  <si>
    <t>C_U_K193</t>
  </si>
  <si>
    <t>C_U_P194</t>
  </si>
  <si>
    <t>C_U_A194</t>
  </si>
  <si>
    <t>C_U_K194</t>
  </si>
  <si>
    <t>C_U_P195</t>
  </si>
  <si>
    <t>C_U_A195</t>
  </si>
  <si>
    <t>C_U_K195</t>
  </si>
  <si>
    <t>C_U_P196</t>
  </si>
  <si>
    <t>C_U_A196</t>
  </si>
  <si>
    <t>C_U_K196</t>
  </si>
  <si>
    <t>C_U_P197</t>
  </si>
  <si>
    <t>C_U_A197</t>
  </si>
  <si>
    <t>C_U_K197</t>
  </si>
  <si>
    <t>C_U_P198</t>
  </si>
  <si>
    <t>C_U_A198</t>
  </si>
  <si>
    <t>C_U_K198</t>
  </si>
  <si>
    <t>C_U_P199</t>
  </si>
  <si>
    <t>C_U_A199</t>
  </si>
  <si>
    <t>C_U_K199</t>
  </si>
  <si>
    <t>C_U_P200</t>
  </si>
  <si>
    <t>C_U_A200</t>
  </si>
  <si>
    <t>C_U_K200</t>
  </si>
  <si>
    <t>C_U_P201</t>
  </si>
  <si>
    <t>C_U_A201</t>
  </si>
  <si>
    <t>C_U_K201</t>
  </si>
  <si>
    <t>C_U_P202</t>
  </si>
  <si>
    <t>C_U_A202</t>
  </si>
  <si>
    <t>C_U_K202</t>
  </si>
  <si>
    <t>C_U_P203</t>
  </si>
  <si>
    <t>C_U_A203</t>
  </si>
  <si>
    <t>C_U_K203</t>
  </si>
  <si>
    <t>C_U_P204</t>
  </si>
  <si>
    <t>C_U_A204</t>
  </si>
  <si>
    <t>C_U_K204</t>
  </si>
  <si>
    <t>C_U_P205</t>
  </si>
  <si>
    <t>C_U_A205</t>
  </si>
  <si>
    <t>C_U_K205</t>
  </si>
  <si>
    <t>C_U_P206</t>
  </si>
  <si>
    <t>C_U_A206</t>
  </si>
  <si>
    <t>C_U_K206</t>
  </si>
  <si>
    <t>C_U_P207</t>
  </si>
  <si>
    <t>C_U_A207</t>
  </si>
  <si>
    <t>C_U_K207</t>
  </si>
  <si>
    <t>C_U_P208</t>
  </si>
  <si>
    <t>C_U_A208</t>
  </si>
  <si>
    <t>C_U_K208</t>
  </si>
  <si>
    <t>C_U_P209</t>
  </si>
  <si>
    <t>C_U_A209</t>
  </si>
  <si>
    <t>C_U_K209</t>
  </si>
  <si>
    <t>C_U_P210</t>
  </si>
  <si>
    <t>C_U_A210</t>
  </si>
  <si>
    <t>C_U_K210</t>
  </si>
  <si>
    <t>C_U_P211</t>
  </si>
  <si>
    <t>C_U_A211</t>
  </si>
  <si>
    <t>C_U_K211</t>
  </si>
  <si>
    <t>C_U_P212</t>
  </si>
  <si>
    <t>C_U_A212</t>
  </si>
  <si>
    <t>C_U_K212</t>
  </si>
  <si>
    <t>C_U_P213</t>
  </si>
  <si>
    <t>C_U_A213</t>
  </si>
  <si>
    <t>C_U_K213</t>
  </si>
  <si>
    <t>C_U_P214</t>
  </si>
  <si>
    <t>C_U_A214</t>
  </si>
  <si>
    <t>C_U_K214</t>
  </si>
  <si>
    <t>C_U_P215</t>
  </si>
  <si>
    <t>C_U_A215</t>
  </si>
  <si>
    <t>C_U_K215</t>
  </si>
  <si>
    <t>C_U_P216</t>
  </si>
  <si>
    <t>C_U_A216</t>
  </si>
  <si>
    <t>C_U_K216</t>
  </si>
  <si>
    <t>C_U_P217</t>
  </si>
  <si>
    <t>C_U_A217</t>
  </si>
  <si>
    <t>C_U_K217</t>
  </si>
  <si>
    <t>C_U_P218</t>
  </si>
  <si>
    <t>C_U_A218</t>
  </si>
  <si>
    <t>C_U_K218</t>
  </si>
  <si>
    <t>C_U_P219</t>
  </si>
  <si>
    <t>C_U_A219</t>
  </si>
  <si>
    <t>C_U_K219</t>
  </si>
  <si>
    <t>C_U_P220</t>
  </si>
  <si>
    <t>C_U_A220</t>
  </si>
  <si>
    <t>C_U_K220</t>
  </si>
  <si>
    <t>C_U_P221</t>
  </si>
  <si>
    <t>C_U_A221</t>
  </si>
  <si>
    <t>C_U_K221</t>
  </si>
  <si>
    <t>C_U_P222</t>
  </si>
  <si>
    <t>C_U_A222</t>
  </si>
  <si>
    <t>C_U_K222</t>
  </si>
  <si>
    <t>C_U_P223</t>
  </si>
  <si>
    <t>C_U_A223</t>
  </si>
  <si>
    <t>C_U_K223</t>
  </si>
  <si>
    <t>C_U_P224</t>
  </si>
  <si>
    <t>C_U_A224</t>
  </si>
  <si>
    <t>C_U_K224</t>
  </si>
  <si>
    <t>C_U_P225</t>
  </si>
  <si>
    <t>C_U_A225</t>
  </si>
  <si>
    <t>C_U_K225</t>
  </si>
  <si>
    <t>C_U_P226</t>
  </si>
  <si>
    <t>C_U_A226</t>
  </si>
  <si>
    <t>C_U_K226</t>
  </si>
  <si>
    <t>C_U_P227</t>
  </si>
  <si>
    <t>C_U_A227</t>
  </si>
  <si>
    <t>C_U_K227</t>
  </si>
  <si>
    <t>C_U_P228</t>
  </si>
  <si>
    <t>C_U_A228</t>
  </si>
  <si>
    <t>C_U_K228</t>
  </si>
  <si>
    <t>C_U_P229</t>
  </si>
  <si>
    <t>C_U_A229</t>
  </si>
  <si>
    <t>C_U_K229</t>
  </si>
  <si>
    <t>C_U_P230</t>
  </si>
  <si>
    <t>C_U_A230</t>
  </si>
  <si>
    <t>C_U_K230</t>
  </si>
  <si>
    <t>C_U_P231</t>
  </si>
  <si>
    <t>C_U_A231</t>
  </si>
  <si>
    <t>C_U_K231</t>
  </si>
  <si>
    <t>C_U_P232</t>
  </si>
  <si>
    <t>C_U_A232</t>
  </si>
  <si>
    <t>C_U_K232</t>
  </si>
  <si>
    <t>C_U_P233</t>
  </si>
  <si>
    <t>C_U_A233</t>
  </si>
  <si>
    <t>C_U_K233</t>
  </si>
  <si>
    <t>C_U_P234</t>
  </si>
  <si>
    <t>C_U_A234</t>
  </si>
  <si>
    <t>C_U_K234</t>
  </si>
  <si>
    <t>C_U_P235</t>
  </si>
  <si>
    <t>C_U_A235</t>
  </si>
  <si>
    <t>C_U_K235</t>
  </si>
  <si>
    <t>C_U_P236</t>
  </si>
  <si>
    <t>C_U_A236</t>
  </si>
  <si>
    <t>C_U_K236</t>
  </si>
  <si>
    <t>C_U_P237</t>
  </si>
  <si>
    <t>C_U_A237</t>
  </si>
  <si>
    <t>C_U_K237</t>
  </si>
  <si>
    <t>C_U_P238</t>
  </si>
  <si>
    <t>C_U_A238</t>
  </si>
  <si>
    <t>C_U_K238</t>
  </si>
  <si>
    <t>C_U_P239</t>
  </si>
  <si>
    <t>C_U_A239</t>
  </si>
  <si>
    <t>C_U_K239</t>
  </si>
  <si>
    <t>C_U_P240</t>
  </si>
  <si>
    <t>C_U_A240</t>
  </si>
  <si>
    <t>C_U_K240</t>
  </si>
  <si>
    <t>C_U_P241</t>
  </si>
  <si>
    <t>C_U_A241</t>
  </si>
  <si>
    <t>C_U_K241</t>
  </si>
  <si>
    <t>C_U_P242</t>
  </si>
  <si>
    <t>C_U_A242</t>
  </si>
  <si>
    <t>C_U_K242</t>
  </si>
  <si>
    <t>C_U_P243</t>
  </si>
  <si>
    <t>C_U_A243</t>
  </si>
  <si>
    <t>C_U_K243</t>
  </si>
  <si>
    <t>C_U_P244</t>
  </si>
  <si>
    <t>C_U_A244</t>
  </si>
  <si>
    <t>C_U_K244</t>
  </si>
  <si>
    <t>C_U_P245</t>
  </si>
  <si>
    <t>C_U_A245</t>
  </si>
  <si>
    <t>C_U_K245</t>
  </si>
  <si>
    <t>C_U_P246</t>
  </si>
  <si>
    <t>C_U_A246</t>
  </si>
  <si>
    <t>C_U_K246</t>
  </si>
  <si>
    <t>C_U_P247</t>
  </si>
  <si>
    <t>C_U_A247</t>
  </si>
  <si>
    <t>C_U_K247</t>
  </si>
  <si>
    <t>C_U_P248</t>
  </si>
  <si>
    <t>C_U_A248</t>
  </si>
  <si>
    <t>C_U_K248</t>
  </si>
  <si>
    <t>C_U_P249</t>
  </si>
  <si>
    <t>C_U_A249</t>
  </si>
  <si>
    <t>C_U_K249</t>
  </si>
  <si>
    <t>C_U_P250</t>
  </si>
  <si>
    <t>C_U_A250</t>
  </si>
  <si>
    <t>C_U_K250</t>
  </si>
  <si>
    <t>C_U_P251</t>
  </si>
  <si>
    <t>C_U_A251</t>
  </si>
  <si>
    <t>C_U_K251</t>
  </si>
  <si>
    <t>C_U_P252</t>
  </si>
  <si>
    <t>C_U_A252</t>
  </si>
  <si>
    <t>C_U_K252</t>
  </si>
  <si>
    <t>C_U_P253</t>
  </si>
  <si>
    <t>C_U_A253</t>
  </si>
  <si>
    <t>C_U_K253</t>
  </si>
  <si>
    <t>C_U_P254</t>
  </si>
  <si>
    <t>C_U_A254</t>
  </si>
  <si>
    <t>C_U_K254</t>
  </si>
  <si>
    <t>C_U_P255</t>
  </si>
  <si>
    <t>C_U_A255</t>
  </si>
  <si>
    <t>C_U_K255</t>
  </si>
  <si>
    <t>C_U_P256</t>
  </si>
  <si>
    <t>C_U_A256</t>
  </si>
  <si>
    <t>C_U_K256</t>
  </si>
  <si>
    <t>C_U_P257</t>
  </si>
  <si>
    <t>C_U_A257</t>
  </si>
  <si>
    <t>C_U_K257</t>
  </si>
  <si>
    <t>C_U_P258</t>
  </si>
  <si>
    <t>C_U_A258</t>
  </si>
  <si>
    <t>C_U_K258</t>
  </si>
  <si>
    <t>C_U_P259</t>
  </si>
  <si>
    <t>C_U_A259</t>
  </si>
  <si>
    <t>C_U_K259</t>
  </si>
  <si>
    <t>C_U_P260</t>
  </si>
  <si>
    <t>C_U_A260</t>
  </si>
  <si>
    <t>C_U_K260</t>
  </si>
  <si>
    <t>C_U_P261</t>
  </si>
  <si>
    <t>C_U_A261</t>
  </si>
  <si>
    <t>C_U_K261</t>
  </si>
  <si>
    <t>C_U_P262</t>
  </si>
  <si>
    <t>C_U_A262</t>
  </si>
  <si>
    <t>C_U_K262</t>
  </si>
  <si>
    <t>C_U_P263</t>
  </si>
  <si>
    <t>C_U_A263</t>
  </si>
  <si>
    <t>C_U_K263</t>
  </si>
  <si>
    <t>C_U_P264</t>
  </si>
  <si>
    <t>C_U_A264</t>
  </si>
  <si>
    <t>C_U_K264</t>
  </si>
  <si>
    <t>C_U_P265</t>
  </si>
  <si>
    <t>C_U_A265</t>
  </si>
  <si>
    <t>C_U_K265</t>
  </si>
  <si>
    <t>C_U_P266</t>
  </si>
  <si>
    <t>C_U_A266</t>
  </si>
  <si>
    <t>C_U_K266</t>
  </si>
  <si>
    <t>C_U_P267</t>
  </si>
  <si>
    <t>C_U_A267</t>
  </si>
  <si>
    <t>C_U_K267</t>
  </si>
  <si>
    <t>C_U_P268</t>
  </si>
  <si>
    <t>C_U_A268</t>
  </si>
  <si>
    <t>C_U_K268</t>
  </si>
  <si>
    <t>C_U_P269</t>
  </si>
  <si>
    <t>C_U_A269</t>
  </si>
  <si>
    <t>C_U_K269</t>
  </si>
  <si>
    <t>C_U_P270</t>
  </si>
  <si>
    <t>C_U_A270</t>
  </si>
  <si>
    <t>C_U_K270</t>
  </si>
  <si>
    <t>C_U_P271</t>
  </si>
  <si>
    <t>C_U_A271</t>
  </si>
  <si>
    <t>C_U_K271</t>
  </si>
  <si>
    <t>C_U_P272</t>
  </si>
  <si>
    <t>C_U_A272</t>
  </si>
  <si>
    <t>C_U_K272</t>
  </si>
  <si>
    <t>C_U_P273</t>
  </si>
  <si>
    <t>C_U_A273</t>
  </si>
  <si>
    <t>C_U_K273</t>
  </si>
  <si>
    <t>C_U_P274</t>
  </si>
  <si>
    <t>C_U_A274</t>
  </si>
  <si>
    <t>C_U_K274</t>
  </si>
  <si>
    <t>C_U_P275</t>
  </si>
  <si>
    <t>C_U_A275</t>
  </si>
  <si>
    <t>C_U_K275</t>
  </si>
  <si>
    <t>C_U_P276</t>
  </si>
  <si>
    <t>C_U_A276</t>
  </si>
  <si>
    <t>C_U_K276</t>
  </si>
  <si>
    <t>C_U_P277</t>
  </si>
  <si>
    <t>C_U_A277</t>
  </si>
  <si>
    <t>C_U_K277</t>
  </si>
  <si>
    <t>C_U_P278</t>
  </si>
  <si>
    <t>C_U_A278</t>
  </si>
  <si>
    <t>C_U_K278</t>
  </si>
  <si>
    <t>C_U_P279</t>
  </si>
  <si>
    <t>C_U_A279</t>
  </si>
  <si>
    <t>C_U_K279</t>
  </si>
  <si>
    <t>C_U_P280</t>
  </si>
  <si>
    <t>C_U_A280</t>
  </si>
  <si>
    <t>C_U_K280</t>
  </si>
  <si>
    <t>C_U_P281</t>
  </si>
  <si>
    <t>C_U_A281</t>
  </si>
  <si>
    <t>C_U_K281</t>
  </si>
  <si>
    <t>C_U_P282</t>
  </si>
  <si>
    <t>C_U_A282</t>
  </si>
  <si>
    <t>C_U_K282</t>
  </si>
  <si>
    <t>C_U_P283</t>
  </si>
  <si>
    <t>C_U_A283</t>
  </si>
  <si>
    <t>C_U_K283</t>
  </si>
  <si>
    <t>C_U_P284</t>
  </si>
  <si>
    <t>C_U_A284</t>
  </si>
  <si>
    <t>C_U_K284</t>
  </si>
  <si>
    <t>C_U_P285</t>
  </si>
  <si>
    <t>C_U_A285</t>
  </si>
  <si>
    <t>C_U_K285</t>
  </si>
  <si>
    <t>C_U_P286</t>
  </si>
  <si>
    <t>C_U_A286</t>
  </si>
  <si>
    <t>C_U_K286</t>
  </si>
  <si>
    <t>C_U_P287</t>
  </si>
  <si>
    <t>C_U_A287</t>
  </si>
  <si>
    <t>C_U_K287</t>
  </si>
  <si>
    <t>C_U_P288</t>
  </si>
  <si>
    <t>C_U_A288</t>
  </si>
  <si>
    <t>C_U_K288</t>
  </si>
  <si>
    <t>C_U_P289</t>
  </si>
  <si>
    <t>C_U_A289</t>
  </si>
  <si>
    <t>C_U_K289</t>
  </si>
  <si>
    <t>C_U_P290</t>
  </si>
  <si>
    <t>C_U_A290</t>
  </si>
  <si>
    <t>C_U_K290</t>
  </si>
  <si>
    <t>C_U_P291</t>
  </si>
  <si>
    <t>C_U_A291</t>
  </si>
  <si>
    <t>C_U_K291</t>
  </si>
  <si>
    <t>C_U_P292</t>
  </si>
  <si>
    <t>C_U_A292</t>
  </si>
  <si>
    <t>C_U_K292</t>
  </si>
  <si>
    <t>C_U_P293</t>
  </si>
  <si>
    <t>C_U_A293</t>
  </si>
  <si>
    <t>C_U_K293</t>
  </si>
  <si>
    <t>C_U_P294</t>
  </si>
  <si>
    <t>C_U_A294</t>
  </si>
  <si>
    <t>C_U_K294</t>
  </si>
  <si>
    <t>C_U_P295</t>
  </si>
  <si>
    <t>C_U_A295</t>
  </si>
  <si>
    <t>C_U_K295</t>
  </si>
  <si>
    <t>C_U_P296</t>
  </si>
  <si>
    <t>C_U_A296</t>
  </si>
  <si>
    <t>C_U_K296</t>
  </si>
  <si>
    <t>C_U_P297</t>
  </si>
  <si>
    <t>C_U_A297</t>
  </si>
  <si>
    <t>C_U_K297</t>
  </si>
  <si>
    <t>C_U_P298</t>
  </si>
  <si>
    <t>C_U_A298</t>
  </si>
  <si>
    <t>C_U_K298</t>
  </si>
  <si>
    <t>C_U_P299</t>
  </si>
  <si>
    <t>C_U_A299</t>
  </si>
  <si>
    <t>C_U_K299</t>
  </si>
  <si>
    <t>C_U_P300</t>
  </si>
  <si>
    <t>C_U_A300</t>
  </si>
  <si>
    <t>C_U_K300</t>
  </si>
  <si>
    <t>units_pikeman_2.png</t>
  </si>
  <si>
    <t>units_pikeman_3.png</t>
  </si>
  <si>
    <t>units_archer_3.png</t>
  </si>
  <si>
    <t>units_knight_3.png</t>
  </si>
  <si>
    <t>units_pikeman_4.png</t>
  </si>
  <si>
    <t>units_archer_4.png</t>
  </si>
  <si>
    <t>units_knight_4.png</t>
  </si>
  <si>
    <t>units_pikeman_5.png</t>
  </si>
  <si>
    <t>units_archer_5.png</t>
  </si>
  <si>
    <t>units_knight_5.png</t>
  </si>
  <si>
    <t>units_pikeman_6.png</t>
  </si>
  <si>
    <t>units_archer_6.png</t>
  </si>
  <si>
    <t>units_knight_6.png</t>
  </si>
  <si>
    <t>units_archer_2.png</t>
  </si>
  <si>
    <t>units_knight_2.png</t>
  </si>
  <si>
    <t>Lkey_combat_unit_pikeman_2</t>
  </si>
  <si>
    <t>Lkey_combat_unit_archer_2</t>
  </si>
  <si>
    <t>Lkey_combat_unit_knight_2</t>
  </si>
  <si>
    <t>Lkey_combat_unit_pikeman_3</t>
  </si>
  <si>
    <t>Lkey_combat_unit_archer_3</t>
  </si>
  <si>
    <t>Lkey_combat_unit_knight_3</t>
  </si>
  <si>
    <t>Lkey_combat_unit_pikeman_4</t>
  </si>
  <si>
    <t>Lkey_combat_unit_archer_4</t>
  </si>
  <si>
    <t>Lkey_combat_unit_knight_4</t>
  </si>
  <si>
    <t>Lkey_combat_unit_pikeman_5</t>
  </si>
  <si>
    <t>Lkey_combat_unit_archer_5</t>
  </si>
  <si>
    <t>Lkey_combat_unit_knight_5</t>
  </si>
  <si>
    <t>Lkey_combat_unit_pikeman_6</t>
  </si>
  <si>
    <t>Lkey_combat_unit_archer_6</t>
  </si>
  <si>
    <t>Lkey_combat_unit_knight_6</t>
  </si>
  <si>
    <t>Lkey_combat_unit_pikeman_7</t>
  </si>
  <si>
    <t>Lkey_combat_unit_archer_7</t>
  </si>
  <si>
    <t>Lkey_combat_unit_knight_7</t>
  </si>
  <si>
    <t>Lkey_combat_unit_pikeman_8</t>
  </si>
  <si>
    <t>Lkey_combat_unit_archer_8</t>
  </si>
  <si>
    <t>Lkey_combat_unit_knight_8</t>
  </si>
  <si>
    <t>Lkey_combat_unit_pikeman_9</t>
  </si>
  <si>
    <t>Lkey_combat_unit_archer_9</t>
  </si>
  <si>
    <t>Lkey_combat_unit_knight_9</t>
  </si>
  <si>
    <t>Lkey_combat_unit_pikeman_10</t>
  </si>
  <si>
    <t>Lkey_combat_unit_archer_10</t>
  </si>
  <si>
    <t>Lkey_combat_unit_knight_10</t>
  </si>
  <si>
    <t>Lkey_combat_unit_pikeman_11</t>
  </si>
  <si>
    <t>Lkey_combat_unit_archer_11</t>
  </si>
  <si>
    <t>Lkey_combat_unit_knight_11</t>
  </si>
  <si>
    <t>Lkey_combat_unit_pikeman_12</t>
  </si>
  <si>
    <t>Lkey_combat_unit_archer_12</t>
  </si>
  <si>
    <t>Lkey_combat_unit_knight_12</t>
  </si>
  <si>
    <t>Lkey_combat_unit_pikeman_13</t>
  </si>
  <si>
    <t>Lkey_combat_unit_archer_13</t>
  </si>
  <si>
    <t>Lkey_combat_unit_knight_13</t>
  </si>
  <si>
    <t>Lkey_combat_unit_pikeman_14</t>
  </si>
  <si>
    <t>Lkey_combat_unit_archer_14</t>
  </si>
  <si>
    <t>Lkey_combat_unit_knight_14</t>
  </si>
  <si>
    <t>Lkey_combat_unit_pikeman_15</t>
  </si>
  <si>
    <t>Lkey_combat_unit_archer_15</t>
  </si>
  <si>
    <t>Lkey_combat_unit_knight_15</t>
  </si>
  <si>
    <t>Lkey_combat_unit_pikeman_16</t>
  </si>
  <si>
    <t>Lkey_combat_unit_archer_16</t>
  </si>
  <si>
    <t>Lkey_combat_unit_knight_16</t>
  </si>
  <si>
    <t>Lkey_combat_unit_pikeman_17</t>
  </si>
  <si>
    <t>Lkey_combat_unit_archer_17</t>
  </si>
  <si>
    <t>Lkey_combat_unit_knight_17</t>
  </si>
  <si>
    <t>Lkey_combat_unit_pikeman_18</t>
  </si>
  <si>
    <t>Lkey_combat_unit_archer_18</t>
  </si>
  <si>
    <t>Lkey_combat_unit_knight_18</t>
  </si>
  <si>
    <t>Lkey_combat_unit_pikeman_19</t>
  </si>
  <si>
    <t>Lkey_combat_unit_archer_19</t>
  </si>
  <si>
    <t>Lkey_combat_unit_knight_19</t>
  </si>
  <si>
    <t>Lkey_combat_unit_pikeman_20</t>
  </si>
  <si>
    <t>Lkey_combat_unit_archer_20</t>
  </si>
  <si>
    <t>Lkey_combat_unit_knight_20</t>
  </si>
  <si>
    <t>Lkey_combat_unit_pikeman_21</t>
  </si>
  <si>
    <t>Lkey_combat_unit_archer_21</t>
  </si>
  <si>
    <t>Lkey_combat_unit_knight_21</t>
  </si>
  <si>
    <t>Lkey_combat_unit_pikeman_22</t>
  </si>
  <si>
    <t>Lkey_combat_unit_archer_22</t>
  </si>
  <si>
    <t>Lkey_combat_unit_knight_22</t>
  </si>
  <si>
    <t>Lkey_combat_unit_pikeman_23</t>
  </si>
  <si>
    <t>Lkey_combat_unit_archer_23</t>
  </si>
  <si>
    <t>Lkey_combat_unit_knight_23</t>
  </si>
  <si>
    <t>Lkey_combat_unit_pikeman_24</t>
  </si>
  <si>
    <t>Lkey_combat_unit_archer_24</t>
  </si>
  <si>
    <t>Lkey_combat_unit_knight_24</t>
  </si>
  <si>
    <t>Lkey_combat_unit_pikeman_25</t>
  </si>
  <si>
    <t>Lkey_combat_unit_archer_25</t>
  </si>
  <si>
    <t>Lkey_combat_unit_knight_25</t>
  </si>
  <si>
    <t>Lkey_combat_unit_pikeman_26</t>
  </si>
  <si>
    <t>Lkey_combat_unit_archer_26</t>
  </si>
  <si>
    <t>Lkey_combat_unit_knight_26</t>
  </si>
  <si>
    <t>Lkey_combat_unit_pikeman_27</t>
  </si>
  <si>
    <t>Lkey_combat_unit_archer_27</t>
  </si>
  <si>
    <t>Lkey_combat_unit_knight_27</t>
  </si>
  <si>
    <t>Lkey_combat_unit_pikeman_28</t>
  </si>
  <si>
    <t>Lkey_combat_unit_archer_28</t>
  </si>
  <si>
    <t>Lkey_combat_unit_knight_28</t>
  </si>
  <si>
    <t>Lkey_combat_unit_pikeman_29</t>
  </si>
  <si>
    <t>Lkey_combat_unit_archer_29</t>
  </si>
  <si>
    <t>Lkey_combat_unit_knight_29</t>
  </si>
  <si>
    <t>Lkey_combat_unit_pikeman_30</t>
  </si>
  <si>
    <t>Lkey_combat_unit_archer_30</t>
  </si>
  <si>
    <t>Lkey_combat_unit_knight_30</t>
  </si>
  <si>
    <t>Lkey_combat_unit_pikeman_31</t>
  </si>
  <si>
    <t>Lkey_combat_unit_archer_31</t>
  </si>
  <si>
    <t>Lkey_combat_unit_knight_31</t>
  </si>
  <si>
    <t>Lkey_combat_unit_pikeman_32</t>
  </si>
  <si>
    <t>Lkey_combat_unit_archer_32</t>
  </si>
  <si>
    <t>Lkey_combat_unit_knight_32</t>
  </si>
  <si>
    <t>Lkey_combat_unit_pikeman_33</t>
  </si>
  <si>
    <t>Lkey_combat_unit_archer_33</t>
  </si>
  <si>
    <t>Lkey_combat_unit_knight_33</t>
  </si>
  <si>
    <t>Lkey_combat_unit_pikeman_34</t>
  </si>
  <si>
    <t>Lkey_combat_unit_archer_34</t>
  </si>
  <si>
    <t>Lkey_combat_unit_knight_34</t>
  </si>
  <si>
    <t>Lkey_combat_unit_pikeman_35</t>
  </si>
  <si>
    <t>Lkey_combat_unit_archer_35</t>
  </si>
  <si>
    <t>Lkey_combat_unit_knight_35</t>
  </si>
  <si>
    <t>Lkey_combat_unit_pikeman_36</t>
  </si>
  <si>
    <t>Lkey_combat_unit_archer_36</t>
  </si>
  <si>
    <t>Lkey_combat_unit_knight_36</t>
  </si>
  <si>
    <t>Lkey_combat_unit_pikeman_37</t>
  </si>
  <si>
    <t>Lkey_combat_unit_archer_37</t>
  </si>
  <si>
    <t>Lkey_combat_unit_knight_37</t>
  </si>
  <si>
    <t>Lkey_combat_unit_pikeman_38</t>
  </si>
  <si>
    <t>Lkey_combat_unit_archer_38</t>
  </si>
  <si>
    <t>Lkey_combat_unit_knight_38</t>
  </si>
  <si>
    <t>Lkey_combat_unit_pikeman_39</t>
  </si>
  <si>
    <t>Lkey_combat_unit_archer_39</t>
  </si>
  <si>
    <t>Lkey_combat_unit_knight_39</t>
  </si>
  <si>
    <t>Lkey_combat_unit_pikeman_40</t>
  </si>
  <si>
    <t>Lkey_combat_unit_archer_40</t>
  </si>
  <si>
    <t>Lkey_combat_unit_knight_40</t>
  </si>
  <si>
    <t>Lkey_combat_unit_pikeman_41</t>
  </si>
  <si>
    <t>Lkey_combat_unit_archer_41</t>
  </si>
  <si>
    <t>Lkey_combat_unit_knight_41</t>
  </si>
  <si>
    <t>Lkey_combat_unit_pikeman_42</t>
  </si>
  <si>
    <t>Lkey_combat_unit_archer_42</t>
  </si>
  <si>
    <t>Lkey_combat_unit_knight_42</t>
  </si>
  <si>
    <t>Lkey_combat_unit_pikeman_43</t>
  </si>
  <si>
    <t>Lkey_combat_unit_archer_43</t>
  </si>
  <si>
    <t>Lkey_combat_unit_knight_43</t>
  </si>
  <si>
    <t>Lkey_combat_unit_pikeman_44</t>
  </si>
  <si>
    <t>Lkey_combat_unit_archer_44</t>
  </si>
  <si>
    <t>Lkey_combat_unit_knight_44</t>
  </si>
  <si>
    <t>Lkey_combat_unit_pikeman_45</t>
  </si>
  <si>
    <t>Lkey_combat_unit_archer_45</t>
  </si>
  <si>
    <t>Lkey_combat_unit_knight_45</t>
  </si>
  <si>
    <t>Lkey_combat_unit_pikeman_46</t>
  </si>
  <si>
    <t>Lkey_combat_unit_archer_46</t>
  </si>
  <si>
    <t>Lkey_combat_unit_knight_46</t>
  </si>
  <si>
    <t>Lkey_combat_unit_pikeman_47</t>
  </si>
  <si>
    <t>Lkey_combat_unit_archer_47</t>
  </si>
  <si>
    <t>Lkey_combat_unit_knight_47</t>
  </si>
  <si>
    <t>Lkey_combat_unit_pikeman_48</t>
  </si>
  <si>
    <t>Lkey_combat_unit_archer_48</t>
  </si>
  <si>
    <t>Lkey_combat_unit_knight_48</t>
  </si>
  <si>
    <t>Lkey_combat_unit_pikeman_49</t>
  </si>
  <si>
    <t>Lkey_combat_unit_archer_49</t>
  </si>
  <si>
    <t>Lkey_combat_unit_knight_49</t>
  </si>
  <si>
    <t>Lkey_combat_unit_pikeman_50</t>
  </si>
  <si>
    <t>Lkey_combat_unit_archer_50</t>
  </si>
  <si>
    <t>Lkey_combat_unit_knight_50</t>
  </si>
  <si>
    <t>Lkey_combat_unit_pikeman_51</t>
  </si>
  <si>
    <t>Lkey_combat_unit_archer_51</t>
  </si>
  <si>
    <t>Lkey_combat_unit_knight_51</t>
  </si>
  <si>
    <t>Lkey_combat_unit_pikeman_52</t>
  </si>
  <si>
    <t>Lkey_combat_unit_archer_52</t>
  </si>
  <si>
    <t>Lkey_combat_unit_knight_52</t>
  </si>
  <si>
    <t>Lkey_combat_unit_pikeman_53</t>
  </si>
  <si>
    <t>Lkey_combat_unit_archer_53</t>
  </si>
  <si>
    <t>Lkey_combat_unit_knight_53</t>
  </si>
  <si>
    <t>Lkey_combat_unit_pikeman_54</t>
  </si>
  <si>
    <t>Lkey_combat_unit_archer_54</t>
  </si>
  <si>
    <t>Lkey_combat_unit_knight_54</t>
  </si>
  <si>
    <t>Lkey_combat_unit_pikeman_55</t>
  </si>
  <si>
    <t>Lkey_combat_unit_archer_55</t>
  </si>
  <si>
    <t>Lkey_combat_unit_knight_55</t>
  </si>
  <si>
    <t>Lkey_combat_unit_pikeman_56</t>
  </si>
  <si>
    <t>Lkey_combat_unit_archer_56</t>
  </si>
  <si>
    <t>Lkey_combat_unit_knight_56</t>
  </si>
  <si>
    <t>Lkey_combat_unit_pikeman_57</t>
  </si>
  <si>
    <t>Lkey_combat_unit_archer_57</t>
  </si>
  <si>
    <t>Lkey_combat_unit_knight_57</t>
  </si>
  <si>
    <t>Lkey_combat_unit_pikeman_58</t>
  </si>
  <si>
    <t>Lkey_combat_unit_archer_58</t>
  </si>
  <si>
    <t>Lkey_combat_unit_knight_58</t>
  </si>
  <si>
    <t>Lkey_combat_unit_pikeman_59</t>
  </si>
  <si>
    <t>Lkey_combat_unit_archer_59</t>
  </si>
  <si>
    <t>Lkey_combat_unit_knight_59</t>
  </si>
  <si>
    <t>Lkey_combat_unit_pikeman_60</t>
  </si>
  <si>
    <t>Lkey_combat_unit_archer_60</t>
  </si>
  <si>
    <t>Lkey_combat_unit_knight_60</t>
  </si>
  <si>
    <t>Lkey_combat_unit_pikeman_61</t>
  </si>
  <si>
    <t>Lkey_combat_unit_archer_61</t>
  </si>
  <si>
    <t>Lkey_combat_unit_knight_61</t>
  </si>
  <si>
    <t>Lkey_combat_unit_pikeman_62</t>
  </si>
  <si>
    <t>Lkey_combat_unit_archer_62</t>
  </si>
  <si>
    <t>Lkey_combat_unit_knight_62</t>
  </si>
  <si>
    <t>Lkey_combat_unit_pikeman_63</t>
  </si>
  <si>
    <t>Lkey_combat_unit_archer_63</t>
  </si>
  <si>
    <t>Lkey_combat_unit_knight_63</t>
  </si>
  <si>
    <t>Lkey_combat_unit_pikeman_64</t>
  </si>
  <si>
    <t>Lkey_combat_unit_archer_64</t>
  </si>
  <si>
    <t>Lkey_combat_unit_knight_64</t>
  </si>
  <si>
    <t>Lkey_combat_unit_pikeman_65</t>
  </si>
  <si>
    <t>Lkey_combat_unit_archer_65</t>
  </si>
  <si>
    <t>Lkey_combat_unit_knight_65</t>
  </si>
  <si>
    <t>Lkey_combat_unit_pikeman_66</t>
  </si>
  <si>
    <t>Lkey_combat_unit_archer_66</t>
  </si>
  <si>
    <t>Lkey_combat_unit_knight_66</t>
  </si>
  <si>
    <t>Lkey_combat_unit_pikeman_67</t>
  </si>
  <si>
    <t>Lkey_combat_unit_archer_67</t>
  </si>
  <si>
    <t>Lkey_combat_unit_knight_67</t>
  </si>
  <si>
    <t>Lkey_combat_unit_pikeman_68</t>
  </si>
  <si>
    <t>Lkey_combat_unit_archer_68</t>
  </si>
  <si>
    <t>Lkey_combat_unit_knight_68</t>
  </si>
  <si>
    <t>Lkey_combat_unit_pikeman_69</t>
  </si>
  <si>
    <t>Lkey_combat_unit_archer_69</t>
  </si>
  <si>
    <t>Lkey_combat_unit_knight_69</t>
  </si>
  <si>
    <t>Lkey_combat_unit_pikeman_70</t>
  </si>
  <si>
    <t>Lkey_combat_unit_archer_70</t>
  </si>
  <si>
    <t>Lkey_combat_unit_knight_70</t>
  </si>
  <si>
    <t>Lkey_combat_unit_pikeman_71</t>
  </si>
  <si>
    <t>Lkey_combat_unit_archer_71</t>
  </si>
  <si>
    <t>Lkey_combat_unit_knight_71</t>
  </si>
  <si>
    <t>Lkey_combat_unit_pikeman_72</t>
  </si>
  <si>
    <t>Lkey_combat_unit_archer_72</t>
  </si>
  <si>
    <t>Lkey_combat_unit_knight_72</t>
  </si>
  <si>
    <t>Lkey_combat_unit_pikeman_73</t>
  </si>
  <si>
    <t>Lkey_combat_unit_archer_73</t>
  </si>
  <si>
    <t>Lkey_combat_unit_knight_73</t>
  </si>
  <si>
    <t>Lkey_combat_unit_pikeman_74</t>
  </si>
  <si>
    <t>Lkey_combat_unit_archer_74</t>
  </si>
  <si>
    <t>Lkey_combat_unit_knight_74</t>
  </si>
  <si>
    <t>Lkey_combat_unit_pikeman_75</t>
  </si>
  <si>
    <t>Lkey_combat_unit_archer_75</t>
  </si>
  <si>
    <t>Lkey_combat_unit_knight_75</t>
  </si>
  <si>
    <t>Lkey_combat_unit_pikeman_76</t>
  </si>
  <si>
    <t>Lkey_combat_unit_archer_76</t>
  </si>
  <si>
    <t>Lkey_combat_unit_knight_76</t>
  </si>
  <si>
    <t>Lkey_combat_unit_pikeman_77</t>
  </si>
  <si>
    <t>Lkey_combat_unit_archer_77</t>
  </si>
  <si>
    <t>Lkey_combat_unit_knight_77</t>
  </si>
  <si>
    <t>Lkey_combat_unit_pikeman_78</t>
  </si>
  <si>
    <t>Lkey_combat_unit_archer_78</t>
  </si>
  <si>
    <t>Lkey_combat_unit_knight_78</t>
  </si>
  <si>
    <t>Lkey_combat_unit_pikeman_79</t>
  </si>
  <si>
    <t>Lkey_combat_unit_archer_79</t>
  </si>
  <si>
    <t>Lkey_combat_unit_knight_79</t>
  </si>
  <si>
    <t>Lkey_combat_unit_pikeman_80</t>
  </si>
  <si>
    <t>Lkey_combat_unit_archer_80</t>
  </si>
  <si>
    <t>Lkey_combat_unit_knight_80</t>
  </si>
  <si>
    <t>Lkey_combat_unit_pikeman_81</t>
  </si>
  <si>
    <t>Lkey_combat_unit_archer_81</t>
  </si>
  <si>
    <t>Lkey_combat_unit_knight_81</t>
  </si>
  <si>
    <t>Lkey_combat_unit_pikeman_82</t>
  </si>
  <si>
    <t>Lkey_combat_unit_archer_82</t>
  </si>
  <si>
    <t>Lkey_combat_unit_knight_82</t>
  </si>
  <si>
    <t>Lkey_combat_unit_pikeman_83</t>
  </si>
  <si>
    <t>Lkey_combat_unit_archer_83</t>
  </si>
  <si>
    <t>Lkey_combat_unit_knight_83</t>
  </si>
  <si>
    <t>Lkey_combat_unit_pikeman_84</t>
  </si>
  <si>
    <t>Lkey_combat_unit_archer_84</t>
  </si>
  <si>
    <t>Lkey_combat_unit_knight_84</t>
  </si>
  <si>
    <t>Lkey_combat_unit_pikeman_85</t>
  </si>
  <si>
    <t>Lkey_combat_unit_archer_85</t>
  </si>
  <si>
    <t>Lkey_combat_unit_knight_85</t>
  </si>
  <si>
    <t>Lkey_combat_unit_pikeman_86</t>
  </si>
  <si>
    <t>Lkey_combat_unit_archer_86</t>
  </si>
  <si>
    <t>Lkey_combat_unit_knight_86</t>
  </si>
  <si>
    <t>Lkey_combat_unit_pikeman_87</t>
  </si>
  <si>
    <t>Lkey_combat_unit_archer_87</t>
  </si>
  <si>
    <t>Lkey_combat_unit_knight_87</t>
  </si>
  <si>
    <t>Lkey_combat_unit_pikeman_88</t>
  </si>
  <si>
    <t>Lkey_combat_unit_archer_88</t>
  </si>
  <si>
    <t>Lkey_combat_unit_knight_88</t>
  </si>
  <si>
    <t>Lkey_combat_unit_pikeman_89</t>
  </si>
  <si>
    <t>Lkey_combat_unit_archer_89</t>
  </si>
  <si>
    <t>Lkey_combat_unit_knight_89</t>
  </si>
  <si>
    <t>Lkey_combat_unit_pikeman_90</t>
  </si>
  <si>
    <t>Lkey_combat_unit_archer_90</t>
  </si>
  <si>
    <t>Lkey_combat_unit_knight_90</t>
  </si>
  <si>
    <t>Lkey_combat_unit_pikeman_91</t>
  </si>
  <si>
    <t>Lkey_combat_unit_archer_91</t>
  </si>
  <si>
    <t>Lkey_combat_unit_knight_91</t>
  </si>
  <si>
    <t>Lkey_combat_unit_pikeman_92</t>
  </si>
  <si>
    <t>Lkey_combat_unit_archer_92</t>
  </si>
  <si>
    <t>Lkey_combat_unit_knight_92</t>
  </si>
  <si>
    <t>Lkey_combat_unit_pikeman_93</t>
  </si>
  <si>
    <t>Lkey_combat_unit_archer_93</t>
  </si>
  <si>
    <t>Lkey_combat_unit_knight_93</t>
  </si>
  <si>
    <t>Lkey_combat_unit_pikeman_94</t>
  </si>
  <si>
    <t>Lkey_combat_unit_archer_94</t>
  </si>
  <si>
    <t>Lkey_combat_unit_knight_94</t>
  </si>
  <si>
    <t>Lkey_combat_unit_pikeman_95</t>
  </si>
  <si>
    <t>Lkey_combat_unit_archer_95</t>
  </si>
  <si>
    <t>Lkey_combat_unit_knight_95</t>
  </si>
  <si>
    <t>Lkey_combat_unit_pikeman_96</t>
  </si>
  <si>
    <t>Lkey_combat_unit_archer_96</t>
  </si>
  <si>
    <t>Lkey_combat_unit_knight_96</t>
  </si>
  <si>
    <t>Lkey_combat_unit_pikeman_97</t>
  </si>
  <si>
    <t>Lkey_combat_unit_archer_97</t>
  </si>
  <si>
    <t>Lkey_combat_unit_knight_97</t>
  </si>
  <si>
    <t>Lkey_combat_unit_pikeman_98</t>
  </si>
  <si>
    <t>Lkey_combat_unit_archer_98</t>
  </si>
  <si>
    <t>Lkey_combat_unit_knight_98</t>
  </si>
  <si>
    <t>Lkey_combat_unit_pikeman_99</t>
  </si>
  <si>
    <t>Lkey_combat_unit_archer_99</t>
  </si>
  <si>
    <t>Lkey_combat_unit_knight_99</t>
  </si>
  <si>
    <t>Lkey_combat_unit_pikeman_100</t>
  </si>
  <si>
    <t>Lkey_combat_unit_archer_100</t>
  </si>
  <si>
    <t>Lkey_combat_unit_knight_100</t>
  </si>
  <si>
    <t>Lkey_combat_unit_pikeman_101</t>
  </si>
  <si>
    <t>Lkey_combat_unit_archer_101</t>
  </si>
  <si>
    <t>Lkey_combat_unit_knight_101</t>
  </si>
  <si>
    <t>Lkey_combat_unit_pikeman_102</t>
  </si>
  <si>
    <t>Lkey_combat_unit_archer_102</t>
  </si>
  <si>
    <t>Lkey_combat_unit_knight_102</t>
  </si>
  <si>
    <t>Lkey_combat_unit_pikeman_103</t>
  </si>
  <si>
    <t>Lkey_combat_unit_archer_103</t>
  </si>
  <si>
    <t>Lkey_combat_unit_knight_103</t>
  </si>
  <si>
    <t>Lkey_combat_unit_pikeman_104</t>
  </si>
  <si>
    <t>Lkey_combat_unit_archer_104</t>
  </si>
  <si>
    <t>Lkey_combat_unit_knight_104</t>
  </si>
  <si>
    <t>Lkey_combat_unit_pikeman_105</t>
  </si>
  <si>
    <t>Lkey_combat_unit_archer_105</t>
  </si>
  <si>
    <t>Lkey_combat_unit_knight_105</t>
  </si>
  <si>
    <t>Lkey_combat_unit_pikeman_106</t>
  </si>
  <si>
    <t>Lkey_combat_unit_archer_106</t>
  </si>
  <si>
    <t>Lkey_combat_unit_knight_106</t>
  </si>
  <si>
    <t>Lkey_combat_unit_pikeman_107</t>
  </si>
  <si>
    <t>Lkey_combat_unit_archer_107</t>
  </si>
  <si>
    <t>Lkey_combat_unit_knight_107</t>
  </si>
  <si>
    <t>Lkey_combat_unit_pikeman_108</t>
  </si>
  <si>
    <t>Lkey_combat_unit_archer_108</t>
  </si>
  <si>
    <t>Lkey_combat_unit_knight_108</t>
  </si>
  <si>
    <t>Lkey_combat_unit_pikeman_109</t>
  </si>
  <si>
    <t>Lkey_combat_unit_archer_109</t>
  </si>
  <si>
    <t>Lkey_combat_unit_knight_109</t>
  </si>
  <si>
    <t>Lkey_combat_unit_pikeman_110</t>
  </si>
  <si>
    <t>Lkey_combat_unit_archer_110</t>
  </si>
  <si>
    <t>Lkey_combat_unit_knight_110</t>
  </si>
  <si>
    <t>Lkey_combat_unit_pikeman_111</t>
  </si>
  <si>
    <t>Lkey_combat_unit_archer_111</t>
  </si>
  <si>
    <t>Lkey_combat_unit_knight_111</t>
  </si>
  <si>
    <t>Lkey_combat_unit_pikeman_112</t>
  </si>
  <si>
    <t>Lkey_combat_unit_archer_112</t>
  </si>
  <si>
    <t>Lkey_combat_unit_knight_112</t>
  </si>
  <si>
    <t>Lkey_combat_unit_pikeman_113</t>
  </si>
  <si>
    <t>Lkey_combat_unit_archer_113</t>
  </si>
  <si>
    <t>Lkey_combat_unit_knight_113</t>
  </si>
  <si>
    <t>Lkey_combat_unit_pikeman_114</t>
  </si>
  <si>
    <t>Lkey_combat_unit_archer_114</t>
  </si>
  <si>
    <t>Lkey_combat_unit_knight_114</t>
  </si>
  <si>
    <t>Lkey_combat_unit_pikeman_115</t>
  </si>
  <si>
    <t>Lkey_combat_unit_archer_115</t>
  </si>
  <si>
    <t>Lkey_combat_unit_knight_115</t>
  </si>
  <si>
    <t>Lkey_combat_unit_pikeman_116</t>
  </si>
  <si>
    <t>Lkey_combat_unit_archer_116</t>
  </si>
  <si>
    <t>Lkey_combat_unit_knight_116</t>
  </si>
  <si>
    <t>Lkey_combat_unit_pikeman_117</t>
  </si>
  <si>
    <t>Lkey_combat_unit_archer_117</t>
  </si>
  <si>
    <t>Lkey_combat_unit_knight_117</t>
  </si>
  <si>
    <t>Lkey_combat_unit_pikeman_118</t>
  </si>
  <si>
    <t>Lkey_combat_unit_archer_118</t>
  </si>
  <si>
    <t>Lkey_combat_unit_knight_118</t>
  </si>
  <si>
    <t>Lkey_combat_unit_pikeman_119</t>
  </si>
  <si>
    <t>Lkey_combat_unit_archer_119</t>
  </si>
  <si>
    <t>Lkey_combat_unit_knight_119</t>
  </si>
  <si>
    <t>Lkey_combat_unit_pikeman_120</t>
  </si>
  <si>
    <t>Lkey_combat_unit_archer_120</t>
  </si>
  <si>
    <t>Lkey_combat_unit_knight_120</t>
  </si>
  <si>
    <t>Lkey_combat_unit_pikeman_121</t>
  </si>
  <si>
    <t>Lkey_combat_unit_archer_121</t>
  </si>
  <si>
    <t>Lkey_combat_unit_knight_121</t>
  </si>
  <si>
    <t>Lkey_combat_unit_pikeman_122</t>
  </si>
  <si>
    <t>Lkey_combat_unit_archer_122</t>
  </si>
  <si>
    <t>Lkey_combat_unit_knight_122</t>
  </si>
  <si>
    <t>Lkey_combat_unit_pikeman_123</t>
  </si>
  <si>
    <t>Lkey_combat_unit_archer_123</t>
  </si>
  <si>
    <t>Lkey_combat_unit_knight_123</t>
  </si>
  <si>
    <t>Lkey_combat_unit_pikeman_124</t>
  </si>
  <si>
    <t>Lkey_combat_unit_archer_124</t>
  </si>
  <si>
    <t>Lkey_combat_unit_knight_124</t>
  </si>
  <si>
    <t>Lkey_combat_unit_pikeman_125</t>
  </si>
  <si>
    <t>Lkey_combat_unit_archer_125</t>
  </si>
  <si>
    <t>Lkey_combat_unit_knight_125</t>
  </si>
  <si>
    <t>Lkey_combat_unit_pikeman_126</t>
  </si>
  <si>
    <t>Lkey_combat_unit_archer_126</t>
  </si>
  <si>
    <t>Lkey_combat_unit_knight_126</t>
  </si>
  <si>
    <t>Lkey_combat_unit_pikeman_127</t>
  </si>
  <si>
    <t>Lkey_combat_unit_archer_127</t>
  </si>
  <si>
    <t>Lkey_combat_unit_knight_127</t>
  </si>
  <si>
    <t>Lkey_combat_unit_pikeman_128</t>
  </si>
  <si>
    <t>Lkey_combat_unit_archer_128</t>
  </si>
  <si>
    <t>Lkey_combat_unit_knight_128</t>
  </si>
  <si>
    <t>Lkey_combat_unit_pikeman_129</t>
  </si>
  <si>
    <t>Lkey_combat_unit_archer_129</t>
  </si>
  <si>
    <t>Lkey_combat_unit_knight_129</t>
  </si>
  <si>
    <t>Lkey_combat_unit_pikeman_130</t>
  </si>
  <si>
    <t>Lkey_combat_unit_archer_130</t>
  </si>
  <si>
    <t>Lkey_combat_unit_knight_130</t>
  </si>
  <si>
    <t>Lkey_combat_unit_pikeman_131</t>
  </si>
  <si>
    <t>Lkey_combat_unit_archer_131</t>
  </si>
  <si>
    <t>Lkey_combat_unit_knight_131</t>
  </si>
  <si>
    <t>Lkey_combat_unit_pikeman_132</t>
  </si>
  <si>
    <t>Lkey_combat_unit_archer_132</t>
  </si>
  <si>
    <t>Lkey_combat_unit_knight_132</t>
  </si>
  <si>
    <t>Lkey_combat_unit_pikeman_133</t>
  </si>
  <si>
    <t>Lkey_combat_unit_archer_133</t>
  </si>
  <si>
    <t>Lkey_combat_unit_knight_133</t>
  </si>
  <si>
    <t>Lkey_combat_unit_pikeman_134</t>
  </si>
  <si>
    <t>Lkey_combat_unit_archer_134</t>
  </si>
  <si>
    <t>Lkey_combat_unit_knight_134</t>
  </si>
  <si>
    <t>Lkey_combat_unit_pikeman_135</t>
  </si>
  <si>
    <t>Lkey_combat_unit_archer_135</t>
  </si>
  <si>
    <t>Lkey_combat_unit_knight_135</t>
  </si>
  <si>
    <t>Lkey_combat_unit_pikeman_136</t>
  </si>
  <si>
    <t>Lkey_combat_unit_archer_136</t>
  </si>
  <si>
    <t>Lkey_combat_unit_knight_136</t>
  </si>
  <si>
    <t>Lkey_combat_unit_pikeman_137</t>
  </si>
  <si>
    <t>Lkey_combat_unit_archer_137</t>
  </si>
  <si>
    <t>Lkey_combat_unit_knight_137</t>
  </si>
  <si>
    <t>Lkey_combat_unit_pikeman_138</t>
  </si>
  <si>
    <t>Lkey_combat_unit_archer_138</t>
  </si>
  <si>
    <t>Lkey_combat_unit_knight_138</t>
  </si>
  <si>
    <t>Lkey_combat_unit_pikeman_139</t>
  </si>
  <si>
    <t>Lkey_combat_unit_archer_139</t>
  </si>
  <si>
    <t>Lkey_combat_unit_knight_139</t>
  </si>
  <si>
    <t>Lkey_combat_unit_pikeman_140</t>
  </si>
  <si>
    <t>Lkey_combat_unit_archer_140</t>
  </si>
  <si>
    <t>Lkey_combat_unit_knight_140</t>
  </si>
  <si>
    <t>Lkey_combat_unit_pikeman_141</t>
  </si>
  <si>
    <t>Lkey_combat_unit_archer_141</t>
  </si>
  <si>
    <t>Lkey_combat_unit_knight_141</t>
  </si>
  <si>
    <t>Lkey_combat_unit_pikeman_142</t>
  </si>
  <si>
    <t>Lkey_combat_unit_archer_142</t>
  </si>
  <si>
    <t>Lkey_combat_unit_knight_142</t>
  </si>
  <si>
    <t>Lkey_combat_unit_pikeman_143</t>
  </si>
  <si>
    <t>Lkey_combat_unit_archer_143</t>
  </si>
  <si>
    <t>Lkey_combat_unit_knight_143</t>
  </si>
  <si>
    <t>Lkey_combat_unit_pikeman_144</t>
  </si>
  <si>
    <t>Lkey_combat_unit_archer_144</t>
  </si>
  <si>
    <t>Lkey_combat_unit_knight_144</t>
  </si>
  <si>
    <t>Lkey_combat_unit_pikeman_145</t>
  </si>
  <si>
    <t>Lkey_combat_unit_archer_145</t>
  </si>
  <si>
    <t>Lkey_combat_unit_knight_145</t>
  </si>
  <si>
    <t>Lkey_combat_unit_pikeman_146</t>
  </si>
  <si>
    <t>Lkey_combat_unit_archer_146</t>
  </si>
  <si>
    <t>Lkey_combat_unit_knight_146</t>
  </si>
  <si>
    <t>Lkey_combat_unit_pikeman_147</t>
  </si>
  <si>
    <t>Lkey_combat_unit_archer_147</t>
  </si>
  <si>
    <t>Lkey_combat_unit_knight_147</t>
  </si>
  <si>
    <t>Lkey_combat_unit_pikeman_148</t>
  </si>
  <si>
    <t>Lkey_combat_unit_archer_148</t>
  </si>
  <si>
    <t>Lkey_combat_unit_knight_148</t>
  </si>
  <si>
    <t>Lkey_combat_unit_pikeman_149</t>
  </si>
  <si>
    <t>Lkey_combat_unit_archer_149</t>
  </si>
  <si>
    <t>Lkey_combat_unit_knight_149</t>
  </si>
  <si>
    <t>units_pikeman_7.png</t>
  </si>
  <si>
    <t>Lkey_combat_unit_pikeman_150</t>
  </si>
  <si>
    <t>units_archer_7.png</t>
  </si>
  <si>
    <t>Lkey_combat_unit_archer_150</t>
  </si>
  <si>
    <t>units_knight_7.png</t>
  </si>
  <si>
    <t>Lkey_combat_unit_knight_150</t>
  </si>
  <si>
    <t>Lkey_combat_unit_pikeman_151</t>
  </si>
  <si>
    <t>Lkey_combat_unit_archer_151</t>
  </si>
  <si>
    <t>Lkey_combat_unit_knight_151</t>
  </si>
  <si>
    <t>Lkey_combat_unit_pikeman_152</t>
  </si>
  <si>
    <t>Lkey_combat_unit_archer_152</t>
  </si>
  <si>
    <t>Lkey_combat_unit_knight_152</t>
  </si>
  <si>
    <t>Lkey_combat_unit_pikeman_153</t>
  </si>
  <si>
    <t>Lkey_combat_unit_archer_153</t>
  </si>
  <si>
    <t>Lkey_combat_unit_knight_153</t>
  </si>
  <si>
    <t>Lkey_combat_unit_pikeman_154</t>
  </si>
  <si>
    <t>Lkey_combat_unit_archer_154</t>
  </si>
  <si>
    <t>Lkey_combat_unit_knight_154</t>
  </si>
  <si>
    <t>Lkey_combat_unit_pikeman_155</t>
  </si>
  <si>
    <t>Lkey_combat_unit_archer_155</t>
  </si>
  <si>
    <t>Lkey_combat_unit_knight_155</t>
  </si>
  <si>
    <t>Lkey_combat_unit_pikeman_156</t>
  </si>
  <si>
    <t>Lkey_combat_unit_archer_156</t>
  </si>
  <si>
    <t>Lkey_combat_unit_knight_156</t>
  </si>
  <si>
    <t>Lkey_combat_unit_pikeman_157</t>
  </si>
  <si>
    <t>Lkey_combat_unit_archer_157</t>
  </si>
  <si>
    <t>Lkey_combat_unit_knight_157</t>
  </si>
  <si>
    <t>Lkey_combat_unit_pikeman_158</t>
  </si>
  <si>
    <t>Lkey_combat_unit_archer_158</t>
  </si>
  <si>
    <t>Lkey_combat_unit_knight_158</t>
  </si>
  <si>
    <t>Lkey_combat_unit_pikeman_159</t>
  </si>
  <si>
    <t>Lkey_combat_unit_archer_159</t>
  </si>
  <si>
    <t>Lkey_combat_unit_knight_159</t>
  </si>
  <si>
    <t>Lkey_combat_unit_pikeman_160</t>
  </si>
  <si>
    <t>Lkey_combat_unit_archer_160</t>
  </si>
  <si>
    <t>Lkey_combat_unit_knight_160</t>
  </si>
  <si>
    <t>Lkey_combat_unit_pikeman_161</t>
  </si>
  <si>
    <t>Lkey_combat_unit_archer_161</t>
  </si>
  <si>
    <t>Lkey_combat_unit_knight_161</t>
  </si>
  <si>
    <t>Lkey_combat_unit_pikeman_162</t>
  </si>
  <si>
    <t>Lkey_combat_unit_archer_162</t>
  </si>
  <si>
    <t>Lkey_combat_unit_knight_162</t>
  </si>
  <si>
    <t>Lkey_combat_unit_pikeman_163</t>
  </si>
  <si>
    <t>Lkey_combat_unit_archer_163</t>
  </si>
  <si>
    <t>Lkey_combat_unit_knight_163</t>
  </si>
  <si>
    <t>Lkey_combat_unit_pikeman_164</t>
  </si>
  <si>
    <t>Lkey_combat_unit_archer_164</t>
  </si>
  <si>
    <t>Lkey_combat_unit_knight_164</t>
  </si>
  <si>
    <t>Lkey_combat_unit_pikeman_165</t>
  </si>
  <si>
    <t>Lkey_combat_unit_archer_165</t>
  </si>
  <si>
    <t>Lkey_combat_unit_knight_165</t>
  </si>
  <si>
    <t>Lkey_combat_unit_pikeman_166</t>
  </si>
  <si>
    <t>Lkey_combat_unit_archer_166</t>
  </si>
  <si>
    <t>Lkey_combat_unit_knight_166</t>
  </si>
  <si>
    <t>Lkey_combat_unit_pikeman_167</t>
  </si>
  <si>
    <t>Lkey_combat_unit_archer_167</t>
  </si>
  <si>
    <t>Lkey_combat_unit_knight_167</t>
  </si>
  <si>
    <t>Lkey_combat_unit_pikeman_168</t>
  </si>
  <si>
    <t>Lkey_combat_unit_archer_168</t>
  </si>
  <si>
    <t>Lkey_combat_unit_knight_168</t>
  </si>
  <si>
    <t>Lkey_combat_unit_pikeman_169</t>
  </si>
  <si>
    <t>Lkey_combat_unit_archer_169</t>
  </si>
  <si>
    <t>Lkey_combat_unit_knight_169</t>
  </si>
  <si>
    <t>Lkey_combat_unit_pikeman_170</t>
  </si>
  <si>
    <t>Lkey_combat_unit_archer_170</t>
  </si>
  <si>
    <t>Lkey_combat_unit_knight_170</t>
  </si>
  <si>
    <t>Lkey_combat_unit_pikeman_171</t>
  </si>
  <si>
    <t>Lkey_combat_unit_archer_171</t>
  </si>
  <si>
    <t>Lkey_combat_unit_knight_171</t>
  </si>
  <si>
    <t>Lkey_combat_unit_pikeman_172</t>
  </si>
  <si>
    <t>Lkey_combat_unit_archer_172</t>
  </si>
  <si>
    <t>Lkey_combat_unit_knight_172</t>
  </si>
  <si>
    <t>Lkey_combat_unit_pikeman_173</t>
  </si>
  <si>
    <t>Lkey_combat_unit_archer_173</t>
  </si>
  <si>
    <t>Lkey_combat_unit_knight_173</t>
  </si>
  <si>
    <t>Lkey_combat_unit_pikeman_174</t>
  </si>
  <si>
    <t>Lkey_combat_unit_archer_174</t>
  </si>
  <si>
    <t>Lkey_combat_unit_knight_174</t>
  </si>
  <si>
    <t>units_pikeman_8.png</t>
  </si>
  <si>
    <t>Lkey_combat_unit_pikeman_175</t>
  </si>
  <si>
    <t>units_archer_8.png</t>
  </si>
  <si>
    <t>Lkey_combat_unit_archer_175</t>
  </si>
  <si>
    <t>units_knight_8.png</t>
  </si>
  <si>
    <t>Lkey_combat_unit_knight_175</t>
  </si>
  <si>
    <t>Lkey_combat_unit_pikeman_176</t>
  </si>
  <si>
    <t>Lkey_combat_unit_archer_176</t>
  </si>
  <si>
    <t>Lkey_combat_unit_knight_176</t>
  </si>
  <si>
    <t>Lkey_combat_unit_pikeman_177</t>
  </si>
  <si>
    <t>Lkey_combat_unit_archer_177</t>
  </si>
  <si>
    <t>Lkey_combat_unit_knight_177</t>
  </si>
  <si>
    <t>Lkey_combat_unit_pikeman_178</t>
  </si>
  <si>
    <t>Lkey_combat_unit_archer_178</t>
  </si>
  <si>
    <t>Lkey_combat_unit_knight_178</t>
  </si>
  <si>
    <t>Lkey_combat_unit_pikeman_179</t>
  </si>
  <si>
    <t>Lkey_combat_unit_archer_179</t>
  </si>
  <si>
    <t>Lkey_combat_unit_knight_179</t>
  </si>
  <si>
    <t>Lkey_combat_unit_pikeman_180</t>
  </si>
  <si>
    <t>Lkey_combat_unit_archer_180</t>
  </si>
  <si>
    <t>Lkey_combat_unit_knight_180</t>
  </si>
  <si>
    <t>Lkey_combat_unit_pikeman_181</t>
  </si>
  <si>
    <t>Lkey_combat_unit_archer_181</t>
  </si>
  <si>
    <t>Lkey_combat_unit_knight_181</t>
  </si>
  <si>
    <t>Lkey_combat_unit_pikeman_182</t>
  </si>
  <si>
    <t>Lkey_combat_unit_archer_182</t>
  </si>
  <si>
    <t>Lkey_combat_unit_knight_182</t>
  </si>
  <si>
    <t>Lkey_combat_unit_pikeman_183</t>
  </si>
  <si>
    <t>Lkey_combat_unit_archer_183</t>
  </si>
  <si>
    <t>Lkey_combat_unit_knight_183</t>
  </si>
  <si>
    <t>Lkey_combat_unit_pikeman_184</t>
  </si>
  <si>
    <t>Lkey_combat_unit_archer_184</t>
  </si>
  <si>
    <t>Lkey_combat_unit_knight_184</t>
  </si>
  <si>
    <t>Lkey_combat_unit_pikeman_185</t>
  </si>
  <si>
    <t>Lkey_combat_unit_archer_185</t>
  </si>
  <si>
    <t>Lkey_combat_unit_knight_185</t>
  </si>
  <si>
    <t>Lkey_combat_unit_pikeman_186</t>
  </si>
  <si>
    <t>Lkey_combat_unit_archer_186</t>
  </si>
  <si>
    <t>Lkey_combat_unit_knight_186</t>
  </si>
  <si>
    <t>Lkey_combat_unit_pikeman_187</t>
  </si>
  <si>
    <t>Lkey_combat_unit_archer_187</t>
  </si>
  <si>
    <t>Lkey_combat_unit_knight_187</t>
  </si>
  <si>
    <t>Lkey_combat_unit_pikeman_188</t>
  </si>
  <si>
    <t>Lkey_combat_unit_archer_188</t>
  </si>
  <si>
    <t>Lkey_combat_unit_knight_188</t>
  </si>
  <si>
    <t>Lkey_combat_unit_pikeman_189</t>
  </si>
  <si>
    <t>Lkey_combat_unit_archer_189</t>
  </si>
  <si>
    <t>Lkey_combat_unit_knight_189</t>
  </si>
  <si>
    <t>Lkey_combat_unit_pikeman_190</t>
  </si>
  <si>
    <t>Lkey_combat_unit_archer_190</t>
  </si>
  <si>
    <t>Lkey_combat_unit_knight_190</t>
  </si>
  <si>
    <t>Lkey_combat_unit_pikeman_191</t>
  </si>
  <si>
    <t>Lkey_combat_unit_archer_191</t>
  </si>
  <si>
    <t>Lkey_combat_unit_knight_191</t>
  </si>
  <si>
    <t>Lkey_combat_unit_pikeman_192</t>
  </si>
  <si>
    <t>Lkey_combat_unit_archer_192</t>
  </si>
  <si>
    <t>Lkey_combat_unit_knight_192</t>
  </si>
  <si>
    <t>Lkey_combat_unit_pikeman_193</t>
  </si>
  <si>
    <t>Lkey_combat_unit_archer_193</t>
  </si>
  <si>
    <t>Lkey_combat_unit_knight_193</t>
  </si>
  <si>
    <t>Lkey_combat_unit_pikeman_194</t>
  </si>
  <si>
    <t>Lkey_combat_unit_archer_194</t>
  </si>
  <si>
    <t>Lkey_combat_unit_knight_194</t>
  </si>
  <si>
    <t>Lkey_combat_unit_pikeman_195</t>
  </si>
  <si>
    <t>Lkey_combat_unit_archer_195</t>
  </si>
  <si>
    <t>Lkey_combat_unit_knight_195</t>
  </si>
  <si>
    <t>Lkey_combat_unit_pikeman_196</t>
  </si>
  <si>
    <t>Lkey_combat_unit_archer_196</t>
  </si>
  <si>
    <t>Lkey_combat_unit_knight_196</t>
  </si>
  <si>
    <t>Lkey_combat_unit_pikeman_197</t>
  </si>
  <si>
    <t>Lkey_combat_unit_archer_197</t>
  </si>
  <si>
    <t>Lkey_combat_unit_knight_197</t>
  </si>
  <si>
    <t>Lkey_combat_unit_pikeman_198</t>
  </si>
  <si>
    <t>Lkey_combat_unit_archer_198</t>
  </si>
  <si>
    <t>Lkey_combat_unit_knight_198</t>
  </si>
  <si>
    <t>Lkey_combat_unit_pikeman_199</t>
  </si>
  <si>
    <t>Lkey_combat_unit_archer_199</t>
  </si>
  <si>
    <t>Lkey_combat_unit_knight_199</t>
  </si>
  <si>
    <t>units_pikeman_9.png</t>
  </si>
  <si>
    <t>Lkey_combat_unit_pikeman_200</t>
  </si>
  <si>
    <t>units_archer_9.png</t>
  </si>
  <si>
    <t>Lkey_combat_unit_archer_200</t>
  </si>
  <si>
    <t>units_knight_9.png</t>
  </si>
  <si>
    <t>Lkey_combat_unit_knight_200</t>
  </si>
  <si>
    <t>Lkey_combat_unit_pikeman_201</t>
  </si>
  <si>
    <t>Lkey_combat_unit_archer_201</t>
  </si>
  <si>
    <t>Lkey_combat_unit_knight_201</t>
  </si>
  <si>
    <t>Lkey_combat_unit_pikeman_202</t>
  </si>
  <si>
    <t>Lkey_combat_unit_archer_202</t>
  </si>
  <si>
    <t>Lkey_combat_unit_knight_202</t>
  </si>
  <si>
    <t>Lkey_combat_unit_pikeman_203</t>
  </si>
  <si>
    <t>Lkey_combat_unit_archer_203</t>
  </si>
  <si>
    <t>Lkey_combat_unit_knight_203</t>
  </si>
  <si>
    <t>Lkey_combat_unit_pikeman_204</t>
  </si>
  <si>
    <t>Lkey_combat_unit_archer_204</t>
  </si>
  <si>
    <t>Lkey_combat_unit_knight_204</t>
  </si>
  <si>
    <t>Lkey_combat_unit_pikeman_205</t>
  </si>
  <si>
    <t>Lkey_combat_unit_archer_205</t>
  </si>
  <si>
    <t>Lkey_combat_unit_knight_205</t>
  </si>
  <si>
    <t>Lkey_combat_unit_pikeman_206</t>
  </si>
  <si>
    <t>Lkey_combat_unit_archer_206</t>
  </si>
  <si>
    <t>Lkey_combat_unit_knight_206</t>
  </si>
  <si>
    <t>Lkey_combat_unit_pikeman_207</t>
  </si>
  <si>
    <t>Lkey_combat_unit_archer_207</t>
  </si>
  <si>
    <t>Lkey_combat_unit_knight_207</t>
  </si>
  <si>
    <t>Lkey_combat_unit_pikeman_208</t>
  </si>
  <si>
    <t>Lkey_combat_unit_archer_208</t>
  </si>
  <si>
    <t>Lkey_combat_unit_knight_208</t>
  </si>
  <si>
    <t>Lkey_combat_unit_pikeman_209</t>
  </si>
  <si>
    <t>Lkey_combat_unit_archer_209</t>
  </si>
  <si>
    <t>Lkey_combat_unit_knight_209</t>
  </si>
  <si>
    <t>Lkey_combat_unit_pikeman_210</t>
  </si>
  <si>
    <t>Lkey_combat_unit_archer_210</t>
  </si>
  <si>
    <t>Lkey_combat_unit_knight_210</t>
  </si>
  <si>
    <t>Lkey_combat_unit_pikeman_211</t>
  </si>
  <si>
    <t>Lkey_combat_unit_archer_211</t>
  </si>
  <si>
    <t>Lkey_combat_unit_knight_211</t>
  </si>
  <si>
    <t>Lkey_combat_unit_pikeman_212</t>
  </si>
  <si>
    <t>Lkey_combat_unit_archer_212</t>
  </si>
  <si>
    <t>Lkey_combat_unit_knight_212</t>
  </si>
  <si>
    <t>Lkey_combat_unit_pikeman_213</t>
  </si>
  <si>
    <t>Lkey_combat_unit_archer_213</t>
  </si>
  <si>
    <t>Lkey_combat_unit_knight_213</t>
  </si>
  <si>
    <t>Lkey_combat_unit_pikeman_214</t>
  </si>
  <si>
    <t>Lkey_combat_unit_archer_214</t>
  </si>
  <si>
    <t>Lkey_combat_unit_knight_214</t>
  </si>
  <si>
    <t>Lkey_combat_unit_pikeman_215</t>
  </si>
  <si>
    <t>Lkey_combat_unit_archer_215</t>
  </si>
  <si>
    <t>Lkey_combat_unit_knight_215</t>
  </si>
  <si>
    <t>Lkey_combat_unit_pikeman_216</t>
  </si>
  <si>
    <t>Lkey_combat_unit_archer_216</t>
  </si>
  <si>
    <t>Lkey_combat_unit_knight_216</t>
  </si>
  <si>
    <t>Lkey_combat_unit_pikeman_217</t>
  </si>
  <si>
    <t>Lkey_combat_unit_archer_217</t>
  </si>
  <si>
    <t>Lkey_combat_unit_knight_217</t>
  </si>
  <si>
    <t>Lkey_combat_unit_pikeman_218</t>
  </si>
  <si>
    <t>Lkey_combat_unit_archer_218</t>
  </si>
  <si>
    <t>Lkey_combat_unit_knight_218</t>
  </si>
  <si>
    <t>Lkey_combat_unit_pikeman_219</t>
  </si>
  <si>
    <t>Lkey_combat_unit_archer_219</t>
  </si>
  <si>
    <t>Lkey_combat_unit_knight_219</t>
  </si>
  <si>
    <t>Lkey_combat_unit_pikeman_220</t>
  </si>
  <si>
    <t>Lkey_combat_unit_archer_220</t>
  </si>
  <si>
    <t>Lkey_combat_unit_knight_220</t>
  </si>
  <si>
    <t>Lkey_combat_unit_pikeman_221</t>
  </si>
  <si>
    <t>Lkey_combat_unit_archer_221</t>
  </si>
  <si>
    <t>Lkey_combat_unit_knight_221</t>
  </si>
  <si>
    <t>Lkey_combat_unit_pikeman_222</t>
  </si>
  <si>
    <t>Lkey_combat_unit_archer_222</t>
  </si>
  <si>
    <t>Lkey_combat_unit_knight_222</t>
  </si>
  <si>
    <t>Lkey_combat_unit_pikeman_223</t>
  </si>
  <si>
    <t>Lkey_combat_unit_archer_223</t>
  </si>
  <si>
    <t>Lkey_combat_unit_knight_223</t>
  </si>
  <si>
    <t>Lkey_combat_unit_pikeman_224</t>
  </si>
  <si>
    <t>Lkey_combat_unit_archer_224</t>
  </si>
  <si>
    <t>Lkey_combat_unit_knight_224</t>
  </si>
  <si>
    <t>units_pikeman_10.png</t>
  </si>
  <si>
    <t>Lkey_combat_unit_pikeman_225</t>
  </si>
  <si>
    <t>units_archer_10.png</t>
  </si>
  <si>
    <t>Lkey_combat_unit_archer_225</t>
  </si>
  <si>
    <t>units_knight_10.png</t>
  </si>
  <si>
    <t>Lkey_combat_unit_knight_225</t>
  </si>
  <si>
    <t>Lkey_combat_unit_pikeman_226</t>
  </si>
  <si>
    <t>Lkey_combat_unit_archer_226</t>
  </si>
  <si>
    <t>Lkey_combat_unit_knight_226</t>
  </si>
  <si>
    <t>Lkey_combat_unit_pikeman_227</t>
  </si>
  <si>
    <t>Lkey_combat_unit_archer_227</t>
  </si>
  <si>
    <t>Lkey_combat_unit_knight_227</t>
  </si>
  <si>
    <t>Lkey_combat_unit_pikeman_228</t>
  </si>
  <si>
    <t>Lkey_combat_unit_archer_228</t>
  </si>
  <si>
    <t>Lkey_combat_unit_knight_228</t>
  </si>
  <si>
    <t>Lkey_combat_unit_pikeman_229</t>
  </si>
  <si>
    <t>Lkey_combat_unit_archer_229</t>
  </si>
  <si>
    <t>Lkey_combat_unit_knight_229</t>
  </si>
  <si>
    <t>Lkey_combat_unit_pikeman_230</t>
  </si>
  <si>
    <t>Lkey_combat_unit_archer_230</t>
  </si>
  <si>
    <t>Lkey_combat_unit_knight_230</t>
  </si>
  <si>
    <t>Lkey_combat_unit_pikeman_231</t>
  </si>
  <si>
    <t>Lkey_combat_unit_archer_231</t>
  </si>
  <si>
    <t>Lkey_combat_unit_knight_231</t>
  </si>
  <si>
    <t>Lkey_combat_unit_pikeman_232</t>
  </si>
  <si>
    <t>Lkey_combat_unit_archer_232</t>
  </si>
  <si>
    <t>Lkey_combat_unit_knight_232</t>
  </si>
  <si>
    <t>Lkey_combat_unit_pikeman_233</t>
  </si>
  <si>
    <t>Lkey_combat_unit_archer_233</t>
  </si>
  <si>
    <t>Lkey_combat_unit_knight_233</t>
  </si>
  <si>
    <t>Lkey_combat_unit_pikeman_234</t>
  </si>
  <si>
    <t>Lkey_combat_unit_archer_234</t>
  </si>
  <si>
    <t>Lkey_combat_unit_knight_234</t>
  </si>
  <si>
    <t>Lkey_combat_unit_pikeman_235</t>
  </si>
  <si>
    <t>Lkey_combat_unit_archer_235</t>
  </si>
  <si>
    <t>Lkey_combat_unit_knight_235</t>
  </si>
  <si>
    <t>Lkey_combat_unit_pikeman_236</t>
  </si>
  <si>
    <t>Lkey_combat_unit_archer_236</t>
  </si>
  <si>
    <t>Lkey_combat_unit_knight_236</t>
  </si>
  <si>
    <t>Lkey_combat_unit_pikeman_237</t>
  </si>
  <si>
    <t>Lkey_combat_unit_archer_237</t>
  </si>
  <si>
    <t>Lkey_combat_unit_knight_237</t>
  </si>
  <si>
    <t>Lkey_combat_unit_pikeman_238</t>
  </si>
  <si>
    <t>Lkey_combat_unit_archer_238</t>
  </si>
  <si>
    <t>Lkey_combat_unit_knight_238</t>
  </si>
  <si>
    <t>Lkey_combat_unit_pikeman_239</t>
  </si>
  <si>
    <t>Lkey_combat_unit_archer_239</t>
  </si>
  <si>
    <t>Lkey_combat_unit_knight_239</t>
  </si>
  <si>
    <t>Lkey_combat_unit_pikeman_240</t>
  </si>
  <si>
    <t>Lkey_combat_unit_archer_240</t>
  </si>
  <si>
    <t>Lkey_combat_unit_knight_240</t>
  </si>
  <si>
    <t>Lkey_combat_unit_pikeman_241</t>
  </si>
  <si>
    <t>Lkey_combat_unit_archer_241</t>
  </si>
  <si>
    <t>Lkey_combat_unit_knight_241</t>
  </si>
  <si>
    <t>Lkey_combat_unit_pikeman_242</t>
  </si>
  <si>
    <t>Lkey_combat_unit_archer_242</t>
  </si>
  <si>
    <t>Lkey_combat_unit_knight_242</t>
  </si>
  <si>
    <t>Lkey_combat_unit_pikeman_243</t>
  </si>
  <si>
    <t>Lkey_combat_unit_archer_243</t>
  </si>
  <si>
    <t>Lkey_combat_unit_knight_243</t>
  </si>
  <si>
    <t>Lkey_combat_unit_pikeman_244</t>
  </si>
  <si>
    <t>Lkey_combat_unit_archer_244</t>
  </si>
  <si>
    <t>Lkey_combat_unit_knight_244</t>
  </si>
  <si>
    <t>Lkey_combat_unit_pikeman_245</t>
  </si>
  <si>
    <t>Lkey_combat_unit_archer_245</t>
  </si>
  <si>
    <t>Lkey_combat_unit_knight_245</t>
  </si>
  <si>
    <t>Lkey_combat_unit_pikeman_246</t>
  </si>
  <si>
    <t>Lkey_combat_unit_archer_246</t>
  </si>
  <si>
    <t>Lkey_combat_unit_knight_246</t>
  </si>
  <si>
    <t>Lkey_combat_unit_pikeman_247</t>
  </si>
  <si>
    <t>Lkey_combat_unit_archer_247</t>
  </si>
  <si>
    <t>Lkey_combat_unit_knight_247</t>
  </si>
  <si>
    <t>Lkey_combat_unit_pikeman_248</t>
  </si>
  <si>
    <t>Lkey_combat_unit_archer_248</t>
  </si>
  <si>
    <t>Lkey_combat_unit_knight_248</t>
  </si>
  <si>
    <t>Lkey_combat_unit_pikeman_249</t>
  </si>
  <si>
    <t>Lkey_combat_unit_archer_249</t>
  </si>
  <si>
    <t>Lkey_combat_unit_knight_249</t>
  </si>
  <si>
    <t>units_pikeman_11.png</t>
  </si>
  <si>
    <t>Lkey_combat_unit_pikeman_250</t>
  </si>
  <si>
    <t>units_archer_11.png</t>
  </si>
  <si>
    <t>Lkey_combat_unit_archer_250</t>
  </si>
  <si>
    <t>units_knight_11.png</t>
  </si>
  <si>
    <t>Lkey_combat_unit_knight_250</t>
  </si>
  <si>
    <t>Lkey_combat_unit_pikeman_251</t>
  </si>
  <si>
    <t>Lkey_combat_unit_archer_251</t>
  </si>
  <si>
    <t>Lkey_combat_unit_knight_251</t>
  </si>
  <si>
    <t>Lkey_combat_unit_pikeman_252</t>
  </si>
  <si>
    <t>Lkey_combat_unit_archer_252</t>
  </si>
  <si>
    <t>Lkey_combat_unit_knight_252</t>
  </si>
  <si>
    <t>Lkey_combat_unit_pikeman_253</t>
  </si>
  <si>
    <t>Lkey_combat_unit_archer_253</t>
  </si>
  <si>
    <t>Lkey_combat_unit_knight_253</t>
  </si>
  <si>
    <t>Lkey_combat_unit_pikeman_254</t>
  </si>
  <si>
    <t>Lkey_combat_unit_archer_254</t>
  </si>
  <si>
    <t>Lkey_combat_unit_knight_254</t>
  </si>
  <si>
    <t>Lkey_combat_unit_pikeman_255</t>
  </si>
  <si>
    <t>Lkey_combat_unit_archer_255</t>
  </si>
  <si>
    <t>Lkey_combat_unit_knight_255</t>
  </si>
  <si>
    <t>Lkey_combat_unit_pikeman_256</t>
  </si>
  <si>
    <t>Lkey_combat_unit_archer_256</t>
  </si>
  <si>
    <t>Lkey_combat_unit_knight_256</t>
  </si>
  <si>
    <t>Lkey_combat_unit_pikeman_257</t>
  </si>
  <si>
    <t>Lkey_combat_unit_archer_257</t>
  </si>
  <si>
    <t>Lkey_combat_unit_knight_257</t>
  </si>
  <si>
    <t>Lkey_combat_unit_pikeman_258</t>
  </si>
  <si>
    <t>Lkey_combat_unit_archer_258</t>
  </si>
  <si>
    <t>Lkey_combat_unit_knight_258</t>
  </si>
  <si>
    <t>Lkey_combat_unit_pikeman_259</t>
  </si>
  <si>
    <t>Lkey_combat_unit_archer_259</t>
  </si>
  <si>
    <t>Lkey_combat_unit_knight_259</t>
  </si>
  <si>
    <t>Lkey_combat_unit_pikeman_260</t>
  </si>
  <si>
    <t>Lkey_combat_unit_archer_260</t>
  </si>
  <si>
    <t>Lkey_combat_unit_knight_260</t>
  </si>
  <si>
    <t>Lkey_combat_unit_pikeman_261</t>
  </si>
  <si>
    <t>Lkey_combat_unit_archer_261</t>
  </si>
  <si>
    <t>Lkey_combat_unit_knight_261</t>
  </si>
  <si>
    <t>Lkey_combat_unit_pikeman_262</t>
  </si>
  <si>
    <t>Lkey_combat_unit_archer_262</t>
  </si>
  <si>
    <t>Lkey_combat_unit_knight_262</t>
  </si>
  <si>
    <t>Lkey_combat_unit_pikeman_263</t>
  </si>
  <si>
    <t>Lkey_combat_unit_archer_263</t>
  </si>
  <si>
    <t>Lkey_combat_unit_knight_263</t>
  </si>
  <si>
    <t>Lkey_combat_unit_pikeman_264</t>
  </si>
  <si>
    <t>Lkey_combat_unit_archer_264</t>
  </si>
  <si>
    <t>Lkey_combat_unit_knight_264</t>
  </si>
  <si>
    <t>Lkey_combat_unit_pikeman_265</t>
  </si>
  <si>
    <t>Lkey_combat_unit_archer_265</t>
  </si>
  <si>
    <t>Lkey_combat_unit_knight_265</t>
  </si>
  <si>
    <t>Lkey_combat_unit_pikeman_266</t>
  </si>
  <si>
    <t>Lkey_combat_unit_archer_266</t>
  </si>
  <si>
    <t>Lkey_combat_unit_knight_266</t>
  </si>
  <si>
    <t>Lkey_combat_unit_pikeman_267</t>
  </si>
  <si>
    <t>Lkey_combat_unit_archer_267</t>
  </si>
  <si>
    <t>Lkey_combat_unit_knight_267</t>
  </si>
  <si>
    <t>Lkey_combat_unit_pikeman_268</t>
  </si>
  <si>
    <t>Lkey_combat_unit_archer_268</t>
  </si>
  <si>
    <t>Lkey_combat_unit_knight_268</t>
  </si>
  <si>
    <t>Lkey_combat_unit_pikeman_269</t>
  </si>
  <si>
    <t>Lkey_combat_unit_archer_269</t>
  </si>
  <si>
    <t>Lkey_combat_unit_knight_269</t>
  </si>
  <si>
    <t>Lkey_combat_unit_pikeman_270</t>
  </si>
  <si>
    <t>Lkey_combat_unit_archer_270</t>
  </si>
  <si>
    <t>Lkey_combat_unit_knight_270</t>
  </si>
  <si>
    <t>Lkey_combat_unit_pikeman_271</t>
  </si>
  <si>
    <t>Lkey_combat_unit_archer_271</t>
  </si>
  <si>
    <t>Lkey_combat_unit_knight_271</t>
  </si>
  <si>
    <t>Lkey_combat_unit_pikeman_272</t>
  </si>
  <si>
    <t>Lkey_combat_unit_archer_272</t>
  </si>
  <si>
    <t>Lkey_combat_unit_knight_272</t>
  </si>
  <si>
    <t>Lkey_combat_unit_pikeman_273</t>
  </si>
  <si>
    <t>Lkey_combat_unit_archer_273</t>
  </si>
  <si>
    <t>Lkey_combat_unit_knight_273</t>
  </si>
  <si>
    <t>Lkey_combat_unit_pikeman_274</t>
  </si>
  <si>
    <t>Lkey_combat_unit_archer_274</t>
  </si>
  <si>
    <t>Lkey_combat_unit_knight_274</t>
  </si>
  <si>
    <t>units_pikeman_12.png</t>
  </si>
  <si>
    <t>Lkey_combat_unit_pikeman_275</t>
  </si>
  <si>
    <t>Lkey_combat_unit_archer_275</t>
  </si>
  <si>
    <t>Lkey_combat_unit_knight_275</t>
  </si>
  <si>
    <t>Lkey_combat_unit_pikeman_276</t>
  </si>
  <si>
    <t>Lkey_combat_unit_archer_276</t>
  </si>
  <si>
    <t>Lkey_combat_unit_knight_276</t>
  </si>
  <si>
    <t>Lkey_combat_unit_pikeman_277</t>
  </si>
  <si>
    <t>Lkey_combat_unit_archer_277</t>
  </si>
  <si>
    <t>Lkey_combat_unit_knight_277</t>
  </si>
  <si>
    <t>Lkey_combat_unit_pikeman_278</t>
  </si>
  <si>
    <t>Lkey_combat_unit_archer_278</t>
  </si>
  <si>
    <t>Lkey_combat_unit_knight_278</t>
  </si>
  <si>
    <t>Lkey_combat_unit_pikeman_279</t>
  </si>
  <si>
    <t>Lkey_combat_unit_archer_279</t>
  </si>
  <si>
    <t>Lkey_combat_unit_knight_279</t>
  </si>
  <si>
    <t>Lkey_combat_unit_pikeman_280</t>
  </si>
  <si>
    <t>Lkey_combat_unit_archer_280</t>
  </si>
  <si>
    <t>Lkey_combat_unit_knight_280</t>
  </si>
  <si>
    <t>Lkey_combat_unit_pikeman_281</t>
  </si>
  <si>
    <t>Lkey_combat_unit_archer_281</t>
  </si>
  <si>
    <t>Lkey_combat_unit_knight_281</t>
  </si>
  <si>
    <t>Lkey_combat_unit_pikeman_282</t>
  </si>
  <si>
    <t>Lkey_combat_unit_archer_282</t>
  </si>
  <si>
    <t>Lkey_combat_unit_knight_282</t>
  </si>
  <si>
    <t>Lkey_combat_unit_pikeman_283</t>
  </si>
  <si>
    <t>Lkey_combat_unit_archer_283</t>
  </si>
  <si>
    <t>Lkey_combat_unit_knight_283</t>
  </si>
  <si>
    <t>Lkey_combat_unit_pikeman_284</t>
  </si>
  <si>
    <t>Lkey_combat_unit_archer_284</t>
  </si>
  <si>
    <t>Lkey_combat_unit_knight_284</t>
  </si>
  <si>
    <t>Lkey_combat_unit_pikeman_285</t>
  </si>
  <si>
    <t>Lkey_combat_unit_archer_285</t>
  </si>
  <si>
    <t>Lkey_combat_unit_knight_285</t>
  </si>
  <si>
    <t>Lkey_combat_unit_pikeman_286</t>
  </si>
  <si>
    <t>Lkey_combat_unit_archer_286</t>
  </si>
  <si>
    <t>Lkey_combat_unit_knight_286</t>
  </si>
  <si>
    <t>Lkey_combat_unit_pikeman_287</t>
  </si>
  <si>
    <t>Lkey_combat_unit_archer_287</t>
  </si>
  <si>
    <t>Lkey_combat_unit_knight_287</t>
  </si>
  <si>
    <t>Lkey_combat_unit_pikeman_288</t>
  </si>
  <si>
    <t>Lkey_combat_unit_archer_288</t>
  </si>
  <si>
    <t>Lkey_combat_unit_knight_288</t>
  </si>
  <si>
    <t>Lkey_combat_unit_pikeman_289</t>
  </si>
  <si>
    <t>Lkey_combat_unit_archer_289</t>
  </si>
  <si>
    <t>Lkey_combat_unit_knight_289</t>
  </si>
  <si>
    <t>Lkey_combat_unit_pikeman_290</t>
  </si>
  <si>
    <t>Lkey_combat_unit_archer_290</t>
  </si>
  <si>
    <t>Lkey_combat_unit_knight_290</t>
  </si>
  <si>
    <t>Lkey_combat_unit_pikeman_291</t>
  </si>
  <si>
    <t>Lkey_combat_unit_archer_291</t>
  </si>
  <si>
    <t>Lkey_combat_unit_knight_291</t>
  </si>
  <si>
    <t>Lkey_combat_unit_pikeman_292</t>
  </si>
  <si>
    <t>Lkey_combat_unit_archer_292</t>
  </si>
  <si>
    <t>Lkey_combat_unit_knight_292</t>
  </si>
  <si>
    <t>Lkey_combat_unit_pikeman_293</t>
  </si>
  <si>
    <t>Lkey_combat_unit_archer_293</t>
  </si>
  <si>
    <t>Lkey_combat_unit_knight_293</t>
  </si>
  <si>
    <t>Lkey_combat_unit_pikeman_294</t>
  </si>
  <si>
    <t>Lkey_combat_unit_archer_294</t>
  </si>
  <si>
    <t>Lkey_combat_unit_knight_294</t>
  </si>
  <si>
    <t>Lkey_combat_unit_pikeman_295</t>
  </si>
  <si>
    <t>Lkey_combat_unit_archer_295</t>
  </si>
  <si>
    <t>Lkey_combat_unit_knight_295</t>
  </si>
  <si>
    <t>Lkey_combat_unit_pikeman_296</t>
  </si>
  <si>
    <t>Lkey_combat_unit_archer_296</t>
  </si>
  <si>
    <t>Lkey_combat_unit_knight_296</t>
  </si>
  <si>
    <t>Lkey_combat_unit_pikeman_297</t>
  </si>
  <si>
    <t>Lkey_combat_unit_archer_297</t>
  </si>
  <si>
    <t>Lkey_combat_unit_knight_297</t>
  </si>
  <si>
    <t>Lkey_combat_unit_pikeman_298</t>
  </si>
  <si>
    <t>Lkey_combat_unit_archer_298</t>
  </si>
  <si>
    <t>Lkey_combat_unit_knight_298</t>
  </si>
  <si>
    <t>Lkey_combat_unit_pikeman_299</t>
  </si>
  <si>
    <t>Lkey_combat_unit_archer_299</t>
  </si>
  <si>
    <t>Lkey_combat_unit_knight_299</t>
  </si>
  <si>
    <t>units_pikeman_13.png</t>
  </si>
  <si>
    <t>Lkey_combat_unit_pikeman_300</t>
  </si>
  <si>
    <t>Lkey_combat_unit_archer_300</t>
  </si>
  <si>
    <t>Lkey_combat_unit_knight_300</t>
  </si>
  <si>
    <t>Economy Value = (Resource_Gold + Resource_Wood + Resource_Metal) / Training Duration</t>
  </si>
  <si>
    <t>Efficiency = Combat Score / Economy Value</t>
  </si>
  <si>
    <t>Unit</t>
  </si>
  <si>
    <t>Combat Score</t>
  </si>
  <si>
    <t>Economy Value</t>
  </si>
  <si>
    <t>Efficiency</t>
  </si>
  <si>
    <t>Combat Score = (0,35*Hit Points + 0,15*Armor) + (0,35*Attack + 0,15*ArmorPiercing)</t>
  </si>
  <si>
    <t>Comparison between min. and max. level</t>
  </si>
  <si>
    <t>Second unit</t>
  </si>
  <si>
    <t>First unit</t>
  </si>
  <si>
    <t>Level(1-300)</t>
  </si>
  <si>
    <t>Type - "1" for Pikeman, "2" for Archer, "3" for Knight</t>
  </si>
  <si>
    <t>Type - between 1-300 (level range)</t>
  </si>
  <si>
    <t>STATS</t>
  </si>
  <si>
    <t>Comparison between 20lvl and 50lvl</t>
  </si>
  <si>
    <t>Research Tree</t>
  </si>
  <si>
    <t>Research name</t>
  </si>
  <si>
    <t>Description</t>
  </si>
  <si>
    <t>Reinforced Armors</t>
  </si>
  <si>
    <t>Bonus</t>
  </si>
  <si>
    <t>Increases the armor of all Knight units.</t>
  </si>
  <si>
    <t>Incendiary Arrows</t>
  </si>
  <si>
    <t>Increases the damage of all Archer units.</t>
  </si>
  <si>
    <t>Sharpened Spears</t>
  </si>
  <si>
    <t>Increases the armor penetration of all Pikeman units.</t>
  </si>
  <si>
    <t>Endurance Trainer</t>
  </si>
  <si>
    <t>Priest's Blessing</t>
  </si>
  <si>
    <t>Increases the HP of all units. (PREMIUM)</t>
  </si>
  <si>
    <t>Revives significant amount of fallen units after each battle. (PREMIUM)</t>
  </si>
  <si>
    <t>Modernization of Sawmils</t>
  </si>
  <si>
    <t>Reduces wood cost for unit recruitment.</t>
  </si>
  <si>
    <t>Experienced Blacksmith</t>
  </si>
  <si>
    <t>Reduces metal cost for unit recruitment.</t>
  </si>
  <si>
    <t>Reduces gold cost for unit recruitment.</t>
  </si>
  <si>
    <t>Volunteer Service</t>
  </si>
  <si>
    <t>Training Partner</t>
  </si>
  <si>
    <t>Allows you to recruit twice as many units, by 100% increasing training time (if there is a limited recruitment queue). (PREMIUM)</t>
  </si>
  <si>
    <t>The Ruler's Advisor</t>
  </si>
  <si>
    <t>Reduces all costs of unit recruitment. (PREMIUM)</t>
  </si>
  <si>
    <t>n/a</t>
  </si>
  <si>
    <t>Remaining units can level up immediately after 3 won battles without spending extra resources. (PREMIUM)</t>
  </si>
  <si>
    <t>Accelerated Course</t>
  </si>
  <si>
    <t>Reduces Pikeman traning duration.</t>
  </si>
  <si>
    <t>Reduces Archer training duration.</t>
  </si>
  <si>
    <t>Reduces Knight training duration.</t>
  </si>
  <si>
    <t>Reduces the training duration for all units. (PREMIUM)</t>
  </si>
  <si>
    <t xml:space="preserve">- Efficiency only begins to increase at high levels. This allows for strategic thinking whether we want to use more units at a given Notes! e.g. a lot of level 20, or less units of level 50. </t>
  </si>
  <si>
    <t>- The training duration should initially be constant (or slightly higher) and increase at higher levels. In the early levels, the player should not be put off by large waiting numbers.</t>
  </si>
  <si>
    <t>- Units shouldn't cost a lot of all three resources. Each unit should have overriding raw materials as production costs and one raw material that is almost not needed for training. This allows you to recruit and arm yourself even in the event of problems with the extraction of a given resource.</t>
  </si>
  <si>
    <t>- When calculating the combat score, the highest multiplier was HP and Attack, and the lower Armor and Armor Piercing. This is because in some cases Armor and AP are not needed (penetration is not needed e.g. for units without armor or armor is not needed for units without penetration).</t>
  </si>
  <si>
    <t>- According to conversion table, Pikeman is the most efficient unit. For this reason, it should have the lowest bonuses from the research trees to keep the balance.</t>
  </si>
  <si>
    <t>- Fights in the combat simulator reflect the situation where the first unit is the attacking unit (it is the first to attack in the turn). This gives the attackers an advantage, but you can add defensive bonuses from the defending player's fortifications (attack on a castle / camp).</t>
  </si>
  <si>
    <t>Knights Course</t>
  </si>
  <si>
    <t>Archers Course</t>
  </si>
  <si>
    <t>Pikemen Course</t>
  </si>
  <si>
    <t>- Premium researches shouldn't be overpowered, but they should make a difference to even matches. Still, based on the fact that it is a strategic game, the number and type of units and position (attack / defense) should be more important than premium researches.</t>
  </si>
  <si>
    <t>Turn #1</t>
  </si>
  <si>
    <t>Turn #2</t>
  </si>
  <si>
    <t>Turn #3</t>
  </si>
  <si>
    <t>Turn #4</t>
  </si>
  <si>
    <t>Turn #5</t>
  </si>
  <si>
    <t>Every turn both units attacks each other.</t>
  </si>
  <si>
    <t>First unit attacks first!</t>
  </si>
  <si>
    <t>- Art Asset is changing for every 25 lvls of unit. Lvl 300 has unique art.</t>
  </si>
  <si>
    <t>Battle ends when one unit has 0HP</t>
  </si>
  <si>
    <t>Victory Road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</si>
</sst>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b/>
      <sz val="11"/>
      <color theme="1"/>
      <name val="Calibri"/>
      <family val="2"/>
      <charset val="238"/>
      <scheme val="minor"/>
    </font>
    <font>
      <b/>
      <sz val="11"/>
      <color theme="4" tint="-0.499984740745262"/>
      <name val="Calibri"/>
      <family val="2"/>
      <charset val="238"/>
      <scheme val="minor"/>
    </font>
  </fonts>
  <fills count="9">
    <fill>
      <patternFill patternType="none"/>
    </fill>
    <fill>
      <patternFill patternType="gray125"/>
    </fill>
    <fill>
      <patternFill patternType="solid">
        <fgColor theme="0" tint="-0.249977111117893"/>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theme="6" tint="0.59999389629810485"/>
        <bgColor indexed="64"/>
      </patternFill>
    </fill>
  </fills>
  <borders count="3">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0" fillId="2" borderId="0" xfId="0" applyFill="1" applyAlignment="1">
      <alignment horizontal="center"/>
    </xf>
    <xf numFmtId="0" fontId="0" fillId="0" borderId="0" xfId="0" applyAlignment="1">
      <alignment horizontal="center"/>
    </xf>
    <xf numFmtId="0" fontId="0" fillId="2" borderId="1" xfId="0" applyFill="1" applyBorder="1" applyAlignment="1">
      <alignment horizontal="center"/>
    </xf>
    <xf numFmtId="0" fontId="0" fillId="2" borderId="0" xfId="0" applyFill="1" applyAlignment="1">
      <alignment horizontal="left" indent="1"/>
    </xf>
    <xf numFmtId="0" fontId="0" fillId="0" borderId="0" xfId="0" applyAlignment="1">
      <alignment horizontal="left" indent="1"/>
    </xf>
    <xf numFmtId="0" fontId="0" fillId="0" borderId="1" xfId="0" applyBorder="1" applyAlignment="1">
      <alignment horizontal="center"/>
    </xf>
    <xf numFmtId="0" fontId="0" fillId="3" borderId="2" xfId="0" applyFill="1" applyBorder="1"/>
    <xf numFmtId="0" fontId="0" fillId="0" borderId="2" xfId="0" applyBorder="1"/>
    <xf numFmtId="0" fontId="0" fillId="0" borderId="2" xfId="0" applyBorder="1" applyAlignment="1">
      <alignment horizontal="center"/>
    </xf>
    <xf numFmtId="0" fontId="0" fillId="4" borderId="2" xfId="0" applyFill="1" applyBorder="1"/>
    <xf numFmtId="1" fontId="0" fillId="0" borderId="2" xfId="0" applyNumberFormat="1" applyBorder="1"/>
    <xf numFmtId="0" fontId="0" fillId="0" borderId="0" xfId="0" applyProtection="1">
      <protection locked="0"/>
    </xf>
    <xf numFmtId="0" fontId="0" fillId="7" borderId="2" xfId="0" applyFill="1" applyBorder="1"/>
    <xf numFmtId="0" fontId="0" fillId="7" borderId="2" xfId="0" applyFill="1" applyBorder="1" applyAlignment="1">
      <alignment horizontal="center"/>
    </xf>
    <xf numFmtId="0" fontId="0" fillId="8" borderId="2" xfId="0" applyFill="1" applyBorder="1"/>
    <xf numFmtId="0" fontId="2" fillId="0" borderId="0" xfId="0" applyFont="1"/>
    <xf numFmtId="0" fontId="3" fillId="0" borderId="0" xfId="0" applyFont="1"/>
    <xf numFmtId="0" fontId="0" fillId="0" borderId="0" xfId="0" applyAlignment="1">
      <alignment horizontal="center"/>
    </xf>
    <xf numFmtId="0" fontId="0" fillId="5" borderId="2" xfId="0" applyFill="1" applyBorder="1" applyAlignment="1">
      <alignment horizontal="center"/>
    </xf>
    <xf numFmtId="0" fontId="0" fillId="6" borderId="2" xfId="0" applyFill="1" applyBorder="1" applyAlignment="1">
      <alignment horizontal="center"/>
    </xf>
    <xf numFmtId="0" fontId="0" fillId="0" borderId="2" xfId="0" applyBorder="1" applyAlignment="1">
      <alignment horizontal="center"/>
    </xf>
    <xf numFmtId="9" fontId="0" fillId="0" borderId="2" xfId="0" applyNumberFormat="1" applyBorder="1" applyAlignment="1">
      <alignment horizontal="center"/>
    </xf>
  </cellXfs>
  <cellStyles count="1">
    <cellStyle name="Normal" xfId="0" builtinId="0"/>
  </cellStyles>
  <dxfs count="6">
    <dxf>
      <numFmt numFmtId="0" formatCode="General"/>
      <protection locked="0" hidden="0"/>
    </dxf>
    <dxf>
      <numFmt numFmtId="0" formatCode="General"/>
      <protection locked="0" hidden="0"/>
    </dxf>
    <dxf>
      <numFmt numFmtId="0" formatCode="General"/>
      <protection locked="0" hidden="0"/>
    </dxf>
    <dxf>
      <numFmt numFmtId="0" formatCode="General"/>
      <protection locked="0" hidden="0"/>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 displayName="Table1" ref="B2:G4" totalsRowShown="0">
  <autoFilter ref="B2:G4" xr:uid="{00000000-0009-0000-0100-000002000000}"/>
  <tableColumns count="6">
    <tableColumn id="1" xr3:uid="{00000000-0010-0000-0000-000001000000}" name="Type" dataDxfId="5">
      <calculatedColumnFormula>IF(D9=1,"Pikeman",IF(D9=2,"Archer",IF(D9=3,"Knight","")))</calculatedColumnFormula>
    </tableColumn>
    <tableColumn id="2" xr3:uid="{00000000-0010-0000-0000-000002000000}" name="Level(1-300)" dataDxfId="4">
      <calculatedColumnFormula>IF(ISBLANK(E9),"",IF(AND(E9&gt;0,E9&lt;=300),E9,""))</calculatedColumnFormula>
    </tableColumn>
    <tableColumn id="3" xr3:uid="{00000000-0010-0000-0000-000003000000}" name="HitPoints" dataDxfId="3">
      <calculatedColumnFormula>INDEX(UnitData_Export!$F$2:$F$901,MATCH('Combat Simulation'!$A3,UnitData_Export!$A$2:$A$901,0))</calculatedColumnFormula>
    </tableColumn>
    <tableColumn id="4" xr3:uid="{00000000-0010-0000-0000-000004000000}" name="Armor" dataDxfId="2">
      <calculatedColumnFormula>INDEX(UnitData_Export!$G$2:$G$901,MATCH('Combat Simulation'!$A3,UnitData_Export!$A$2:$A$901,0))</calculatedColumnFormula>
    </tableColumn>
    <tableColumn id="5" xr3:uid="{00000000-0010-0000-0000-000005000000}" name="Damage" dataDxfId="1">
      <calculatedColumnFormula>INDEX(UnitData_Export!$H$2:$H$901,MATCH('Combat Simulation'!$A3,UnitData_Export!$A$2:$A$901,0))</calculatedColumnFormula>
    </tableColumn>
    <tableColumn id="6" xr3:uid="{00000000-0010-0000-0000-000006000000}" name="ArmorPiercing" dataDxfId="0">
      <calculatedColumnFormula>INDEX(UnitData_Export!$I$2:$I$901,MATCH('Combat Simulation'!$A3,UnitData_Export!$A$2:$A$901,0))</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X901"/>
  <sheetViews>
    <sheetView topLeftCell="A58" workbookViewId="0">
      <selection activeCell="A2" sqref="A2"/>
    </sheetView>
  </sheetViews>
  <sheetFormatPr defaultColWidth="8.85546875" defaultRowHeight="15" x14ac:dyDescent="0.25"/>
  <cols>
    <col min="1" max="1" width="9.85546875" style="5" customWidth="1"/>
    <col min="2" max="2" width="8.7109375" style="2"/>
    <col min="3" max="3" width="6.42578125" style="2" customWidth="1"/>
    <col min="4" max="4" width="21.7109375" style="5" customWidth="1"/>
    <col min="5" max="5" width="28.42578125" style="5" customWidth="1"/>
    <col min="6" max="6" width="13.28515625" style="6" customWidth="1"/>
    <col min="7" max="9" width="13.28515625" style="2" customWidth="1"/>
    <col min="10" max="10" width="16.140625" style="6" customWidth="1"/>
    <col min="11" max="16" width="16.140625" style="2" customWidth="1"/>
    <col min="20" max="20" width="9.140625" customWidth="1"/>
    <col min="696" max="696" width="6.85546875" customWidth="1"/>
    <col min="697" max="698" width="8.85546875" hidden="1" customWidth="1"/>
    <col min="699" max="699" width="21.140625" customWidth="1"/>
  </cols>
  <sheetData>
    <row r="1" spans="1:700" s="1" customFormat="1" x14ac:dyDescent="0.25">
      <c r="A1" s="4" t="s">
        <v>5</v>
      </c>
      <c r="B1" s="1" t="s">
        <v>4</v>
      </c>
      <c r="C1" s="1" t="s">
        <v>6</v>
      </c>
      <c r="D1" s="4" t="s">
        <v>7</v>
      </c>
      <c r="E1" s="4" t="s">
        <v>16</v>
      </c>
      <c r="F1" s="3" t="s">
        <v>8</v>
      </c>
      <c r="G1" s="1" t="s">
        <v>0</v>
      </c>
      <c r="H1" s="1" t="s">
        <v>2</v>
      </c>
      <c r="I1" s="1" t="s">
        <v>9</v>
      </c>
      <c r="J1" s="3" t="s">
        <v>10</v>
      </c>
      <c r="K1" s="1" t="s">
        <v>11</v>
      </c>
      <c r="L1" s="1" t="s">
        <v>12</v>
      </c>
      <c r="M1" s="1" t="s">
        <v>13</v>
      </c>
      <c r="N1" s="1" t="s">
        <v>25</v>
      </c>
      <c r="O1" s="1" t="s">
        <v>26</v>
      </c>
      <c r="P1" s="1" t="s">
        <v>14</v>
      </c>
    </row>
    <row r="2" spans="1:700" x14ac:dyDescent="0.25">
      <c r="A2" s="5" t="s">
        <v>28</v>
      </c>
      <c r="B2" s="2" t="s">
        <v>15</v>
      </c>
      <c r="C2" s="2">
        <v>1</v>
      </c>
      <c r="D2" s="5" t="str">
        <f>IF(AND(C2&gt;0,C2&lt;25),"units_pikeman_1.png",IF(AND(C2&gt;=25,C2&lt;50),"units_pikeman_2.png",IF(AND(C2&gt;=50,C2&lt;75),"units_pikeman_3.png",IF(AND(C2&gt;=75,C2&lt;100),"units_pikeman_4.png",IF(AND(C2&gt;=100,C2&lt;125),"units_pikeman_5.png",IF(AND(C2&gt;=125,C2&lt;150),"units_pikeman_6.png",IF(AND(C2&gt;=150,C2&lt;175),"units_pikeman_7.png",IF(AND(C2&gt;=175,C2&lt;200),"units_pikeman_8.png",IF(AND(C2&gt;=200,C2&lt;225),"units_pikeman_9.png",IF(AND(C2&gt;=225,C2&lt;250),"units_pikeman_10.png",IF(AND(C2&gt;=250,C2&lt;275),"units_pikeman_11.png",IF(AND(C2&gt;=275,C2&lt;300),"units_pikeman_12.png","units_pikeman_13.png"))))))))))))</f>
        <v>units_pikeman_1.png</v>
      </c>
      <c r="E2" s="5" t="s">
        <v>20</v>
      </c>
      <c r="F2" s="6">
        <v>120</v>
      </c>
      <c r="G2" s="2">
        <v>10</v>
      </c>
      <c r="H2" s="2">
        <v>10</v>
      </c>
      <c r="I2" s="2">
        <v>22</v>
      </c>
      <c r="J2" s="6" t="s">
        <v>23</v>
      </c>
      <c r="K2" s="2">
        <v>50</v>
      </c>
      <c r="L2" s="2" t="s">
        <v>24</v>
      </c>
      <c r="M2" s="2">
        <v>0</v>
      </c>
      <c r="N2" s="2" t="s">
        <v>27</v>
      </c>
      <c r="O2" s="2">
        <v>0</v>
      </c>
      <c r="P2" s="2">
        <v>10</v>
      </c>
      <c r="ZX2" s="5"/>
    </row>
    <row r="3" spans="1:700" x14ac:dyDescent="0.25">
      <c r="A3" s="5" t="s">
        <v>29</v>
      </c>
      <c r="B3" s="2" t="s">
        <v>1</v>
      </c>
      <c r="C3" s="2">
        <v>1</v>
      </c>
      <c r="D3" s="5" t="str">
        <f>IF(AND(C3&gt;0,C3&lt;25),"units_archer_1.png",IF(AND(C3&gt;=25,C3&lt;50),"units_archer_2.png",IF(AND(C3&gt;=50,C3&lt;75),"units_archer_3.png",IF(AND(C3&gt;=75,C3&lt;100),"units_archer_4.png",IF(AND(C3&gt;=100,C3&lt;125),"units_archer_5.png",IF(AND(C3&gt;=125,C3&lt;150),"units_archer_6.png",IF(AND(C3&gt;=150,C3&lt;175),"units_archer_7.png",IF(AND(C3&gt;=175,C3&lt;200),"units_archer_8.png",IF(AND(C3&gt;=200,C3&lt;225),"units_archer_9.png",IF(AND(C3&gt;=225,C3&lt;250),"units_archer_10.png",IF(AND(C3&gt;=250,C3&lt;275),"units_archer_11.png",IF(AND(C3&gt;=275,C3&lt;300),"units_pikeman_12.png","units_pikeman_13.png"))))))))))))</f>
        <v>units_archer_1.png</v>
      </c>
      <c r="E3" s="5" t="s">
        <v>21</v>
      </c>
      <c r="F3" s="6">
        <v>100</v>
      </c>
      <c r="G3" s="2">
        <v>0</v>
      </c>
      <c r="H3" s="2">
        <v>26</v>
      </c>
      <c r="I3" s="2">
        <v>6</v>
      </c>
      <c r="J3" s="6" t="s">
        <v>23</v>
      </c>
      <c r="K3" s="2">
        <v>10</v>
      </c>
      <c r="L3" s="2" t="s">
        <v>24</v>
      </c>
      <c r="M3" s="2">
        <v>40</v>
      </c>
      <c r="N3" s="2" t="s">
        <v>27</v>
      </c>
      <c r="O3" s="2">
        <v>0</v>
      </c>
      <c r="P3" s="2">
        <v>15</v>
      </c>
      <c r="ZX3" s="5"/>
    </row>
    <row r="4" spans="1:700" x14ac:dyDescent="0.25">
      <c r="A4" s="5" t="s">
        <v>30</v>
      </c>
      <c r="B4" s="2" t="s">
        <v>3</v>
      </c>
      <c r="C4" s="2">
        <v>1</v>
      </c>
      <c r="D4" s="5" t="str">
        <f>IF(AND(C4&gt;0,C4&lt;25),"units_knight_1.png",IF(AND(C4&gt;=25,C4&lt;50),"units_knight_2.png",IF(AND(C4&gt;=50,C4&lt;75),"units_knight_3.png",IF(AND(C4&gt;=75,C4&lt;100),"units_knight_4.png",IF(AND(C4&gt;=100,C4&lt;125),"units_knight_5.png",IF(AND(C4&gt;=125,C4&lt;150),"units_knight_6.png",IF(AND(C4&gt;=150,C4&lt;175),"units_knight_7.png",IF(AND(C4&gt;=175,C4&lt;200),"units_knight_8.png",IF(AND(C4&gt;=200,C4&lt;225),"units_knight_9.png",IF(AND(C4&gt;=225,C4&lt;250),"units_knight_10.png",IF(AND(C4&gt;=250,C4&lt;275),"units_knight_11.png",IF(AND(C4&gt;=275,C4&lt;300),"units_pikeman_12.png","units_pikeman_13.png"))))))))))))</f>
        <v>units_knight_1.png</v>
      </c>
      <c r="E4" s="5" t="s">
        <v>22</v>
      </c>
      <c r="F4" s="6">
        <v>100</v>
      </c>
      <c r="G4" s="2">
        <v>25</v>
      </c>
      <c r="H4" s="2">
        <v>14</v>
      </c>
      <c r="I4" s="2">
        <v>0</v>
      </c>
      <c r="J4" s="6" t="s">
        <v>23</v>
      </c>
      <c r="K4" s="2">
        <v>20</v>
      </c>
      <c r="L4" s="2" t="s">
        <v>24</v>
      </c>
      <c r="M4" s="2">
        <v>0</v>
      </c>
      <c r="N4" s="2" t="s">
        <v>27</v>
      </c>
      <c r="O4" s="2">
        <v>30</v>
      </c>
      <c r="P4" s="2">
        <v>20</v>
      </c>
      <c r="ZX4" s="5"/>
    </row>
    <row r="5" spans="1:700" x14ac:dyDescent="0.25">
      <c r="A5" s="5" t="s">
        <v>31</v>
      </c>
      <c r="B5" s="2" t="s">
        <v>15</v>
      </c>
      <c r="C5" s="2">
        <f>C2+1</f>
        <v>2</v>
      </c>
      <c r="D5" s="5" t="str">
        <f t="shared" ref="D5" si="0">IF(AND(C5&gt;0,C5&lt;25),"units_pikeman_1.png",IF(AND(C5&gt;=25,C5&lt;50),"units_pikeman_2.png",IF(AND(C5&gt;=50,C5&lt;75),"units_pikeman_3.png",IF(AND(C5&gt;=75,C5&lt;100),"units_pikeman_4.png",IF(AND(C5&gt;=100,C5&lt;125),"units_pikeman_5.png",IF(AND(C5&gt;=125,C5&lt;150),"units_pikeman_6.png",IF(AND(C5&gt;=150,C5&lt;175),"units_pikeman_7.png",IF(AND(C5&gt;=175,C5&lt;200),"units_pikeman_8.png",IF(AND(C5&gt;=200,C5&lt;225),"units_pikeman_9.png",IF(AND(C5&gt;=225,C5&lt;250),"units_pikeman_10.png",IF(AND(C5&gt;=250,C5&lt;275),"units_pikeman_11.png",IF(AND(C5&gt;=275,C5&lt;300),"units_pikeman_12.png","units_pikeman_13.png"))))))))))))</f>
        <v>units_pikeman_1.png</v>
      </c>
      <c r="E5" s="5" t="str">
        <f>"Lkey_combat_unit_pikeman_"&amp;C5</f>
        <v>Lkey_combat_unit_pikeman_2</v>
      </c>
      <c r="F5" s="6">
        <f>INT(F2+1.3*C5)</f>
        <v>122</v>
      </c>
      <c r="G5" s="2">
        <f>INT(G2+0.5*C5)</f>
        <v>11</v>
      </c>
      <c r="H5" s="2">
        <f>INT(H2+0.5*C5)</f>
        <v>11</v>
      </c>
      <c r="I5" s="2">
        <f>INT(I2+0.7*C5)</f>
        <v>23</v>
      </c>
      <c r="J5" s="6" t="s">
        <v>23</v>
      </c>
      <c r="K5" s="2">
        <f>INT(K2+0.5*C5)</f>
        <v>51</v>
      </c>
      <c r="L5" s="2" t="s">
        <v>24</v>
      </c>
      <c r="M5" s="2">
        <f>INT(M2+0.05*C5)</f>
        <v>0</v>
      </c>
      <c r="N5" s="2" t="s">
        <v>27</v>
      </c>
      <c r="O5" s="2">
        <f>INT(O2+0.1*C5)</f>
        <v>0</v>
      </c>
      <c r="P5" s="2">
        <f>INT(P2+0.01*C5)</f>
        <v>10</v>
      </c>
      <c r="ZX5" s="5"/>
    </row>
    <row r="6" spans="1:700" x14ac:dyDescent="0.25">
      <c r="A6" s="5" t="s">
        <v>32</v>
      </c>
      <c r="B6" s="2" t="s">
        <v>1</v>
      </c>
      <c r="C6" s="2">
        <f>C3+1</f>
        <v>2</v>
      </c>
      <c r="D6" s="5" t="str">
        <f t="shared" ref="D6" si="1">IF(AND(C6&gt;0,C6&lt;25),"units_archer_1.png",IF(AND(C6&gt;=25,C6&lt;50),"units_archer_2.png",IF(AND(C6&gt;=50,C6&lt;75),"units_archer_3.png",IF(AND(C6&gt;=75,C6&lt;100),"units_archer_4.png",IF(AND(C6&gt;=100,C6&lt;125),"units_archer_5.png",IF(AND(C6&gt;=125,C6&lt;150),"units_archer_6.png",IF(AND(C6&gt;=150,C6&lt;175),"units_archer_7.png",IF(AND(C6&gt;=175,C6&lt;200),"units_archer_8.png",IF(AND(C6&gt;=200,C6&lt;225),"units_archer_9.png",IF(AND(C6&gt;=225,C6&lt;250),"units_archer_10.png",IF(AND(C6&gt;=250,C6&lt;275),"units_archer_11.png",IF(AND(C6&gt;=275,C6&lt;300),"units_pikeman_12.png","units_pikeman_13.png"))))))))))))</f>
        <v>units_archer_1.png</v>
      </c>
      <c r="E6" s="5" t="str">
        <f>"Lkey_combat_unit_archer_"&amp;C6</f>
        <v>Lkey_combat_unit_archer_2</v>
      </c>
      <c r="F6" s="6">
        <f>INT(F3+0.9*C6)</f>
        <v>101</v>
      </c>
      <c r="G6" s="2">
        <f>INT(G3+0.3*C6)</f>
        <v>0</v>
      </c>
      <c r="H6" s="2">
        <f>INT(H3+0.75*C6)</f>
        <v>27</v>
      </c>
      <c r="I6" s="2">
        <f>INT(I3+0.4*C6)</f>
        <v>6</v>
      </c>
      <c r="J6" s="6" t="s">
        <v>23</v>
      </c>
      <c r="K6" s="2">
        <f>INT(K3+0.1*C6)</f>
        <v>10</v>
      </c>
      <c r="L6" s="2" t="s">
        <v>24</v>
      </c>
      <c r="M6" s="2">
        <f>INT(M3+0.5*C6)</f>
        <v>41</v>
      </c>
      <c r="N6" s="2" t="s">
        <v>27</v>
      </c>
      <c r="O6" s="2">
        <f>INT(O3+0.05*C6)</f>
        <v>0</v>
      </c>
      <c r="P6" s="2">
        <f>INT(P3+0.01*C6)</f>
        <v>15</v>
      </c>
      <c r="ZX6" s="5"/>
    </row>
    <row r="7" spans="1:700" x14ac:dyDescent="0.25">
      <c r="A7" s="5" t="s">
        <v>33</v>
      </c>
      <c r="B7" s="2" t="s">
        <v>3</v>
      </c>
      <c r="C7" s="2">
        <f>C4+1</f>
        <v>2</v>
      </c>
      <c r="D7" s="5" t="str">
        <f t="shared" ref="D7" si="2">IF(AND(C7&gt;0,C7&lt;25),"units_knight_1.png",IF(AND(C7&gt;=25,C7&lt;50),"units_knight_2.png",IF(AND(C7&gt;=50,C7&lt;75),"units_knight_3.png",IF(AND(C7&gt;=75,C7&lt;100),"units_knight_4.png",IF(AND(C7&gt;=100,C7&lt;125),"units_knight_5.png",IF(AND(C7&gt;=125,C7&lt;150),"units_knight_6.png",IF(AND(C7&gt;=150,C7&lt;175),"units_knight_7.png",IF(AND(C7&gt;=175,C7&lt;200),"units_knight_8.png",IF(AND(C7&gt;=200,C7&lt;225),"units_knight_9.png",IF(AND(C7&gt;=225,C7&lt;250),"units_knight_10.png",IF(AND(C7&gt;=250,C7&lt;275),"units_knight_11.png",IF(AND(C7&gt;=275,C7&lt;300),"units_pikeman_12.png","units_pikeman_13.png"))))))))))))</f>
        <v>units_knight_1.png</v>
      </c>
      <c r="E7" s="5" t="str">
        <f>"Lkey_combat_unit_knight_"&amp;C7</f>
        <v>Lkey_combat_unit_knight_2</v>
      </c>
      <c r="F7" s="6">
        <f>INT(F4+1.1*C7)</f>
        <v>102</v>
      </c>
      <c r="G7" s="2">
        <f>INT(G4+0.6*C7)</f>
        <v>26</v>
      </c>
      <c r="H7" s="2">
        <f>INT(H4+0.65*C7)</f>
        <v>15</v>
      </c>
      <c r="I7" s="2">
        <f>INT(I4+0.2*C7)</f>
        <v>0</v>
      </c>
      <c r="J7" s="6" t="s">
        <v>23</v>
      </c>
      <c r="K7" s="2">
        <f>INT(K4+0.1*C7)</f>
        <v>20</v>
      </c>
      <c r="L7" s="2" t="s">
        <v>24</v>
      </c>
      <c r="M7" s="2">
        <f>INT(M4+0.05*C7)</f>
        <v>0</v>
      </c>
      <c r="N7" s="2" t="s">
        <v>27</v>
      </c>
      <c r="O7" s="2">
        <f>INT(O4+0.5*C7)</f>
        <v>31</v>
      </c>
      <c r="P7" s="2">
        <f>INT(P4+0.01*C7)</f>
        <v>20</v>
      </c>
      <c r="ZX7" s="5"/>
    </row>
    <row r="8" spans="1:700" x14ac:dyDescent="0.25">
      <c r="A8" s="5" t="s">
        <v>34</v>
      </c>
      <c r="B8" s="2" t="s">
        <v>15</v>
      </c>
      <c r="C8" s="2">
        <f t="shared" ref="C8:C22" si="3">C5+1</f>
        <v>3</v>
      </c>
      <c r="D8" s="5" t="str">
        <f t="shared" ref="D8" si="4">IF(AND(C8&gt;0,C8&lt;25),"units_pikeman_1.png",IF(AND(C8&gt;=25,C8&lt;50),"units_pikeman_2.png",IF(AND(C8&gt;=50,C8&lt;75),"units_pikeman_3.png",IF(AND(C8&gt;=75,C8&lt;100),"units_pikeman_4.png",IF(AND(C8&gt;=100,C8&lt;125),"units_pikeman_5.png",IF(AND(C8&gt;=125,C8&lt;150),"units_pikeman_6.png",IF(AND(C8&gt;=150,C8&lt;175),"units_pikeman_7.png",IF(AND(C8&gt;=175,C8&lt;200),"units_pikeman_8.png",IF(AND(C8&gt;=200,C8&lt;225),"units_pikeman_9.png",IF(AND(C8&gt;=225,C8&lt;250),"units_pikeman_10.png",IF(AND(C8&gt;=250,C8&lt;275),"units_pikeman_11.png",IF(AND(C8&gt;=275,C8&lt;300),"units_pikeman_12.png","units_pikeman_13.png"))))))))))))</f>
        <v>units_pikeman_1.png</v>
      </c>
      <c r="E8" s="5" t="str">
        <f t="shared" ref="E8" si="5">"Lkey_combat_unit_pikeman_"&amp;C8</f>
        <v>Lkey_combat_unit_pikeman_3</v>
      </c>
      <c r="F8" s="6">
        <f t="shared" ref="F8" si="6">INT(F5+1.3*C8)</f>
        <v>125</v>
      </c>
      <c r="G8" s="2">
        <f t="shared" ref="G8" si="7">INT(G5+0.5*C8)</f>
        <v>12</v>
      </c>
      <c r="H8" s="2">
        <f t="shared" ref="H8" si="8">INT(H5+0.5*C8)</f>
        <v>12</v>
      </c>
      <c r="I8" s="2">
        <f t="shared" ref="I8" si="9">INT(I5+0.7*C8)</f>
        <v>25</v>
      </c>
      <c r="J8" s="6" t="s">
        <v>23</v>
      </c>
      <c r="K8" s="2">
        <f t="shared" ref="K8" si="10">INT(K5+0.5*C8)</f>
        <v>52</v>
      </c>
      <c r="L8" s="2" t="s">
        <v>24</v>
      </c>
      <c r="M8" s="2">
        <f t="shared" ref="M8" si="11">INT(M5+0.05*C8)</f>
        <v>0</v>
      </c>
      <c r="N8" s="2" t="s">
        <v>27</v>
      </c>
      <c r="O8" s="2">
        <f t="shared" ref="O8" si="12">INT(O5+0.1*C8)</f>
        <v>0</v>
      </c>
      <c r="P8" s="2">
        <f t="shared" ref="P8:P71" si="13">INT(P5+0.01*C8)</f>
        <v>10</v>
      </c>
      <c r="ZX8" s="5"/>
    </row>
    <row r="9" spans="1:700" x14ac:dyDescent="0.25">
      <c r="A9" s="5" t="s">
        <v>35</v>
      </c>
      <c r="B9" s="2" t="s">
        <v>1</v>
      </c>
      <c r="C9" s="2">
        <f t="shared" si="3"/>
        <v>3</v>
      </c>
      <c r="D9" s="5" t="str">
        <f t="shared" ref="D9" si="14">IF(AND(C9&gt;0,C9&lt;25),"units_archer_1.png",IF(AND(C9&gt;=25,C9&lt;50),"units_archer_2.png",IF(AND(C9&gt;=50,C9&lt;75),"units_archer_3.png",IF(AND(C9&gt;=75,C9&lt;100),"units_archer_4.png",IF(AND(C9&gt;=100,C9&lt;125),"units_archer_5.png",IF(AND(C9&gt;=125,C9&lt;150),"units_archer_6.png",IF(AND(C9&gt;=150,C9&lt;175),"units_archer_7.png",IF(AND(C9&gt;=175,C9&lt;200),"units_archer_8.png",IF(AND(C9&gt;=200,C9&lt;225),"units_archer_9.png",IF(AND(C9&gt;=225,C9&lt;250),"units_archer_10.png",IF(AND(C9&gt;=250,C9&lt;275),"units_archer_11.png",IF(AND(C9&gt;=275,C9&lt;300),"units_pikeman_12.png","units_pikeman_13.png"))))))))))))</f>
        <v>units_archer_1.png</v>
      </c>
      <c r="E9" s="5" t="str">
        <f t="shared" ref="E9" si="15">"Lkey_combat_unit_archer_"&amp;C9</f>
        <v>Lkey_combat_unit_archer_3</v>
      </c>
      <c r="F9" s="6">
        <f t="shared" ref="F9" si="16">INT(F6+0.9*C9)</f>
        <v>103</v>
      </c>
      <c r="G9" s="2">
        <f t="shared" ref="G9" si="17">INT(G6+0.3*C9)</f>
        <v>0</v>
      </c>
      <c r="H9" s="2">
        <f t="shared" ref="H9" si="18">INT(H6+0.75*C9)</f>
        <v>29</v>
      </c>
      <c r="I9" s="2">
        <f t="shared" ref="I9" si="19">INT(I6+0.4*C9)</f>
        <v>7</v>
      </c>
      <c r="J9" s="6" t="s">
        <v>23</v>
      </c>
      <c r="K9" s="2">
        <f t="shared" ref="K9:K10" si="20">INT(K6+0.1*C9)</f>
        <v>10</v>
      </c>
      <c r="L9" s="2" t="s">
        <v>24</v>
      </c>
      <c r="M9" s="2">
        <f t="shared" ref="M9" si="21">INT(M6+0.5*C9)</f>
        <v>42</v>
      </c>
      <c r="N9" s="2" t="s">
        <v>27</v>
      </c>
      <c r="O9" s="2">
        <f t="shared" ref="O9" si="22">INT(O6+0.05*C9)</f>
        <v>0</v>
      </c>
      <c r="P9" s="2">
        <f t="shared" si="13"/>
        <v>15</v>
      </c>
      <c r="ZX9" s="5"/>
    </row>
    <row r="10" spans="1:700" x14ac:dyDescent="0.25">
      <c r="A10" s="5" t="s">
        <v>36</v>
      </c>
      <c r="B10" s="2" t="s">
        <v>3</v>
      </c>
      <c r="C10" s="2">
        <f t="shared" si="3"/>
        <v>3</v>
      </c>
      <c r="D10" s="5" t="str">
        <f t="shared" ref="D10" si="23">IF(AND(C10&gt;0,C10&lt;25),"units_knight_1.png",IF(AND(C10&gt;=25,C10&lt;50),"units_knight_2.png",IF(AND(C10&gt;=50,C10&lt;75),"units_knight_3.png",IF(AND(C10&gt;=75,C10&lt;100),"units_knight_4.png",IF(AND(C10&gt;=100,C10&lt;125),"units_knight_5.png",IF(AND(C10&gt;=125,C10&lt;150),"units_knight_6.png",IF(AND(C10&gt;=150,C10&lt;175),"units_knight_7.png",IF(AND(C10&gt;=175,C10&lt;200),"units_knight_8.png",IF(AND(C10&gt;=200,C10&lt;225),"units_knight_9.png",IF(AND(C10&gt;=225,C10&lt;250),"units_knight_10.png",IF(AND(C10&gt;=250,C10&lt;275),"units_knight_11.png",IF(AND(C10&gt;=275,C10&lt;300),"units_pikeman_12.png","units_pikeman_13.png"))))))))))))</f>
        <v>units_knight_1.png</v>
      </c>
      <c r="E10" s="5" t="str">
        <f t="shared" ref="E10" si="24">"Lkey_combat_unit_knight_"&amp;C10</f>
        <v>Lkey_combat_unit_knight_3</v>
      </c>
      <c r="F10" s="6">
        <f t="shared" ref="F10" si="25">INT(F7+1.1*C10)</f>
        <v>105</v>
      </c>
      <c r="G10" s="2">
        <f t="shared" ref="G10" si="26">INT(G7+0.6*C10)</f>
        <v>27</v>
      </c>
      <c r="H10" s="2">
        <f t="shared" ref="H10" si="27">INT(H7+0.65*C10)</f>
        <v>16</v>
      </c>
      <c r="I10" s="2">
        <f t="shared" ref="I10" si="28">INT(I7+0.2*C10)</f>
        <v>0</v>
      </c>
      <c r="J10" s="6" t="s">
        <v>23</v>
      </c>
      <c r="K10" s="2">
        <f t="shared" si="20"/>
        <v>20</v>
      </c>
      <c r="L10" s="2" t="s">
        <v>24</v>
      </c>
      <c r="M10" s="2">
        <f t="shared" ref="M10:M11" si="29">INT(M7+0.05*C10)</f>
        <v>0</v>
      </c>
      <c r="N10" s="2" t="s">
        <v>27</v>
      </c>
      <c r="O10" s="2">
        <f t="shared" ref="O10" si="30">INT(O7+0.5*C10)</f>
        <v>32</v>
      </c>
      <c r="P10" s="2">
        <f t="shared" si="13"/>
        <v>20</v>
      </c>
      <c r="ZX10" s="5"/>
    </row>
    <row r="11" spans="1:700" x14ac:dyDescent="0.25">
      <c r="A11" s="5" t="s">
        <v>37</v>
      </c>
      <c r="B11" s="2" t="s">
        <v>15</v>
      </c>
      <c r="C11" s="2">
        <f t="shared" si="3"/>
        <v>4</v>
      </c>
      <c r="D11" s="5" t="str">
        <f t="shared" ref="D11" si="31">IF(AND(C11&gt;0,C11&lt;25),"units_pikeman_1.png",IF(AND(C11&gt;=25,C11&lt;50),"units_pikeman_2.png",IF(AND(C11&gt;=50,C11&lt;75),"units_pikeman_3.png",IF(AND(C11&gt;=75,C11&lt;100),"units_pikeman_4.png",IF(AND(C11&gt;=100,C11&lt;125),"units_pikeman_5.png",IF(AND(C11&gt;=125,C11&lt;150),"units_pikeman_6.png",IF(AND(C11&gt;=150,C11&lt;175),"units_pikeman_7.png",IF(AND(C11&gt;=175,C11&lt;200),"units_pikeman_8.png",IF(AND(C11&gt;=200,C11&lt;225),"units_pikeman_9.png",IF(AND(C11&gt;=225,C11&lt;250),"units_pikeman_10.png",IF(AND(C11&gt;=250,C11&lt;275),"units_pikeman_11.png",IF(AND(C11&gt;=275,C11&lt;300),"units_pikeman_12.png","units_pikeman_13.png"))))))))))))</f>
        <v>units_pikeman_1.png</v>
      </c>
      <c r="E11" s="5" t="str">
        <f t="shared" ref="E11" si="32">"Lkey_combat_unit_pikeman_"&amp;C11</f>
        <v>Lkey_combat_unit_pikeman_4</v>
      </c>
      <c r="F11" s="6">
        <f t="shared" ref="F11" si="33">INT(F8+1.3*C11)</f>
        <v>130</v>
      </c>
      <c r="G11" s="2">
        <f t="shared" ref="G11" si="34">INT(G8+0.5*C11)</f>
        <v>14</v>
      </c>
      <c r="H11" s="2">
        <f t="shared" ref="H11" si="35">INT(H8+0.5*C11)</f>
        <v>14</v>
      </c>
      <c r="I11" s="2">
        <f t="shared" ref="I11" si="36">INT(I8+0.7*C11)</f>
        <v>27</v>
      </c>
      <c r="J11" s="6" t="s">
        <v>23</v>
      </c>
      <c r="K11" s="2">
        <f t="shared" ref="K11" si="37">INT(K8+0.5*C11)</f>
        <v>54</v>
      </c>
      <c r="L11" s="2" t="s">
        <v>24</v>
      </c>
      <c r="M11" s="2">
        <f t="shared" si="29"/>
        <v>0</v>
      </c>
      <c r="N11" s="2" t="s">
        <v>27</v>
      </c>
      <c r="O11" s="2">
        <f t="shared" ref="O11" si="38">INT(O8+0.1*C11)</f>
        <v>0</v>
      </c>
      <c r="P11" s="2">
        <f t="shared" si="13"/>
        <v>10</v>
      </c>
      <c r="ZX11" s="5"/>
    </row>
    <row r="12" spans="1:700" x14ac:dyDescent="0.25">
      <c r="A12" s="5" t="s">
        <v>38</v>
      </c>
      <c r="B12" s="2" t="s">
        <v>1</v>
      </c>
      <c r="C12" s="2">
        <f t="shared" si="3"/>
        <v>4</v>
      </c>
      <c r="D12" s="5" t="str">
        <f t="shared" ref="D12" si="39">IF(AND(C12&gt;0,C12&lt;25),"units_archer_1.png",IF(AND(C12&gt;=25,C12&lt;50),"units_archer_2.png",IF(AND(C12&gt;=50,C12&lt;75),"units_archer_3.png",IF(AND(C12&gt;=75,C12&lt;100),"units_archer_4.png",IF(AND(C12&gt;=100,C12&lt;125),"units_archer_5.png",IF(AND(C12&gt;=125,C12&lt;150),"units_archer_6.png",IF(AND(C12&gt;=150,C12&lt;175),"units_archer_7.png",IF(AND(C12&gt;=175,C12&lt;200),"units_archer_8.png",IF(AND(C12&gt;=200,C12&lt;225),"units_archer_9.png",IF(AND(C12&gt;=225,C12&lt;250),"units_archer_10.png",IF(AND(C12&gt;=250,C12&lt;275),"units_archer_11.png",IF(AND(C12&gt;=275,C12&lt;300),"units_pikeman_12.png","units_pikeman_13.png"))))))))))))</f>
        <v>units_archer_1.png</v>
      </c>
      <c r="E12" s="5" t="str">
        <f t="shared" ref="E12" si="40">"Lkey_combat_unit_archer_"&amp;C12</f>
        <v>Lkey_combat_unit_archer_4</v>
      </c>
      <c r="F12" s="6">
        <f t="shared" ref="F12" si="41">INT(F9+0.9*C12)</f>
        <v>106</v>
      </c>
      <c r="G12" s="2">
        <f t="shared" ref="G12" si="42">INT(G9+0.3*C12)</f>
        <v>1</v>
      </c>
      <c r="H12" s="2">
        <f t="shared" ref="H12" si="43">INT(H9+0.75*C12)</f>
        <v>32</v>
      </c>
      <c r="I12" s="2">
        <f t="shared" ref="I12" si="44">INT(I9+0.4*C12)</f>
        <v>8</v>
      </c>
      <c r="J12" s="6" t="s">
        <v>23</v>
      </c>
      <c r="K12" s="2">
        <f t="shared" ref="K12:K13" si="45">INT(K9+0.1*C12)</f>
        <v>10</v>
      </c>
      <c r="L12" s="2" t="s">
        <v>24</v>
      </c>
      <c r="M12" s="2">
        <f t="shared" ref="M12" si="46">INT(M9+0.5*C12)</f>
        <v>44</v>
      </c>
      <c r="N12" s="2" t="s">
        <v>27</v>
      </c>
      <c r="O12" s="2">
        <f t="shared" ref="O12" si="47">INT(O9+0.05*C12)</f>
        <v>0</v>
      </c>
      <c r="P12" s="2">
        <f t="shared" si="13"/>
        <v>15</v>
      </c>
      <c r="ZX12" s="5"/>
    </row>
    <row r="13" spans="1:700" x14ac:dyDescent="0.25">
      <c r="A13" s="5" t="s">
        <v>39</v>
      </c>
      <c r="B13" s="2" t="s">
        <v>3</v>
      </c>
      <c r="C13" s="2">
        <f t="shared" si="3"/>
        <v>4</v>
      </c>
      <c r="D13" s="5" t="str">
        <f t="shared" ref="D13" si="48">IF(AND(C13&gt;0,C13&lt;25),"units_knight_1.png",IF(AND(C13&gt;=25,C13&lt;50),"units_knight_2.png",IF(AND(C13&gt;=50,C13&lt;75),"units_knight_3.png",IF(AND(C13&gt;=75,C13&lt;100),"units_knight_4.png",IF(AND(C13&gt;=100,C13&lt;125),"units_knight_5.png",IF(AND(C13&gt;=125,C13&lt;150),"units_knight_6.png",IF(AND(C13&gt;=150,C13&lt;175),"units_knight_7.png",IF(AND(C13&gt;=175,C13&lt;200),"units_knight_8.png",IF(AND(C13&gt;=200,C13&lt;225),"units_knight_9.png",IF(AND(C13&gt;=225,C13&lt;250),"units_knight_10.png",IF(AND(C13&gt;=250,C13&lt;275),"units_knight_11.png",IF(AND(C13&gt;=275,C13&lt;300),"units_pikeman_12.png","units_pikeman_13.png"))))))))))))</f>
        <v>units_knight_1.png</v>
      </c>
      <c r="E13" s="5" t="str">
        <f t="shared" ref="E13" si="49">"Lkey_combat_unit_knight_"&amp;C13</f>
        <v>Lkey_combat_unit_knight_4</v>
      </c>
      <c r="F13" s="6">
        <f t="shared" ref="F13" si="50">INT(F10+1.1*C13)</f>
        <v>109</v>
      </c>
      <c r="G13" s="2">
        <f t="shared" ref="G13" si="51">INT(G10+0.6*C13)</f>
        <v>29</v>
      </c>
      <c r="H13" s="2">
        <f t="shared" ref="H13" si="52">INT(H10+0.65*C13)</f>
        <v>18</v>
      </c>
      <c r="I13" s="2">
        <f t="shared" ref="I13" si="53">INT(I10+0.2*C13)</f>
        <v>0</v>
      </c>
      <c r="J13" s="6" t="s">
        <v>23</v>
      </c>
      <c r="K13" s="2">
        <f t="shared" si="45"/>
        <v>20</v>
      </c>
      <c r="L13" s="2" t="s">
        <v>24</v>
      </c>
      <c r="M13" s="2">
        <f t="shared" ref="M13:M14" si="54">INT(M10+0.05*C13)</f>
        <v>0</v>
      </c>
      <c r="N13" s="2" t="s">
        <v>27</v>
      </c>
      <c r="O13" s="2">
        <f t="shared" ref="O13" si="55">INT(O10+0.5*C13)</f>
        <v>34</v>
      </c>
      <c r="P13" s="2">
        <f t="shared" si="13"/>
        <v>20</v>
      </c>
      <c r="ZX13" s="5"/>
    </row>
    <row r="14" spans="1:700" x14ac:dyDescent="0.25">
      <c r="A14" s="5" t="s">
        <v>40</v>
      </c>
      <c r="B14" s="2" t="s">
        <v>15</v>
      </c>
      <c r="C14" s="2">
        <f t="shared" si="3"/>
        <v>5</v>
      </c>
      <c r="D14" s="5" t="str">
        <f t="shared" ref="D14" si="56">IF(AND(C14&gt;0,C14&lt;25),"units_pikeman_1.png",IF(AND(C14&gt;=25,C14&lt;50),"units_pikeman_2.png",IF(AND(C14&gt;=50,C14&lt;75),"units_pikeman_3.png",IF(AND(C14&gt;=75,C14&lt;100),"units_pikeman_4.png",IF(AND(C14&gt;=100,C14&lt;125),"units_pikeman_5.png",IF(AND(C14&gt;=125,C14&lt;150),"units_pikeman_6.png",IF(AND(C14&gt;=150,C14&lt;175),"units_pikeman_7.png",IF(AND(C14&gt;=175,C14&lt;200),"units_pikeman_8.png",IF(AND(C14&gt;=200,C14&lt;225),"units_pikeman_9.png",IF(AND(C14&gt;=225,C14&lt;250),"units_pikeman_10.png",IF(AND(C14&gt;=250,C14&lt;275),"units_pikeman_11.png",IF(AND(C14&gt;=275,C14&lt;300),"units_pikeman_12.png","units_pikeman_13.png"))))))))))))</f>
        <v>units_pikeman_1.png</v>
      </c>
      <c r="E14" s="5" t="str">
        <f t="shared" ref="E14" si="57">"Lkey_combat_unit_pikeman_"&amp;C14</f>
        <v>Lkey_combat_unit_pikeman_5</v>
      </c>
      <c r="F14" s="6">
        <f t="shared" ref="F14" si="58">INT(F11+1.3*C14)</f>
        <v>136</v>
      </c>
      <c r="G14" s="2">
        <f t="shared" ref="G14" si="59">INT(G11+0.5*C14)</f>
        <v>16</v>
      </c>
      <c r="H14" s="2">
        <f t="shared" ref="H14" si="60">INT(H11+0.5*C14)</f>
        <v>16</v>
      </c>
      <c r="I14" s="2">
        <f>INT(I11+0.7*C14)</f>
        <v>30</v>
      </c>
      <c r="J14" s="6" t="s">
        <v>23</v>
      </c>
      <c r="K14" s="2">
        <f t="shared" ref="K14" si="61">INT(K11+0.5*C14)</f>
        <v>56</v>
      </c>
      <c r="L14" s="2" t="s">
        <v>24</v>
      </c>
      <c r="M14" s="2">
        <f t="shared" si="54"/>
        <v>0</v>
      </c>
      <c r="N14" s="2" t="s">
        <v>27</v>
      </c>
      <c r="O14" s="2">
        <f t="shared" ref="O14" si="62">INT(O11+0.1*C14)</f>
        <v>0</v>
      </c>
      <c r="P14" s="2">
        <f t="shared" si="13"/>
        <v>10</v>
      </c>
      <c r="ZX14" s="5"/>
    </row>
    <row r="15" spans="1:700" x14ac:dyDescent="0.25">
      <c r="A15" s="5" t="s">
        <v>41</v>
      </c>
      <c r="B15" s="2" t="s">
        <v>1</v>
      </c>
      <c r="C15" s="2">
        <f t="shared" si="3"/>
        <v>5</v>
      </c>
      <c r="D15" s="5" t="str">
        <f t="shared" ref="D15" si="63">IF(AND(C15&gt;0,C15&lt;25),"units_archer_1.png",IF(AND(C15&gt;=25,C15&lt;50),"units_archer_2.png",IF(AND(C15&gt;=50,C15&lt;75),"units_archer_3.png",IF(AND(C15&gt;=75,C15&lt;100),"units_archer_4.png",IF(AND(C15&gt;=100,C15&lt;125),"units_archer_5.png",IF(AND(C15&gt;=125,C15&lt;150),"units_archer_6.png",IF(AND(C15&gt;=150,C15&lt;175),"units_archer_7.png",IF(AND(C15&gt;=175,C15&lt;200),"units_archer_8.png",IF(AND(C15&gt;=200,C15&lt;225),"units_archer_9.png",IF(AND(C15&gt;=225,C15&lt;250),"units_archer_10.png",IF(AND(C15&gt;=250,C15&lt;275),"units_archer_11.png",IF(AND(C15&gt;=275,C15&lt;300),"units_pikeman_12.png","units_pikeman_13.png"))))))))))))</f>
        <v>units_archer_1.png</v>
      </c>
      <c r="E15" s="5" t="str">
        <f t="shared" ref="E15" si="64">"Lkey_combat_unit_archer_"&amp;C15</f>
        <v>Lkey_combat_unit_archer_5</v>
      </c>
      <c r="F15" s="6">
        <f t="shared" ref="F15" si="65">INT(F12+0.9*C15)</f>
        <v>110</v>
      </c>
      <c r="G15" s="2">
        <f t="shared" ref="G15" si="66">INT(G12+0.3*C15)</f>
        <v>2</v>
      </c>
      <c r="H15" s="2">
        <f t="shared" ref="H15" si="67">INT(H12+0.75*C15)</f>
        <v>35</v>
      </c>
      <c r="I15" s="2">
        <f t="shared" ref="I15" si="68">INT(I12+0.4*C15)</f>
        <v>10</v>
      </c>
      <c r="J15" s="6" t="s">
        <v>23</v>
      </c>
      <c r="K15" s="2">
        <f t="shared" ref="K15:K16" si="69">INT(K12+0.1*C15)</f>
        <v>10</v>
      </c>
      <c r="L15" s="2" t="s">
        <v>24</v>
      </c>
      <c r="M15" s="2">
        <f t="shared" ref="M15" si="70">INT(M12+0.5*C15)</f>
        <v>46</v>
      </c>
      <c r="N15" s="2" t="s">
        <v>27</v>
      </c>
      <c r="O15" s="2">
        <f t="shared" ref="O15" si="71">INT(O12+0.05*C15)</f>
        <v>0</v>
      </c>
      <c r="P15" s="2">
        <f t="shared" si="13"/>
        <v>15</v>
      </c>
      <c r="ZX15" s="5"/>
    </row>
    <row r="16" spans="1:700" x14ac:dyDescent="0.25">
      <c r="A16" s="5" t="s">
        <v>42</v>
      </c>
      <c r="B16" s="2" t="s">
        <v>3</v>
      </c>
      <c r="C16" s="2">
        <f t="shared" si="3"/>
        <v>5</v>
      </c>
      <c r="D16" s="5" t="str">
        <f t="shared" ref="D16" si="72">IF(AND(C16&gt;0,C16&lt;25),"units_knight_1.png",IF(AND(C16&gt;=25,C16&lt;50),"units_knight_2.png",IF(AND(C16&gt;=50,C16&lt;75),"units_knight_3.png",IF(AND(C16&gt;=75,C16&lt;100),"units_knight_4.png",IF(AND(C16&gt;=100,C16&lt;125),"units_knight_5.png",IF(AND(C16&gt;=125,C16&lt;150),"units_knight_6.png",IF(AND(C16&gt;=150,C16&lt;175),"units_knight_7.png",IF(AND(C16&gt;=175,C16&lt;200),"units_knight_8.png",IF(AND(C16&gt;=200,C16&lt;225),"units_knight_9.png",IF(AND(C16&gt;=225,C16&lt;250),"units_knight_10.png",IF(AND(C16&gt;=250,C16&lt;275),"units_knight_11.png",IF(AND(C16&gt;=275,C16&lt;300),"units_pikeman_12.png","units_pikeman_13.png"))))))))))))</f>
        <v>units_knight_1.png</v>
      </c>
      <c r="E16" s="5" t="str">
        <f t="shared" ref="E16" si="73">"Lkey_combat_unit_knight_"&amp;C16</f>
        <v>Lkey_combat_unit_knight_5</v>
      </c>
      <c r="F16" s="6">
        <f t="shared" ref="F16" si="74">INT(F13+1.1*C16)</f>
        <v>114</v>
      </c>
      <c r="G16" s="2">
        <f t="shared" ref="G16" si="75">INT(G13+0.6*C16)</f>
        <v>32</v>
      </c>
      <c r="H16" s="2">
        <f t="shared" ref="H16" si="76">INT(H13+0.65*C16)</f>
        <v>21</v>
      </c>
      <c r="I16" s="2">
        <f t="shared" ref="I16" si="77">INT(I13+0.2*C16)</f>
        <v>1</v>
      </c>
      <c r="J16" s="6" t="s">
        <v>23</v>
      </c>
      <c r="K16" s="2">
        <f t="shared" si="69"/>
        <v>20</v>
      </c>
      <c r="L16" s="2" t="s">
        <v>24</v>
      </c>
      <c r="M16" s="2">
        <f t="shared" ref="M16:M17" si="78">INT(M13+0.05*C16)</f>
        <v>0</v>
      </c>
      <c r="N16" s="2" t="s">
        <v>27</v>
      </c>
      <c r="O16" s="2">
        <f t="shared" ref="O16" si="79">INT(O13+0.5*C16)</f>
        <v>36</v>
      </c>
      <c r="P16" s="2">
        <f t="shared" si="13"/>
        <v>20</v>
      </c>
      <c r="ZX16" s="5"/>
    </row>
    <row r="17" spans="1:700" x14ac:dyDescent="0.25">
      <c r="A17" s="5" t="s">
        <v>43</v>
      </c>
      <c r="B17" s="2" t="s">
        <v>15</v>
      </c>
      <c r="C17" s="2">
        <f t="shared" si="3"/>
        <v>6</v>
      </c>
      <c r="D17" s="5" t="str">
        <f t="shared" ref="D17" si="80">IF(AND(C17&gt;0,C17&lt;25),"units_pikeman_1.png",IF(AND(C17&gt;=25,C17&lt;50),"units_pikeman_2.png",IF(AND(C17&gt;=50,C17&lt;75),"units_pikeman_3.png",IF(AND(C17&gt;=75,C17&lt;100),"units_pikeman_4.png",IF(AND(C17&gt;=100,C17&lt;125),"units_pikeman_5.png",IF(AND(C17&gt;=125,C17&lt;150),"units_pikeman_6.png",IF(AND(C17&gt;=150,C17&lt;175),"units_pikeman_7.png",IF(AND(C17&gt;=175,C17&lt;200),"units_pikeman_8.png",IF(AND(C17&gt;=200,C17&lt;225),"units_pikeman_9.png",IF(AND(C17&gt;=225,C17&lt;250),"units_pikeman_10.png",IF(AND(C17&gt;=250,C17&lt;275),"units_pikeman_11.png",IF(AND(C17&gt;=275,C17&lt;300),"units_pikeman_12.png","units_pikeman_13.png"))))))))))))</f>
        <v>units_pikeman_1.png</v>
      </c>
      <c r="E17" s="5" t="str">
        <f t="shared" ref="E17" si="81">"Lkey_combat_unit_pikeman_"&amp;C17</f>
        <v>Lkey_combat_unit_pikeman_6</v>
      </c>
      <c r="F17" s="6">
        <f t="shared" ref="F17" si="82">INT(F14+1.3*C17)</f>
        <v>143</v>
      </c>
      <c r="G17" s="2">
        <f t="shared" ref="G17" si="83">INT(G14+0.5*C17)</f>
        <v>19</v>
      </c>
      <c r="H17" s="2">
        <f t="shared" ref="H17" si="84">INT(H14+0.5*C17)</f>
        <v>19</v>
      </c>
      <c r="I17" s="2">
        <f t="shared" ref="I17" si="85">INT(I14+0.7*C17)</f>
        <v>34</v>
      </c>
      <c r="J17" s="6" t="s">
        <v>23</v>
      </c>
      <c r="K17" s="2">
        <f t="shared" ref="K17" si="86">INT(K14+0.5*C17)</f>
        <v>59</v>
      </c>
      <c r="L17" s="2" t="s">
        <v>24</v>
      </c>
      <c r="M17" s="2">
        <f t="shared" si="78"/>
        <v>0</v>
      </c>
      <c r="N17" s="2" t="s">
        <v>27</v>
      </c>
      <c r="O17" s="2">
        <f t="shared" ref="O17" si="87">INT(O14+0.1*C17)</f>
        <v>0</v>
      </c>
      <c r="P17" s="2">
        <f t="shared" si="13"/>
        <v>10</v>
      </c>
      <c r="ZX17" s="5"/>
    </row>
    <row r="18" spans="1:700" x14ac:dyDescent="0.25">
      <c r="A18" s="5" t="s">
        <v>44</v>
      </c>
      <c r="B18" s="2" t="s">
        <v>1</v>
      </c>
      <c r="C18" s="2">
        <f t="shared" si="3"/>
        <v>6</v>
      </c>
      <c r="D18" s="5" t="str">
        <f t="shared" ref="D18" si="88">IF(AND(C18&gt;0,C18&lt;25),"units_archer_1.png",IF(AND(C18&gt;=25,C18&lt;50),"units_archer_2.png",IF(AND(C18&gt;=50,C18&lt;75),"units_archer_3.png",IF(AND(C18&gt;=75,C18&lt;100),"units_archer_4.png",IF(AND(C18&gt;=100,C18&lt;125),"units_archer_5.png",IF(AND(C18&gt;=125,C18&lt;150),"units_archer_6.png",IF(AND(C18&gt;=150,C18&lt;175),"units_archer_7.png",IF(AND(C18&gt;=175,C18&lt;200),"units_archer_8.png",IF(AND(C18&gt;=200,C18&lt;225),"units_archer_9.png",IF(AND(C18&gt;=225,C18&lt;250),"units_archer_10.png",IF(AND(C18&gt;=250,C18&lt;275),"units_archer_11.png",IF(AND(C18&gt;=275,C18&lt;300),"units_pikeman_12.png","units_pikeman_13.png"))))))))))))</f>
        <v>units_archer_1.png</v>
      </c>
      <c r="E18" s="5" t="str">
        <f t="shared" ref="E18" si="89">"Lkey_combat_unit_archer_"&amp;C18</f>
        <v>Lkey_combat_unit_archer_6</v>
      </c>
      <c r="F18" s="6">
        <f t="shared" ref="F18" si="90">INT(F15+0.9*C18)</f>
        <v>115</v>
      </c>
      <c r="G18" s="2">
        <f t="shared" ref="G18" si="91">INT(G15+0.3*C18)</f>
        <v>3</v>
      </c>
      <c r="H18" s="2">
        <f t="shared" ref="H18" si="92">INT(H15+0.75*C18)</f>
        <v>39</v>
      </c>
      <c r="I18" s="2">
        <f t="shared" ref="I18" si="93">INT(I15+0.4*C18)</f>
        <v>12</v>
      </c>
      <c r="J18" s="6" t="s">
        <v>23</v>
      </c>
      <c r="K18" s="2">
        <f t="shared" ref="K18:K19" si="94">INT(K15+0.1*C18)</f>
        <v>10</v>
      </c>
      <c r="L18" s="2" t="s">
        <v>24</v>
      </c>
      <c r="M18" s="2">
        <f t="shared" ref="M18" si="95">INT(M15+0.5*C18)</f>
        <v>49</v>
      </c>
      <c r="N18" s="2" t="s">
        <v>27</v>
      </c>
      <c r="O18" s="2">
        <f t="shared" ref="O18" si="96">INT(O15+0.05*C18)</f>
        <v>0</v>
      </c>
      <c r="P18" s="2">
        <f t="shared" si="13"/>
        <v>15</v>
      </c>
      <c r="ZX18" s="5"/>
    </row>
    <row r="19" spans="1:700" x14ac:dyDescent="0.25">
      <c r="A19" s="5" t="s">
        <v>45</v>
      </c>
      <c r="B19" s="2" t="s">
        <v>3</v>
      </c>
      <c r="C19" s="2">
        <f t="shared" si="3"/>
        <v>6</v>
      </c>
      <c r="D19" s="5" t="str">
        <f t="shared" ref="D19" si="97">IF(AND(C19&gt;0,C19&lt;25),"units_knight_1.png",IF(AND(C19&gt;=25,C19&lt;50),"units_knight_2.png",IF(AND(C19&gt;=50,C19&lt;75),"units_knight_3.png",IF(AND(C19&gt;=75,C19&lt;100),"units_knight_4.png",IF(AND(C19&gt;=100,C19&lt;125),"units_knight_5.png",IF(AND(C19&gt;=125,C19&lt;150),"units_knight_6.png",IF(AND(C19&gt;=150,C19&lt;175),"units_knight_7.png",IF(AND(C19&gt;=175,C19&lt;200),"units_knight_8.png",IF(AND(C19&gt;=200,C19&lt;225),"units_knight_9.png",IF(AND(C19&gt;=225,C19&lt;250),"units_knight_10.png",IF(AND(C19&gt;=250,C19&lt;275),"units_knight_11.png",IF(AND(C19&gt;=275,C19&lt;300),"units_pikeman_12.png","units_pikeman_13.png"))))))))))))</f>
        <v>units_knight_1.png</v>
      </c>
      <c r="E19" s="5" t="str">
        <f t="shared" ref="E19" si="98">"Lkey_combat_unit_knight_"&amp;C19</f>
        <v>Lkey_combat_unit_knight_6</v>
      </c>
      <c r="F19" s="6">
        <f t="shared" ref="F19" si="99">INT(F16+1.1*C19)</f>
        <v>120</v>
      </c>
      <c r="G19" s="2">
        <f t="shared" ref="G19" si="100">INT(G16+0.6*C19)</f>
        <v>35</v>
      </c>
      <c r="H19" s="2">
        <f t="shared" ref="H19" si="101">INT(H16+0.65*C19)</f>
        <v>24</v>
      </c>
      <c r="I19" s="2">
        <f t="shared" ref="I19" si="102">INT(I16+0.2*C19)</f>
        <v>2</v>
      </c>
      <c r="J19" s="6" t="s">
        <v>23</v>
      </c>
      <c r="K19" s="2">
        <f t="shared" si="94"/>
        <v>20</v>
      </c>
      <c r="L19" s="2" t="s">
        <v>24</v>
      </c>
      <c r="M19" s="2">
        <f t="shared" ref="M19:M20" si="103">INT(M16+0.05*C19)</f>
        <v>0</v>
      </c>
      <c r="N19" s="2" t="s">
        <v>27</v>
      </c>
      <c r="O19" s="2">
        <f t="shared" ref="O19" si="104">INT(O16+0.5*C19)</f>
        <v>39</v>
      </c>
      <c r="P19" s="2">
        <f t="shared" si="13"/>
        <v>20</v>
      </c>
      <c r="ZX19" s="5"/>
    </row>
    <row r="20" spans="1:700" x14ac:dyDescent="0.25">
      <c r="A20" s="5" t="s">
        <v>46</v>
      </c>
      <c r="B20" s="2" t="s">
        <v>15</v>
      </c>
      <c r="C20" s="2">
        <f t="shared" si="3"/>
        <v>7</v>
      </c>
      <c r="D20" s="5" t="str">
        <f t="shared" ref="D20" si="105">IF(AND(C20&gt;0,C20&lt;25),"units_pikeman_1.png",IF(AND(C20&gt;=25,C20&lt;50),"units_pikeman_2.png",IF(AND(C20&gt;=50,C20&lt;75),"units_pikeman_3.png",IF(AND(C20&gt;=75,C20&lt;100),"units_pikeman_4.png",IF(AND(C20&gt;=100,C20&lt;125),"units_pikeman_5.png",IF(AND(C20&gt;=125,C20&lt;150),"units_pikeman_6.png",IF(AND(C20&gt;=150,C20&lt;175),"units_pikeman_7.png",IF(AND(C20&gt;=175,C20&lt;200),"units_pikeman_8.png",IF(AND(C20&gt;=200,C20&lt;225),"units_pikeman_9.png",IF(AND(C20&gt;=225,C20&lt;250),"units_pikeman_10.png",IF(AND(C20&gt;=250,C20&lt;275),"units_pikeman_11.png",IF(AND(C20&gt;=275,C20&lt;300),"units_pikeman_12.png","units_pikeman_13.png"))))))))))))</f>
        <v>units_pikeman_1.png</v>
      </c>
      <c r="E20" s="5" t="str">
        <f t="shared" ref="E20" si="106">"Lkey_combat_unit_pikeman_"&amp;C20</f>
        <v>Lkey_combat_unit_pikeman_7</v>
      </c>
      <c r="F20" s="6">
        <f t="shared" ref="F20" si="107">INT(F17+1.3*C20)</f>
        <v>152</v>
      </c>
      <c r="G20" s="2">
        <f t="shared" ref="G20" si="108">INT(G17+0.5*C20)</f>
        <v>22</v>
      </c>
      <c r="H20" s="2">
        <f t="shared" ref="H20" si="109">INT(H17+0.5*C20)</f>
        <v>22</v>
      </c>
      <c r="I20" s="2">
        <f t="shared" ref="I20" si="110">INT(I17+0.7*C20)</f>
        <v>38</v>
      </c>
      <c r="J20" s="6" t="s">
        <v>23</v>
      </c>
      <c r="K20" s="2">
        <f t="shared" ref="K20" si="111">INT(K17+0.5*C20)</f>
        <v>62</v>
      </c>
      <c r="L20" s="2" t="s">
        <v>24</v>
      </c>
      <c r="M20" s="2">
        <f t="shared" si="103"/>
        <v>0</v>
      </c>
      <c r="N20" s="2" t="s">
        <v>27</v>
      </c>
      <c r="O20" s="2">
        <f t="shared" ref="O20" si="112">INT(O17+0.1*C20)</f>
        <v>0</v>
      </c>
      <c r="P20" s="2">
        <f t="shared" si="13"/>
        <v>10</v>
      </c>
      <c r="ZX20" s="5"/>
    </row>
    <row r="21" spans="1:700" x14ac:dyDescent="0.25">
      <c r="A21" s="5" t="s">
        <v>47</v>
      </c>
      <c r="B21" s="2" t="s">
        <v>1</v>
      </c>
      <c r="C21" s="2">
        <f t="shared" si="3"/>
        <v>7</v>
      </c>
      <c r="D21" s="5" t="str">
        <f t="shared" ref="D21" si="113">IF(AND(C21&gt;0,C21&lt;25),"units_archer_1.png",IF(AND(C21&gt;=25,C21&lt;50),"units_archer_2.png",IF(AND(C21&gt;=50,C21&lt;75),"units_archer_3.png",IF(AND(C21&gt;=75,C21&lt;100),"units_archer_4.png",IF(AND(C21&gt;=100,C21&lt;125),"units_archer_5.png",IF(AND(C21&gt;=125,C21&lt;150),"units_archer_6.png",IF(AND(C21&gt;=150,C21&lt;175),"units_archer_7.png",IF(AND(C21&gt;=175,C21&lt;200),"units_archer_8.png",IF(AND(C21&gt;=200,C21&lt;225),"units_archer_9.png",IF(AND(C21&gt;=225,C21&lt;250),"units_archer_10.png",IF(AND(C21&gt;=250,C21&lt;275),"units_archer_11.png",IF(AND(C21&gt;=275,C21&lt;300),"units_pikeman_12.png","units_pikeman_13.png"))))))))))))</f>
        <v>units_archer_1.png</v>
      </c>
      <c r="E21" s="5" t="str">
        <f t="shared" ref="E21" si="114">"Lkey_combat_unit_archer_"&amp;C21</f>
        <v>Lkey_combat_unit_archer_7</v>
      </c>
      <c r="F21" s="6">
        <f t="shared" ref="F21" si="115">INT(F18+0.9*C21)</f>
        <v>121</v>
      </c>
      <c r="G21" s="2">
        <f t="shared" ref="G21" si="116">INT(G18+0.3*C21)</f>
        <v>5</v>
      </c>
      <c r="H21" s="2">
        <f t="shared" ref="H21" si="117">INT(H18+0.75*C21)</f>
        <v>44</v>
      </c>
      <c r="I21" s="2">
        <f t="shared" ref="I21" si="118">INT(I18+0.4*C21)</f>
        <v>14</v>
      </c>
      <c r="J21" s="6" t="s">
        <v>23</v>
      </c>
      <c r="K21" s="2">
        <f t="shared" ref="K21:K22" si="119">INT(K18+0.1*C21)</f>
        <v>10</v>
      </c>
      <c r="L21" s="2" t="s">
        <v>24</v>
      </c>
      <c r="M21" s="2">
        <f t="shared" ref="M21" si="120">INT(M18+0.5*C21)</f>
        <v>52</v>
      </c>
      <c r="N21" s="2" t="s">
        <v>27</v>
      </c>
      <c r="O21" s="2">
        <f t="shared" ref="O21" si="121">INT(O18+0.05*C21)</f>
        <v>0</v>
      </c>
      <c r="P21" s="2">
        <f t="shared" si="13"/>
        <v>15</v>
      </c>
      <c r="ZX21" s="5"/>
    </row>
    <row r="22" spans="1:700" x14ac:dyDescent="0.25">
      <c r="A22" s="5" t="s">
        <v>48</v>
      </c>
      <c r="B22" s="2" t="s">
        <v>3</v>
      </c>
      <c r="C22" s="2">
        <f t="shared" si="3"/>
        <v>7</v>
      </c>
      <c r="D22" s="5" t="str">
        <f t="shared" ref="D22" si="122">IF(AND(C22&gt;0,C22&lt;25),"units_knight_1.png",IF(AND(C22&gt;=25,C22&lt;50),"units_knight_2.png",IF(AND(C22&gt;=50,C22&lt;75),"units_knight_3.png",IF(AND(C22&gt;=75,C22&lt;100),"units_knight_4.png",IF(AND(C22&gt;=100,C22&lt;125),"units_knight_5.png",IF(AND(C22&gt;=125,C22&lt;150),"units_knight_6.png",IF(AND(C22&gt;=150,C22&lt;175),"units_knight_7.png",IF(AND(C22&gt;=175,C22&lt;200),"units_knight_8.png",IF(AND(C22&gt;=200,C22&lt;225),"units_knight_9.png",IF(AND(C22&gt;=225,C22&lt;250),"units_knight_10.png",IF(AND(C22&gt;=250,C22&lt;275),"units_knight_11.png",IF(AND(C22&gt;=275,C22&lt;300),"units_pikeman_12.png","units_pikeman_13.png"))))))))))))</f>
        <v>units_knight_1.png</v>
      </c>
      <c r="E22" s="5" t="str">
        <f t="shared" ref="E22" si="123">"Lkey_combat_unit_knight_"&amp;C22</f>
        <v>Lkey_combat_unit_knight_7</v>
      </c>
      <c r="F22" s="6">
        <f t="shared" ref="F22" si="124">INT(F19+1.1*C22)</f>
        <v>127</v>
      </c>
      <c r="G22" s="2">
        <f t="shared" ref="G22" si="125">INT(G19+0.6*C22)</f>
        <v>39</v>
      </c>
      <c r="H22" s="2">
        <f t="shared" ref="H22" si="126">INT(H19+0.65*C22)</f>
        <v>28</v>
      </c>
      <c r="I22" s="2">
        <f t="shared" ref="I22" si="127">INT(I19+0.2*C22)</f>
        <v>3</v>
      </c>
      <c r="J22" s="6" t="s">
        <v>23</v>
      </c>
      <c r="K22" s="2">
        <f t="shared" si="119"/>
        <v>20</v>
      </c>
      <c r="L22" s="2" t="s">
        <v>24</v>
      </c>
      <c r="M22" s="2">
        <f t="shared" ref="M22:M23" si="128">INT(M19+0.05*C22)</f>
        <v>0</v>
      </c>
      <c r="N22" s="2" t="s">
        <v>27</v>
      </c>
      <c r="O22" s="2">
        <f t="shared" ref="O22" si="129">INT(O19+0.5*C22)</f>
        <v>42</v>
      </c>
      <c r="P22" s="2">
        <f t="shared" si="13"/>
        <v>20</v>
      </c>
      <c r="ZX22" s="5"/>
    </row>
    <row r="23" spans="1:700" x14ac:dyDescent="0.25">
      <c r="A23" s="5" t="s">
        <v>49</v>
      </c>
      <c r="B23" s="2" t="s">
        <v>15</v>
      </c>
      <c r="C23" s="2">
        <f>C20+1</f>
        <v>8</v>
      </c>
      <c r="D23" s="5" t="str">
        <f t="shared" ref="D23" si="130">IF(AND(C23&gt;0,C23&lt;25),"units_pikeman_1.png",IF(AND(C23&gt;=25,C23&lt;50),"units_pikeman_2.png",IF(AND(C23&gt;=50,C23&lt;75),"units_pikeman_3.png",IF(AND(C23&gt;=75,C23&lt;100),"units_pikeman_4.png",IF(AND(C23&gt;=100,C23&lt;125),"units_pikeman_5.png",IF(AND(C23&gt;=125,C23&lt;150),"units_pikeman_6.png",IF(AND(C23&gt;=150,C23&lt;175),"units_pikeman_7.png",IF(AND(C23&gt;=175,C23&lt;200),"units_pikeman_8.png",IF(AND(C23&gt;=200,C23&lt;225),"units_pikeman_9.png",IF(AND(C23&gt;=225,C23&lt;250),"units_pikeman_10.png",IF(AND(C23&gt;=250,C23&lt;275),"units_pikeman_11.png",IF(AND(C23&gt;=275,C23&lt;300),"units_pikeman_12.png","units_pikeman_13.png"))))))))))))</f>
        <v>units_pikeman_1.png</v>
      </c>
      <c r="E23" s="5" t="str">
        <f t="shared" ref="E23" si="131">"Lkey_combat_unit_pikeman_"&amp;C23</f>
        <v>Lkey_combat_unit_pikeman_8</v>
      </c>
      <c r="F23" s="6">
        <f t="shared" ref="F23" si="132">INT(F20+1.3*C23)</f>
        <v>162</v>
      </c>
      <c r="G23" s="2">
        <f t="shared" ref="G23" si="133">INT(G20+0.5*C23)</f>
        <v>26</v>
      </c>
      <c r="H23" s="2">
        <f t="shared" ref="H23" si="134">INT(H20+0.5*C23)</f>
        <v>26</v>
      </c>
      <c r="I23" s="2">
        <f t="shared" ref="I23" si="135">INT(I20+0.7*C23)</f>
        <v>43</v>
      </c>
      <c r="J23" s="6" t="s">
        <v>23</v>
      </c>
      <c r="K23" s="2">
        <f t="shared" ref="K23" si="136">INT(K20+0.5*C23)</f>
        <v>66</v>
      </c>
      <c r="L23" s="2" t="s">
        <v>24</v>
      </c>
      <c r="M23" s="2">
        <f t="shared" si="128"/>
        <v>0</v>
      </c>
      <c r="N23" s="2" t="s">
        <v>27</v>
      </c>
      <c r="O23" s="2">
        <f t="shared" ref="O23" si="137">INT(O20+0.1*C23)</f>
        <v>0</v>
      </c>
      <c r="P23" s="2">
        <f t="shared" si="13"/>
        <v>10</v>
      </c>
      <c r="ZX23" s="5"/>
    </row>
    <row r="24" spans="1:700" x14ac:dyDescent="0.25">
      <c r="A24" s="5" t="s">
        <v>50</v>
      </c>
      <c r="B24" s="2" t="s">
        <v>1</v>
      </c>
      <c r="C24" s="2">
        <f>C21+1</f>
        <v>8</v>
      </c>
      <c r="D24" s="5" t="str">
        <f t="shared" ref="D24" si="138">IF(AND(C24&gt;0,C24&lt;25),"units_archer_1.png",IF(AND(C24&gt;=25,C24&lt;50),"units_archer_2.png",IF(AND(C24&gt;=50,C24&lt;75),"units_archer_3.png",IF(AND(C24&gt;=75,C24&lt;100),"units_archer_4.png",IF(AND(C24&gt;=100,C24&lt;125),"units_archer_5.png",IF(AND(C24&gt;=125,C24&lt;150),"units_archer_6.png",IF(AND(C24&gt;=150,C24&lt;175),"units_archer_7.png",IF(AND(C24&gt;=175,C24&lt;200),"units_archer_8.png",IF(AND(C24&gt;=200,C24&lt;225),"units_archer_9.png",IF(AND(C24&gt;=225,C24&lt;250),"units_archer_10.png",IF(AND(C24&gt;=250,C24&lt;275),"units_archer_11.png",IF(AND(C24&gt;=275,C24&lt;300),"units_pikeman_12.png","units_pikeman_13.png"))))))))))))</f>
        <v>units_archer_1.png</v>
      </c>
      <c r="E24" s="5" t="str">
        <f t="shared" ref="E24" si="139">"Lkey_combat_unit_archer_"&amp;C24</f>
        <v>Lkey_combat_unit_archer_8</v>
      </c>
      <c r="F24" s="6">
        <f t="shared" ref="F24" si="140">INT(F21+0.9*C24)</f>
        <v>128</v>
      </c>
      <c r="G24" s="2">
        <f t="shared" ref="G24" si="141">INT(G21+0.3*C24)</f>
        <v>7</v>
      </c>
      <c r="H24" s="2">
        <f t="shared" ref="H24" si="142">INT(H21+0.75*C24)</f>
        <v>50</v>
      </c>
      <c r="I24" s="2">
        <f t="shared" ref="I24" si="143">INT(I21+0.4*C24)</f>
        <v>17</v>
      </c>
      <c r="J24" s="6" t="s">
        <v>23</v>
      </c>
      <c r="K24" s="2">
        <f t="shared" ref="K24:K25" si="144">INT(K21+0.1*C24)</f>
        <v>10</v>
      </c>
      <c r="L24" s="2" t="s">
        <v>24</v>
      </c>
      <c r="M24" s="2">
        <f t="shared" ref="M24" si="145">INT(M21+0.5*C24)</f>
        <v>56</v>
      </c>
      <c r="N24" s="2" t="s">
        <v>27</v>
      </c>
      <c r="O24" s="2">
        <f t="shared" ref="O24" si="146">INT(O21+0.05*C24)</f>
        <v>0</v>
      </c>
      <c r="P24" s="2">
        <f t="shared" si="13"/>
        <v>15</v>
      </c>
      <c r="ZX24" s="5"/>
    </row>
    <row r="25" spans="1:700" x14ac:dyDescent="0.25">
      <c r="A25" s="5" t="s">
        <v>51</v>
      </c>
      <c r="B25" s="2" t="s">
        <v>3</v>
      </c>
      <c r="C25" s="2">
        <f>C22+1</f>
        <v>8</v>
      </c>
      <c r="D25" s="5" t="str">
        <f t="shared" ref="D25" si="147">IF(AND(C25&gt;0,C25&lt;25),"units_knight_1.png",IF(AND(C25&gt;=25,C25&lt;50),"units_knight_2.png",IF(AND(C25&gt;=50,C25&lt;75),"units_knight_3.png",IF(AND(C25&gt;=75,C25&lt;100),"units_knight_4.png",IF(AND(C25&gt;=100,C25&lt;125),"units_knight_5.png",IF(AND(C25&gt;=125,C25&lt;150),"units_knight_6.png",IF(AND(C25&gt;=150,C25&lt;175),"units_knight_7.png",IF(AND(C25&gt;=175,C25&lt;200),"units_knight_8.png",IF(AND(C25&gt;=200,C25&lt;225),"units_knight_9.png",IF(AND(C25&gt;=225,C25&lt;250),"units_knight_10.png",IF(AND(C25&gt;=250,C25&lt;275),"units_knight_11.png",IF(AND(C25&gt;=275,C25&lt;300),"units_pikeman_12.png","units_pikeman_13.png"))))))))))))</f>
        <v>units_knight_1.png</v>
      </c>
      <c r="E25" s="5" t="str">
        <f t="shared" ref="E25" si="148">"Lkey_combat_unit_knight_"&amp;C25</f>
        <v>Lkey_combat_unit_knight_8</v>
      </c>
      <c r="F25" s="6">
        <f t="shared" ref="F25" si="149">INT(F22+1.1*C25)</f>
        <v>135</v>
      </c>
      <c r="G25" s="2">
        <f t="shared" ref="G25" si="150">INT(G22+0.6*C25)</f>
        <v>43</v>
      </c>
      <c r="H25" s="2">
        <f t="shared" ref="H25" si="151">INT(H22+0.65*C25)</f>
        <v>33</v>
      </c>
      <c r="I25" s="2">
        <f t="shared" ref="I25" si="152">INT(I22+0.2*C25)</f>
        <v>4</v>
      </c>
      <c r="J25" s="6" t="s">
        <v>23</v>
      </c>
      <c r="K25" s="2">
        <f t="shared" si="144"/>
        <v>20</v>
      </c>
      <c r="L25" s="2" t="s">
        <v>24</v>
      </c>
      <c r="M25" s="2">
        <f t="shared" ref="M25:M26" si="153">INT(M22+0.05*C25)</f>
        <v>0</v>
      </c>
      <c r="N25" s="2" t="s">
        <v>27</v>
      </c>
      <c r="O25" s="2">
        <f t="shared" ref="O25" si="154">INT(O22+0.5*C25)</f>
        <v>46</v>
      </c>
      <c r="P25" s="2">
        <f t="shared" si="13"/>
        <v>20</v>
      </c>
      <c r="ZX25" s="5"/>
    </row>
    <row r="26" spans="1:700" x14ac:dyDescent="0.25">
      <c r="A26" s="5" t="s">
        <v>52</v>
      </c>
      <c r="B26" s="2" t="s">
        <v>15</v>
      </c>
      <c r="C26" s="2">
        <f t="shared" ref="C26:C89" si="155">C23+1</f>
        <v>9</v>
      </c>
      <c r="D26" s="5" t="str">
        <f t="shared" ref="D26" si="156">IF(AND(C26&gt;0,C26&lt;25),"units_pikeman_1.png",IF(AND(C26&gt;=25,C26&lt;50),"units_pikeman_2.png",IF(AND(C26&gt;=50,C26&lt;75),"units_pikeman_3.png",IF(AND(C26&gt;=75,C26&lt;100),"units_pikeman_4.png",IF(AND(C26&gt;=100,C26&lt;125),"units_pikeman_5.png",IF(AND(C26&gt;=125,C26&lt;150),"units_pikeman_6.png",IF(AND(C26&gt;=150,C26&lt;175),"units_pikeman_7.png",IF(AND(C26&gt;=175,C26&lt;200),"units_pikeman_8.png",IF(AND(C26&gt;=200,C26&lt;225),"units_pikeman_9.png",IF(AND(C26&gt;=225,C26&lt;250),"units_pikeman_10.png",IF(AND(C26&gt;=250,C26&lt;275),"units_pikeman_11.png",IF(AND(C26&gt;=275,C26&lt;300),"units_pikeman_12.png","units_pikeman_13.png"))))))))))))</f>
        <v>units_pikeman_1.png</v>
      </c>
      <c r="E26" s="5" t="str">
        <f t="shared" ref="E26" si="157">"Lkey_combat_unit_pikeman_"&amp;C26</f>
        <v>Lkey_combat_unit_pikeman_9</v>
      </c>
      <c r="F26" s="6">
        <f t="shared" ref="F26" si="158">INT(F23+1.3*C26)</f>
        <v>173</v>
      </c>
      <c r="G26" s="2">
        <f t="shared" ref="G26" si="159">INT(G23+0.5*C26)</f>
        <v>30</v>
      </c>
      <c r="H26" s="2">
        <f t="shared" ref="H26" si="160">INT(H23+0.5*C26)</f>
        <v>30</v>
      </c>
      <c r="I26" s="2">
        <f t="shared" ref="I26" si="161">INT(I23+0.7*C26)</f>
        <v>49</v>
      </c>
      <c r="J26" s="6" t="s">
        <v>23</v>
      </c>
      <c r="K26" s="2">
        <f t="shared" ref="K26" si="162">INT(K23+0.5*C26)</f>
        <v>70</v>
      </c>
      <c r="L26" s="2" t="s">
        <v>24</v>
      </c>
      <c r="M26" s="2">
        <f t="shared" si="153"/>
        <v>0</v>
      </c>
      <c r="N26" s="2" t="s">
        <v>27</v>
      </c>
      <c r="O26" s="2">
        <f t="shared" ref="O26" si="163">INT(O23+0.1*C26)</f>
        <v>0</v>
      </c>
      <c r="P26" s="2">
        <f t="shared" si="13"/>
        <v>10</v>
      </c>
      <c r="ZX26" s="5"/>
    </row>
    <row r="27" spans="1:700" x14ac:dyDescent="0.25">
      <c r="A27" s="5" t="s">
        <v>53</v>
      </c>
      <c r="B27" s="2" t="s">
        <v>1</v>
      </c>
      <c r="C27" s="2">
        <f t="shared" si="155"/>
        <v>9</v>
      </c>
      <c r="D27" s="5" t="str">
        <f t="shared" ref="D27" si="164">IF(AND(C27&gt;0,C27&lt;25),"units_archer_1.png",IF(AND(C27&gt;=25,C27&lt;50),"units_archer_2.png",IF(AND(C27&gt;=50,C27&lt;75),"units_archer_3.png",IF(AND(C27&gt;=75,C27&lt;100),"units_archer_4.png",IF(AND(C27&gt;=100,C27&lt;125),"units_archer_5.png",IF(AND(C27&gt;=125,C27&lt;150),"units_archer_6.png",IF(AND(C27&gt;=150,C27&lt;175),"units_archer_7.png",IF(AND(C27&gt;=175,C27&lt;200),"units_archer_8.png",IF(AND(C27&gt;=200,C27&lt;225),"units_archer_9.png",IF(AND(C27&gt;=225,C27&lt;250),"units_archer_10.png",IF(AND(C27&gt;=250,C27&lt;275),"units_archer_11.png",IF(AND(C27&gt;=275,C27&lt;300),"units_pikeman_12.png","units_pikeman_13.png"))))))))))))</f>
        <v>units_archer_1.png</v>
      </c>
      <c r="E27" s="5" t="str">
        <f t="shared" ref="E27" si="165">"Lkey_combat_unit_archer_"&amp;C27</f>
        <v>Lkey_combat_unit_archer_9</v>
      </c>
      <c r="F27" s="6">
        <f t="shared" ref="F27" si="166">INT(F24+0.9*C27)</f>
        <v>136</v>
      </c>
      <c r="G27" s="2">
        <f t="shared" ref="G27" si="167">INT(G24+0.3*C27)</f>
        <v>9</v>
      </c>
      <c r="H27" s="2">
        <f t="shared" ref="H27" si="168">INT(H24+0.75*C27)</f>
        <v>56</v>
      </c>
      <c r="I27" s="2">
        <f t="shared" ref="I27" si="169">INT(I24+0.4*C27)</f>
        <v>20</v>
      </c>
      <c r="J27" s="6" t="s">
        <v>23</v>
      </c>
      <c r="K27" s="2">
        <f t="shared" ref="K27:K28" si="170">INT(K24+0.1*C27)</f>
        <v>10</v>
      </c>
      <c r="L27" s="2" t="s">
        <v>24</v>
      </c>
      <c r="M27" s="2">
        <f t="shared" ref="M27" si="171">INT(M24+0.5*C27)</f>
        <v>60</v>
      </c>
      <c r="N27" s="2" t="s">
        <v>27</v>
      </c>
      <c r="O27" s="2">
        <f t="shared" ref="O27" si="172">INT(O24+0.05*C27)</f>
        <v>0</v>
      </c>
      <c r="P27" s="2">
        <f t="shared" si="13"/>
        <v>15</v>
      </c>
      <c r="ZX27" s="5"/>
    </row>
    <row r="28" spans="1:700" x14ac:dyDescent="0.25">
      <c r="A28" s="5" t="s">
        <v>54</v>
      </c>
      <c r="B28" s="2" t="s">
        <v>3</v>
      </c>
      <c r="C28" s="2">
        <f t="shared" si="155"/>
        <v>9</v>
      </c>
      <c r="D28" s="5" t="str">
        <f t="shared" ref="D28" si="173">IF(AND(C28&gt;0,C28&lt;25),"units_knight_1.png",IF(AND(C28&gt;=25,C28&lt;50),"units_knight_2.png",IF(AND(C28&gt;=50,C28&lt;75),"units_knight_3.png",IF(AND(C28&gt;=75,C28&lt;100),"units_knight_4.png",IF(AND(C28&gt;=100,C28&lt;125),"units_knight_5.png",IF(AND(C28&gt;=125,C28&lt;150),"units_knight_6.png",IF(AND(C28&gt;=150,C28&lt;175),"units_knight_7.png",IF(AND(C28&gt;=175,C28&lt;200),"units_knight_8.png",IF(AND(C28&gt;=200,C28&lt;225),"units_knight_9.png",IF(AND(C28&gt;=225,C28&lt;250),"units_knight_10.png",IF(AND(C28&gt;=250,C28&lt;275),"units_knight_11.png",IF(AND(C28&gt;=275,C28&lt;300),"units_pikeman_12.png","units_pikeman_13.png"))))))))))))</f>
        <v>units_knight_1.png</v>
      </c>
      <c r="E28" s="5" t="str">
        <f t="shared" ref="E28" si="174">"Lkey_combat_unit_knight_"&amp;C28</f>
        <v>Lkey_combat_unit_knight_9</v>
      </c>
      <c r="F28" s="6">
        <f t="shared" ref="F28" si="175">INT(F25+1.1*C28)</f>
        <v>144</v>
      </c>
      <c r="G28" s="2">
        <f t="shared" ref="G28" si="176">INT(G25+0.6*C28)</f>
        <v>48</v>
      </c>
      <c r="H28" s="2">
        <f t="shared" ref="H28" si="177">INT(H25+0.65*C28)</f>
        <v>38</v>
      </c>
      <c r="I28" s="2">
        <f t="shared" ref="I28" si="178">INT(I25+0.2*C28)</f>
        <v>5</v>
      </c>
      <c r="J28" s="6" t="s">
        <v>23</v>
      </c>
      <c r="K28" s="2">
        <f t="shared" si="170"/>
        <v>20</v>
      </c>
      <c r="L28" s="2" t="s">
        <v>24</v>
      </c>
      <c r="M28" s="2">
        <f t="shared" ref="M28:M29" si="179">INT(M25+0.05*C28)</f>
        <v>0</v>
      </c>
      <c r="N28" s="2" t="s">
        <v>27</v>
      </c>
      <c r="O28" s="2">
        <f t="shared" ref="O28" si="180">INT(O25+0.5*C28)</f>
        <v>50</v>
      </c>
      <c r="P28" s="2">
        <f t="shared" si="13"/>
        <v>20</v>
      </c>
      <c r="ZX28" s="5"/>
    </row>
    <row r="29" spans="1:700" x14ac:dyDescent="0.25">
      <c r="A29" s="5" t="s">
        <v>55</v>
      </c>
      <c r="B29" s="2" t="s">
        <v>15</v>
      </c>
      <c r="C29" s="2">
        <f t="shared" si="155"/>
        <v>10</v>
      </c>
      <c r="D29" s="5" t="str">
        <f t="shared" ref="D29" si="181">IF(AND(C29&gt;0,C29&lt;25),"units_pikeman_1.png",IF(AND(C29&gt;=25,C29&lt;50),"units_pikeman_2.png",IF(AND(C29&gt;=50,C29&lt;75),"units_pikeman_3.png",IF(AND(C29&gt;=75,C29&lt;100),"units_pikeman_4.png",IF(AND(C29&gt;=100,C29&lt;125),"units_pikeman_5.png",IF(AND(C29&gt;=125,C29&lt;150),"units_pikeman_6.png",IF(AND(C29&gt;=150,C29&lt;175),"units_pikeman_7.png",IF(AND(C29&gt;=175,C29&lt;200),"units_pikeman_8.png",IF(AND(C29&gt;=200,C29&lt;225),"units_pikeman_9.png",IF(AND(C29&gt;=225,C29&lt;250),"units_pikeman_10.png",IF(AND(C29&gt;=250,C29&lt;275),"units_pikeman_11.png",IF(AND(C29&gt;=275,C29&lt;300),"units_pikeman_12.png","units_pikeman_13.png"))))))))))))</f>
        <v>units_pikeman_1.png</v>
      </c>
      <c r="E29" s="5" t="str">
        <f t="shared" ref="E29" si="182">"Lkey_combat_unit_pikeman_"&amp;C29</f>
        <v>Lkey_combat_unit_pikeman_10</v>
      </c>
      <c r="F29" s="6">
        <f t="shared" ref="F29" si="183">INT(F26+1.3*C29)</f>
        <v>186</v>
      </c>
      <c r="G29" s="2">
        <f t="shared" ref="G29" si="184">INT(G26+0.5*C29)</f>
        <v>35</v>
      </c>
      <c r="H29" s="2">
        <f t="shared" ref="H29" si="185">INT(H26+0.5*C29)</f>
        <v>35</v>
      </c>
      <c r="I29" s="2">
        <f t="shared" ref="I29" si="186">INT(I26+0.7*C29)</f>
        <v>56</v>
      </c>
      <c r="J29" s="6" t="s">
        <v>23</v>
      </c>
      <c r="K29" s="2">
        <f t="shared" ref="K29" si="187">INT(K26+0.5*C29)</f>
        <v>75</v>
      </c>
      <c r="L29" s="2" t="s">
        <v>24</v>
      </c>
      <c r="M29" s="2">
        <f t="shared" si="179"/>
        <v>0</v>
      </c>
      <c r="N29" s="2" t="s">
        <v>27</v>
      </c>
      <c r="O29" s="2">
        <f t="shared" ref="O29" si="188">INT(O26+0.1*C29)</f>
        <v>1</v>
      </c>
      <c r="P29" s="2">
        <f t="shared" si="13"/>
        <v>10</v>
      </c>
    </row>
    <row r="30" spans="1:700" x14ac:dyDescent="0.25">
      <c r="A30" s="5" t="s">
        <v>56</v>
      </c>
      <c r="B30" s="2" t="s">
        <v>1</v>
      </c>
      <c r="C30" s="2">
        <f t="shared" si="155"/>
        <v>10</v>
      </c>
      <c r="D30" s="5" t="str">
        <f t="shared" ref="D30" si="189">IF(AND(C30&gt;0,C30&lt;25),"units_archer_1.png",IF(AND(C30&gt;=25,C30&lt;50),"units_archer_2.png",IF(AND(C30&gt;=50,C30&lt;75),"units_archer_3.png",IF(AND(C30&gt;=75,C30&lt;100),"units_archer_4.png",IF(AND(C30&gt;=100,C30&lt;125),"units_archer_5.png",IF(AND(C30&gt;=125,C30&lt;150),"units_archer_6.png",IF(AND(C30&gt;=150,C30&lt;175),"units_archer_7.png",IF(AND(C30&gt;=175,C30&lt;200),"units_archer_8.png",IF(AND(C30&gt;=200,C30&lt;225),"units_archer_9.png",IF(AND(C30&gt;=225,C30&lt;250),"units_archer_10.png",IF(AND(C30&gt;=250,C30&lt;275),"units_archer_11.png",IF(AND(C30&gt;=275,C30&lt;300),"units_pikeman_12.png","units_pikeman_13.png"))))))))))))</f>
        <v>units_archer_1.png</v>
      </c>
      <c r="E30" s="5" t="str">
        <f t="shared" ref="E30" si="190">"Lkey_combat_unit_archer_"&amp;C30</f>
        <v>Lkey_combat_unit_archer_10</v>
      </c>
      <c r="F30" s="6">
        <f t="shared" ref="F30" si="191">INT(F27+0.9*C30)</f>
        <v>145</v>
      </c>
      <c r="G30" s="2">
        <f t="shared" ref="G30" si="192">INT(G27+0.3*C30)</f>
        <v>12</v>
      </c>
      <c r="H30" s="2">
        <f t="shared" ref="H30" si="193">INT(H27+0.75*C30)</f>
        <v>63</v>
      </c>
      <c r="I30" s="2">
        <f t="shared" ref="I30" si="194">INT(I27+0.4*C30)</f>
        <v>24</v>
      </c>
      <c r="J30" s="6" t="s">
        <v>23</v>
      </c>
      <c r="K30" s="2">
        <f t="shared" ref="K30:K31" si="195">INT(K27+0.1*C30)</f>
        <v>11</v>
      </c>
      <c r="L30" s="2" t="s">
        <v>24</v>
      </c>
      <c r="M30" s="2">
        <f t="shared" ref="M30" si="196">INT(M27+0.5*C30)</f>
        <v>65</v>
      </c>
      <c r="N30" s="2" t="s">
        <v>27</v>
      </c>
      <c r="O30" s="2">
        <f t="shared" ref="O30" si="197">INT(O27+0.05*C30)</f>
        <v>0</v>
      </c>
      <c r="P30" s="2">
        <f t="shared" si="13"/>
        <v>15</v>
      </c>
    </row>
    <row r="31" spans="1:700" x14ac:dyDescent="0.25">
      <c r="A31" s="5" t="s">
        <v>57</v>
      </c>
      <c r="B31" s="2" t="s">
        <v>3</v>
      </c>
      <c r="C31" s="2">
        <f t="shared" si="155"/>
        <v>10</v>
      </c>
      <c r="D31" s="5" t="str">
        <f t="shared" ref="D31" si="198">IF(AND(C31&gt;0,C31&lt;25),"units_knight_1.png",IF(AND(C31&gt;=25,C31&lt;50),"units_knight_2.png",IF(AND(C31&gt;=50,C31&lt;75),"units_knight_3.png",IF(AND(C31&gt;=75,C31&lt;100),"units_knight_4.png",IF(AND(C31&gt;=100,C31&lt;125),"units_knight_5.png",IF(AND(C31&gt;=125,C31&lt;150),"units_knight_6.png",IF(AND(C31&gt;=150,C31&lt;175),"units_knight_7.png",IF(AND(C31&gt;=175,C31&lt;200),"units_knight_8.png",IF(AND(C31&gt;=200,C31&lt;225),"units_knight_9.png",IF(AND(C31&gt;=225,C31&lt;250),"units_knight_10.png",IF(AND(C31&gt;=250,C31&lt;275),"units_knight_11.png",IF(AND(C31&gt;=275,C31&lt;300),"units_pikeman_12.png","units_pikeman_13.png"))))))))))))</f>
        <v>units_knight_1.png</v>
      </c>
      <c r="E31" s="5" t="str">
        <f t="shared" ref="E31" si="199">"Lkey_combat_unit_knight_"&amp;C31</f>
        <v>Lkey_combat_unit_knight_10</v>
      </c>
      <c r="F31" s="6">
        <f t="shared" ref="F31" si="200">INT(F28+1.1*C31)</f>
        <v>155</v>
      </c>
      <c r="G31" s="2">
        <f t="shared" ref="G31" si="201">INT(G28+0.6*C31)</f>
        <v>54</v>
      </c>
      <c r="H31" s="2">
        <f t="shared" ref="H31" si="202">INT(H28+0.65*C31)</f>
        <v>44</v>
      </c>
      <c r="I31" s="2">
        <f t="shared" ref="I31" si="203">INT(I28+0.2*C31)</f>
        <v>7</v>
      </c>
      <c r="J31" s="6" t="s">
        <v>23</v>
      </c>
      <c r="K31" s="2">
        <f t="shared" si="195"/>
        <v>21</v>
      </c>
      <c r="L31" s="2" t="s">
        <v>24</v>
      </c>
      <c r="M31" s="2">
        <f t="shared" ref="M31:M32" si="204">INT(M28+0.05*C31)</f>
        <v>0</v>
      </c>
      <c r="N31" s="2" t="s">
        <v>27</v>
      </c>
      <c r="O31" s="2">
        <f t="shared" ref="O31" si="205">INT(O28+0.5*C31)</f>
        <v>55</v>
      </c>
      <c r="P31" s="2">
        <f t="shared" si="13"/>
        <v>20</v>
      </c>
    </row>
    <row r="32" spans="1:700" x14ac:dyDescent="0.25">
      <c r="A32" s="5" t="s">
        <v>58</v>
      </c>
      <c r="B32" s="2" t="s">
        <v>15</v>
      </c>
      <c r="C32" s="2">
        <f t="shared" si="155"/>
        <v>11</v>
      </c>
      <c r="D32" s="5" t="str">
        <f t="shared" ref="D32" si="206">IF(AND(C32&gt;0,C32&lt;25),"units_pikeman_1.png",IF(AND(C32&gt;=25,C32&lt;50),"units_pikeman_2.png",IF(AND(C32&gt;=50,C32&lt;75),"units_pikeman_3.png",IF(AND(C32&gt;=75,C32&lt;100),"units_pikeman_4.png",IF(AND(C32&gt;=100,C32&lt;125),"units_pikeman_5.png",IF(AND(C32&gt;=125,C32&lt;150),"units_pikeman_6.png",IF(AND(C32&gt;=150,C32&lt;175),"units_pikeman_7.png",IF(AND(C32&gt;=175,C32&lt;200),"units_pikeman_8.png",IF(AND(C32&gt;=200,C32&lt;225),"units_pikeman_9.png",IF(AND(C32&gt;=225,C32&lt;250),"units_pikeman_10.png",IF(AND(C32&gt;=250,C32&lt;275),"units_pikeman_11.png",IF(AND(C32&gt;=275,C32&lt;300),"units_pikeman_12.png","units_pikeman_13.png"))))))))))))</f>
        <v>units_pikeman_1.png</v>
      </c>
      <c r="E32" s="5" t="str">
        <f t="shared" ref="E32" si="207">"Lkey_combat_unit_pikeman_"&amp;C32</f>
        <v>Lkey_combat_unit_pikeman_11</v>
      </c>
      <c r="F32" s="6">
        <f t="shared" ref="F32" si="208">INT(F29+1.3*C32)</f>
        <v>200</v>
      </c>
      <c r="G32" s="2">
        <f t="shared" ref="G32" si="209">INT(G29+0.5*C32)</f>
        <v>40</v>
      </c>
      <c r="H32" s="2">
        <f t="shared" ref="H32" si="210">INT(H29+0.5*C32)</f>
        <v>40</v>
      </c>
      <c r="I32" s="2">
        <f t="shared" ref="I32" si="211">INT(I29+0.7*C32)</f>
        <v>63</v>
      </c>
      <c r="J32" s="6" t="s">
        <v>23</v>
      </c>
      <c r="K32" s="2">
        <f t="shared" ref="K32" si="212">INT(K29+0.5*C32)</f>
        <v>80</v>
      </c>
      <c r="L32" s="2" t="s">
        <v>24</v>
      </c>
      <c r="M32" s="2">
        <f t="shared" si="204"/>
        <v>0</v>
      </c>
      <c r="N32" s="2" t="s">
        <v>27</v>
      </c>
      <c r="O32" s="2">
        <f t="shared" ref="O32" si="213">INT(O29+0.1*C32)</f>
        <v>2</v>
      </c>
      <c r="P32" s="2">
        <f t="shared" si="13"/>
        <v>10</v>
      </c>
    </row>
    <row r="33" spans="1:16" x14ac:dyDescent="0.25">
      <c r="A33" s="5" t="s">
        <v>59</v>
      </c>
      <c r="B33" s="2" t="s">
        <v>1</v>
      </c>
      <c r="C33" s="2">
        <f t="shared" si="155"/>
        <v>11</v>
      </c>
      <c r="D33" s="5" t="str">
        <f t="shared" ref="D33" si="214">IF(AND(C33&gt;0,C33&lt;25),"units_archer_1.png",IF(AND(C33&gt;=25,C33&lt;50),"units_archer_2.png",IF(AND(C33&gt;=50,C33&lt;75),"units_archer_3.png",IF(AND(C33&gt;=75,C33&lt;100),"units_archer_4.png",IF(AND(C33&gt;=100,C33&lt;125),"units_archer_5.png",IF(AND(C33&gt;=125,C33&lt;150),"units_archer_6.png",IF(AND(C33&gt;=150,C33&lt;175),"units_archer_7.png",IF(AND(C33&gt;=175,C33&lt;200),"units_archer_8.png",IF(AND(C33&gt;=200,C33&lt;225),"units_archer_9.png",IF(AND(C33&gt;=225,C33&lt;250),"units_archer_10.png",IF(AND(C33&gt;=250,C33&lt;275),"units_archer_11.png",IF(AND(C33&gt;=275,C33&lt;300),"units_pikeman_12.png","units_pikeman_13.png"))))))))))))</f>
        <v>units_archer_1.png</v>
      </c>
      <c r="E33" s="5" t="str">
        <f t="shared" ref="E33" si="215">"Lkey_combat_unit_archer_"&amp;C33</f>
        <v>Lkey_combat_unit_archer_11</v>
      </c>
      <c r="F33" s="6">
        <f t="shared" ref="F33" si="216">INT(F30+0.9*C33)</f>
        <v>154</v>
      </c>
      <c r="G33" s="2">
        <f t="shared" ref="G33" si="217">INT(G30+0.3*C33)</f>
        <v>15</v>
      </c>
      <c r="H33" s="2">
        <f t="shared" ref="H33" si="218">INT(H30+0.75*C33)</f>
        <v>71</v>
      </c>
      <c r="I33" s="2">
        <f t="shared" ref="I33" si="219">INT(I30+0.4*C33)</f>
        <v>28</v>
      </c>
      <c r="J33" s="6" t="s">
        <v>23</v>
      </c>
      <c r="K33" s="2">
        <f t="shared" ref="K33:K34" si="220">INT(K30+0.1*C33)</f>
        <v>12</v>
      </c>
      <c r="L33" s="2" t="s">
        <v>24</v>
      </c>
      <c r="M33" s="2">
        <f t="shared" ref="M33" si="221">INT(M30+0.5*C33)</f>
        <v>70</v>
      </c>
      <c r="N33" s="2" t="s">
        <v>27</v>
      </c>
      <c r="O33" s="2">
        <f t="shared" ref="O33" si="222">INT(O30+0.05*C33)</f>
        <v>0</v>
      </c>
      <c r="P33" s="2">
        <f t="shared" si="13"/>
        <v>15</v>
      </c>
    </row>
    <row r="34" spans="1:16" x14ac:dyDescent="0.25">
      <c r="A34" s="5" t="s">
        <v>60</v>
      </c>
      <c r="B34" s="2" t="s">
        <v>3</v>
      </c>
      <c r="C34" s="2">
        <f t="shared" si="155"/>
        <v>11</v>
      </c>
      <c r="D34" s="5" t="str">
        <f t="shared" ref="D34" si="223">IF(AND(C34&gt;0,C34&lt;25),"units_knight_1.png",IF(AND(C34&gt;=25,C34&lt;50),"units_knight_2.png",IF(AND(C34&gt;=50,C34&lt;75),"units_knight_3.png",IF(AND(C34&gt;=75,C34&lt;100),"units_knight_4.png",IF(AND(C34&gt;=100,C34&lt;125),"units_knight_5.png",IF(AND(C34&gt;=125,C34&lt;150),"units_knight_6.png",IF(AND(C34&gt;=150,C34&lt;175),"units_knight_7.png",IF(AND(C34&gt;=175,C34&lt;200),"units_knight_8.png",IF(AND(C34&gt;=200,C34&lt;225),"units_knight_9.png",IF(AND(C34&gt;=225,C34&lt;250),"units_knight_10.png",IF(AND(C34&gt;=250,C34&lt;275),"units_knight_11.png",IF(AND(C34&gt;=275,C34&lt;300),"units_pikeman_12.png","units_pikeman_13.png"))))))))))))</f>
        <v>units_knight_1.png</v>
      </c>
      <c r="E34" s="5" t="str">
        <f t="shared" ref="E34" si="224">"Lkey_combat_unit_knight_"&amp;C34</f>
        <v>Lkey_combat_unit_knight_11</v>
      </c>
      <c r="F34" s="6">
        <f t="shared" ref="F34" si="225">INT(F31+1.1*C34)</f>
        <v>167</v>
      </c>
      <c r="G34" s="2">
        <f t="shared" ref="G34" si="226">INT(G31+0.6*C34)</f>
        <v>60</v>
      </c>
      <c r="H34" s="2">
        <f t="shared" ref="H34" si="227">INT(H31+0.65*C34)</f>
        <v>51</v>
      </c>
      <c r="I34" s="2">
        <f t="shared" ref="I34" si="228">INT(I31+0.2*C34)</f>
        <v>9</v>
      </c>
      <c r="J34" s="6" t="s">
        <v>23</v>
      </c>
      <c r="K34" s="2">
        <f t="shared" si="220"/>
        <v>22</v>
      </c>
      <c r="L34" s="2" t="s">
        <v>24</v>
      </c>
      <c r="M34" s="2">
        <f t="shared" ref="M34:M35" si="229">INT(M31+0.05*C34)</f>
        <v>0</v>
      </c>
      <c r="N34" s="2" t="s">
        <v>27</v>
      </c>
      <c r="O34" s="2">
        <f t="shared" ref="O34" si="230">INT(O31+0.5*C34)</f>
        <v>60</v>
      </c>
      <c r="P34" s="2">
        <f t="shared" si="13"/>
        <v>20</v>
      </c>
    </row>
    <row r="35" spans="1:16" x14ac:dyDescent="0.25">
      <c r="A35" s="5" t="s">
        <v>61</v>
      </c>
      <c r="B35" s="2" t="s">
        <v>15</v>
      </c>
      <c r="C35" s="2">
        <f t="shared" si="155"/>
        <v>12</v>
      </c>
      <c r="D35" s="5" t="str">
        <f t="shared" ref="D35" si="231">IF(AND(C35&gt;0,C35&lt;25),"units_pikeman_1.png",IF(AND(C35&gt;=25,C35&lt;50),"units_pikeman_2.png",IF(AND(C35&gt;=50,C35&lt;75),"units_pikeman_3.png",IF(AND(C35&gt;=75,C35&lt;100),"units_pikeman_4.png",IF(AND(C35&gt;=100,C35&lt;125),"units_pikeman_5.png",IF(AND(C35&gt;=125,C35&lt;150),"units_pikeman_6.png",IF(AND(C35&gt;=150,C35&lt;175),"units_pikeman_7.png",IF(AND(C35&gt;=175,C35&lt;200),"units_pikeman_8.png",IF(AND(C35&gt;=200,C35&lt;225),"units_pikeman_9.png",IF(AND(C35&gt;=225,C35&lt;250),"units_pikeman_10.png",IF(AND(C35&gt;=250,C35&lt;275),"units_pikeman_11.png",IF(AND(C35&gt;=275,C35&lt;300),"units_pikeman_12.png","units_pikeman_13.png"))))))))))))</f>
        <v>units_pikeman_1.png</v>
      </c>
      <c r="E35" s="5" t="str">
        <f t="shared" ref="E35:E89" si="232">"Lkey_combat_unit_pikeman_"&amp;C35</f>
        <v>Lkey_combat_unit_pikeman_12</v>
      </c>
      <c r="F35" s="6">
        <f t="shared" ref="F35" si="233">INT(F32+1.3*C35)</f>
        <v>215</v>
      </c>
      <c r="G35" s="2">
        <f t="shared" ref="G35" si="234">INT(G32+0.5*C35)</f>
        <v>46</v>
      </c>
      <c r="H35" s="2">
        <f t="shared" ref="H35" si="235">INT(H32+0.5*C35)</f>
        <v>46</v>
      </c>
      <c r="I35" s="2">
        <f t="shared" ref="I35" si="236">INT(I32+0.7*C35)</f>
        <v>71</v>
      </c>
      <c r="J35" s="6" t="s">
        <v>23</v>
      </c>
      <c r="K35" s="2">
        <f t="shared" ref="K35" si="237">INT(K32+0.5*C35)</f>
        <v>86</v>
      </c>
      <c r="L35" s="2" t="s">
        <v>24</v>
      </c>
      <c r="M35" s="2">
        <f t="shared" si="229"/>
        <v>0</v>
      </c>
      <c r="N35" s="2" t="s">
        <v>27</v>
      </c>
      <c r="O35" s="2">
        <f t="shared" ref="O35" si="238">INT(O32+0.1*C35)</f>
        <v>3</v>
      </c>
      <c r="P35" s="2">
        <f t="shared" si="13"/>
        <v>10</v>
      </c>
    </row>
    <row r="36" spans="1:16" x14ac:dyDescent="0.25">
      <c r="A36" s="5" t="s">
        <v>62</v>
      </c>
      <c r="B36" s="2" t="s">
        <v>1</v>
      </c>
      <c r="C36" s="2">
        <f t="shared" si="155"/>
        <v>12</v>
      </c>
      <c r="D36" s="5" t="str">
        <f t="shared" ref="D36" si="239">IF(AND(C36&gt;0,C36&lt;25),"units_archer_1.png",IF(AND(C36&gt;=25,C36&lt;50),"units_archer_2.png",IF(AND(C36&gt;=50,C36&lt;75),"units_archer_3.png",IF(AND(C36&gt;=75,C36&lt;100),"units_archer_4.png",IF(AND(C36&gt;=100,C36&lt;125),"units_archer_5.png",IF(AND(C36&gt;=125,C36&lt;150),"units_archer_6.png",IF(AND(C36&gt;=150,C36&lt;175),"units_archer_7.png",IF(AND(C36&gt;=175,C36&lt;200),"units_archer_8.png",IF(AND(C36&gt;=200,C36&lt;225),"units_archer_9.png",IF(AND(C36&gt;=225,C36&lt;250),"units_archer_10.png",IF(AND(C36&gt;=250,C36&lt;275),"units_archer_11.png",IF(AND(C36&gt;=275,C36&lt;300),"units_pikeman_12.png","units_pikeman_13.png"))))))))))))</f>
        <v>units_archer_1.png</v>
      </c>
      <c r="E36" s="5" t="str">
        <f t="shared" ref="E36:E90" si="240">"Lkey_combat_unit_archer_"&amp;C36</f>
        <v>Lkey_combat_unit_archer_12</v>
      </c>
      <c r="F36" s="6">
        <f t="shared" ref="F36" si="241">INT(F33+0.9*C36)</f>
        <v>164</v>
      </c>
      <c r="G36" s="2">
        <f t="shared" ref="G36" si="242">INT(G33+0.3*C36)</f>
        <v>18</v>
      </c>
      <c r="H36" s="2">
        <f t="shared" ref="H36" si="243">INT(H33+0.75*C36)</f>
        <v>80</v>
      </c>
      <c r="I36" s="2">
        <f t="shared" ref="I36" si="244">INT(I33+0.4*C36)</f>
        <v>32</v>
      </c>
      <c r="J36" s="6" t="s">
        <v>23</v>
      </c>
      <c r="K36" s="2">
        <f t="shared" ref="K36:K37" si="245">INT(K33+0.1*C36)</f>
        <v>13</v>
      </c>
      <c r="L36" s="2" t="s">
        <v>24</v>
      </c>
      <c r="M36" s="2">
        <f t="shared" ref="M36" si="246">INT(M33+0.5*C36)</f>
        <v>76</v>
      </c>
      <c r="N36" s="2" t="s">
        <v>27</v>
      </c>
      <c r="O36" s="2">
        <f t="shared" ref="O36" si="247">INT(O33+0.05*C36)</f>
        <v>0</v>
      </c>
      <c r="P36" s="2">
        <f t="shared" si="13"/>
        <v>15</v>
      </c>
    </row>
    <row r="37" spans="1:16" x14ac:dyDescent="0.25">
      <c r="A37" s="5" t="s">
        <v>63</v>
      </c>
      <c r="B37" s="2" t="s">
        <v>3</v>
      </c>
      <c r="C37" s="2">
        <f t="shared" si="155"/>
        <v>12</v>
      </c>
      <c r="D37" s="5" t="str">
        <f t="shared" ref="D37" si="248">IF(AND(C37&gt;0,C37&lt;25),"units_knight_1.png",IF(AND(C37&gt;=25,C37&lt;50),"units_knight_2.png",IF(AND(C37&gt;=50,C37&lt;75),"units_knight_3.png",IF(AND(C37&gt;=75,C37&lt;100),"units_knight_4.png",IF(AND(C37&gt;=100,C37&lt;125),"units_knight_5.png",IF(AND(C37&gt;=125,C37&lt;150),"units_knight_6.png",IF(AND(C37&gt;=150,C37&lt;175),"units_knight_7.png",IF(AND(C37&gt;=175,C37&lt;200),"units_knight_8.png",IF(AND(C37&gt;=200,C37&lt;225),"units_knight_9.png",IF(AND(C37&gt;=225,C37&lt;250),"units_knight_10.png",IF(AND(C37&gt;=250,C37&lt;275),"units_knight_11.png",IF(AND(C37&gt;=275,C37&lt;300),"units_pikeman_12.png","units_pikeman_13.png"))))))))))))</f>
        <v>units_knight_1.png</v>
      </c>
      <c r="E37" s="5" t="str">
        <f t="shared" ref="E37:E91" si="249">"Lkey_combat_unit_knight_"&amp;C37</f>
        <v>Lkey_combat_unit_knight_12</v>
      </c>
      <c r="F37" s="6">
        <f t="shared" ref="F37" si="250">INT(F34+1.1*C37)</f>
        <v>180</v>
      </c>
      <c r="G37" s="2">
        <f t="shared" ref="G37" si="251">INT(G34+0.6*C37)</f>
        <v>67</v>
      </c>
      <c r="H37" s="2">
        <f t="shared" ref="H37" si="252">INT(H34+0.65*C37)</f>
        <v>58</v>
      </c>
      <c r="I37" s="2">
        <f t="shared" ref="I37" si="253">INT(I34+0.2*C37)</f>
        <v>11</v>
      </c>
      <c r="J37" s="6" t="s">
        <v>23</v>
      </c>
      <c r="K37" s="2">
        <f t="shared" si="245"/>
        <v>23</v>
      </c>
      <c r="L37" s="2" t="s">
        <v>24</v>
      </c>
      <c r="M37" s="2">
        <f t="shared" ref="M37:M38" si="254">INT(M34+0.05*C37)</f>
        <v>0</v>
      </c>
      <c r="N37" s="2" t="s">
        <v>27</v>
      </c>
      <c r="O37" s="2">
        <f t="shared" ref="O37" si="255">INT(O34+0.5*C37)</f>
        <v>66</v>
      </c>
      <c r="P37" s="2">
        <f t="shared" si="13"/>
        <v>20</v>
      </c>
    </row>
    <row r="38" spans="1:16" x14ac:dyDescent="0.25">
      <c r="A38" s="5" t="s">
        <v>64</v>
      </c>
      <c r="B38" s="2" t="s">
        <v>15</v>
      </c>
      <c r="C38" s="2">
        <f t="shared" si="155"/>
        <v>13</v>
      </c>
      <c r="D38" s="5" t="str">
        <f t="shared" ref="D38" si="256">IF(AND(C38&gt;0,C38&lt;25),"units_pikeman_1.png",IF(AND(C38&gt;=25,C38&lt;50),"units_pikeman_2.png",IF(AND(C38&gt;=50,C38&lt;75),"units_pikeman_3.png",IF(AND(C38&gt;=75,C38&lt;100),"units_pikeman_4.png",IF(AND(C38&gt;=100,C38&lt;125),"units_pikeman_5.png",IF(AND(C38&gt;=125,C38&lt;150),"units_pikeman_6.png",IF(AND(C38&gt;=150,C38&lt;175),"units_pikeman_7.png",IF(AND(C38&gt;=175,C38&lt;200),"units_pikeman_8.png",IF(AND(C38&gt;=200,C38&lt;225),"units_pikeman_9.png",IF(AND(C38&gt;=225,C38&lt;250),"units_pikeman_10.png",IF(AND(C38&gt;=250,C38&lt;275),"units_pikeman_11.png",IF(AND(C38&gt;=275,C38&lt;300),"units_pikeman_12.png","units_pikeman_13.png"))))))))))))</f>
        <v>units_pikeman_1.png</v>
      </c>
      <c r="E38" s="5" t="str">
        <f t="shared" ref="E38:E92" si="257">"Lkey_combat_unit_pikeman_"&amp;C38</f>
        <v>Lkey_combat_unit_pikeman_13</v>
      </c>
      <c r="F38" s="6">
        <f t="shared" ref="F38" si="258">INT(F35+1.3*C38)</f>
        <v>231</v>
      </c>
      <c r="G38" s="2">
        <f t="shared" ref="G38" si="259">INT(G35+0.5*C38)</f>
        <v>52</v>
      </c>
      <c r="H38" s="2">
        <f t="shared" ref="H38" si="260">INT(H35+0.5*C38)</f>
        <v>52</v>
      </c>
      <c r="I38" s="2">
        <f t="shared" ref="I38" si="261">INT(I35+0.7*C38)</f>
        <v>80</v>
      </c>
      <c r="J38" s="6" t="s">
        <v>23</v>
      </c>
      <c r="K38" s="2">
        <f t="shared" ref="K38" si="262">INT(K35+0.5*C38)</f>
        <v>92</v>
      </c>
      <c r="L38" s="2" t="s">
        <v>24</v>
      </c>
      <c r="M38" s="2">
        <f t="shared" si="254"/>
        <v>0</v>
      </c>
      <c r="N38" s="2" t="s">
        <v>27</v>
      </c>
      <c r="O38" s="2">
        <f t="shared" ref="O38" si="263">INT(O35+0.1*C38)</f>
        <v>4</v>
      </c>
      <c r="P38" s="2">
        <f t="shared" si="13"/>
        <v>10</v>
      </c>
    </row>
    <row r="39" spans="1:16" x14ac:dyDescent="0.25">
      <c r="A39" s="5" t="s">
        <v>65</v>
      </c>
      <c r="B39" s="2" t="s">
        <v>1</v>
      </c>
      <c r="C39" s="2">
        <f t="shared" si="155"/>
        <v>13</v>
      </c>
      <c r="D39" s="5" t="str">
        <f t="shared" ref="D39" si="264">IF(AND(C39&gt;0,C39&lt;25),"units_archer_1.png",IF(AND(C39&gt;=25,C39&lt;50),"units_archer_2.png",IF(AND(C39&gt;=50,C39&lt;75),"units_archer_3.png",IF(AND(C39&gt;=75,C39&lt;100),"units_archer_4.png",IF(AND(C39&gt;=100,C39&lt;125),"units_archer_5.png",IF(AND(C39&gt;=125,C39&lt;150),"units_archer_6.png",IF(AND(C39&gt;=150,C39&lt;175),"units_archer_7.png",IF(AND(C39&gt;=175,C39&lt;200),"units_archer_8.png",IF(AND(C39&gt;=200,C39&lt;225),"units_archer_9.png",IF(AND(C39&gt;=225,C39&lt;250),"units_archer_10.png",IF(AND(C39&gt;=250,C39&lt;275),"units_archer_11.png",IF(AND(C39&gt;=275,C39&lt;300),"units_pikeman_12.png","units_pikeman_13.png"))))))))))))</f>
        <v>units_archer_1.png</v>
      </c>
      <c r="E39" s="5" t="str">
        <f t="shared" ref="E39:E93" si="265">"Lkey_combat_unit_archer_"&amp;C39</f>
        <v>Lkey_combat_unit_archer_13</v>
      </c>
      <c r="F39" s="6">
        <f t="shared" ref="F39" si="266">INT(F36+0.9*C39)</f>
        <v>175</v>
      </c>
      <c r="G39" s="2">
        <f t="shared" ref="G39" si="267">INT(G36+0.3*C39)</f>
        <v>21</v>
      </c>
      <c r="H39" s="2">
        <f t="shared" ref="H39" si="268">INT(H36+0.75*C39)</f>
        <v>89</v>
      </c>
      <c r="I39" s="2">
        <f t="shared" ref="I39" si="269">INT(I36+0.4*C39)</f>
        <v>37</v>
      </c>
      <c r="J39" s="6" t="s">
        <v>23</v>
      </c>
      <c r="K39" s="2">
        <f t="shared" ref="K39:K40" si="270">INT(K36+0.1*C39)</f>
        <v>14</v>
      </c>
      <c r="L39" s="2" t="s">
        <v>24</v>
      </c>
      <c r="M39" s="2">
        <f t="shared" ref="M39" si="271">INT(M36+0.5*C39)</f>
        <v>82</v>
      </c>
      <c r="N39" s="2" t="s">
        <v>27</v>
      </c>
      <c r="O39" s="2">
        <f t="shared" ref="O39" si="272">INT(O36+0.05*C39)</f>
        <v>0</v>
      </c>
      <c r="P39" s="2">
        <f t="shared" si="13"/>
        <v>15</v>
      </c>
    </row>
    <row r="40" spans="1:16" x14ac:dyDescent="0.25">
      <c r="A40" s="5" t="s">
        <v>66</v>
      </c>
      <c r="B40" s="2" t="s">
        <v>3</v>
      </c>
      <c r="C40" s="2">
        <f t="shared" si="155"/>
        <v>13</v>
      </c>
      <c r="D40" s="5" t="str">
        <f t="shared" ref="D40" si="273">IF(AND(C40&gt;0,C40&lt;25),"units_knight_1.png",IF(AND(C40&gt;=25,C40&lt;50),"units_knight_2.png",IF(AND(C40&gt;=50,C40&lt;75),"units_knight_3.png",IF(AND(C40&gt;=75,C40&lt;100),"units_knight_4.png",IF(AND(C40&gt;=100,C40&lt;125),"units_knight_5.png",IF(AND(C40&gt;=125,C40&lt;150),"units_knight_6.png",IF(AND(C40&gt;=150,C40&lt;175),"units_knight_7.png",IF(AND(C40&gt;=175,C40&lt;200),"units_knight_8.png",IF(AND(C40&gt;=200,C40&lt;225),"units_knight_9.png",IF(AND(C40&gt;=225,C40&lt;250),"units_knight_10.png",IF(AND(C40&gt;=250,C40&lt;275),"units_knight_11.png",IF(AND(C40&gt;=275,C40&lt;300),"units_pikeman_12.png","units_pikeman_13.png"))))))))))))</f>
        <v>units_knight_1.png</v>
      </c>
      <c r="E40" s="5" t="str">
        <f t="shared" ref="E40:E94" si="274">"Lkey_combat_unit_knight_"&amp;C40</f>
        <v>Lkey_combat_unit_knight_13</v>
      </c>
      <c r="F40" s="6">
        <f t="shared" ref="F40" si="275">INT(F37+1.1*C40)</f>
        <v>194</v>
      </c>
      <c r="G40" s="2">
        <f t="shared" ref="G40" si="276">INT(G37+0.6*C40)</f>
        <v>74</v>
      </c>
      <c r="H40" s="2">
        <f t="shared" ref="H40" si="277">INT(H37+0.65*C40)</f>
        <v>66</v>
      </c>
      <c r="I40" s="2">
        <f t="shared" ref="I40" si="278">INT(I37+0.2*C40)</f>
        <v>13</v>
      </c>
      <c r="J40" s="6" t="s">
        <v>23</v>
      </c>
      <c r="K40" s="2">
        <f t="shared" si="270"/>
        <v>24</v>
      </c>
      <c r="L40" s="2" t="s">
        <v>24</v>
      </c>
      <c r="M40" s="2">
        <f t="shared" ref="M40:M41" si="279">INT(M37+0.05*C40)</f>
        <v>0</v>
      </c>
      <c r="N40" s="2" t="s">
        <v>27</v>
      </c>
      <c r="O40" s="2">
        <f t="shared" ref="O40" si="280">INT(O37+0.5*C40)</f>
        <v>72</v>
      </c>
      <c r="P40" s="2">
        <f t="shared" si="13"/>
        <v>20</v>
      </c>
    </row>
    <row r="41" spans="1:16" x14ac:dyDescent="0.25">
      <c r="A41" s="5" t="s">
        <v>67</v>
      </c>
      <c r="B41" s="2" t="s">
        <v>15</v>
      </c>
      <c r="C41" s="2">
        <f t="shared" si="155"/>
        <v>14</v>
      </c>
      <c r="D41" s="5" t="str">
        <f t="shared" ref="D41" si="281">IF(AND(C41&gt;0,C41&lt;25),"units_pikeman_1.png",IF(AND(C41&gt;=25,C41&lt;50),"units_pikeman_2.png",IF(AND(C41&gt;=50,C41&lt;75),"units_pikeman_3.png",IF(AND(C41&gt;=75,C41&lt;100),"units_pikeman_4.png",IF(AND(C41&gt;=100,C41&lt;125),"units_pikeman_5.png",IF(AND(C41&gt;=125,C41&lt;150),"units_pikeman_6.png",IF(AND(C41&gt;=150,C41&lt;175),"units_pikeman_7.png",IF(AND(C41&gt;=175,C41&lt;200),"units_pikeman_8.png",IF(AND(C41&gt;=200,C41&lt;225),"units_pikeman_9.png",IF(AND(C41&gt;=225,C41&lt;250),"units_pikeman_10.png",IF(AND(C41&gt;=250,C41&lt;275),"units_pikeman_11.png",IF(AND(C41&gt;=275,C41&lt;300),"units_pikeman_12.png","units_pikeman_13.png"))))))))))))</f>
        <v>units_pikeman_1.png</v>
      </c>
      <c r="E41" s="5" t="str">
        <f t="shared" ref="E41:E95" si="282">"Lkey_combat_unit_pikeman_"&amp;C41</f>
        <v>Lkey_combat_unit_pikeman_14</v>
      </c>
      <c r="F41" s="6">
        <f t="shared" ref="F41" si="283">INT(F38+1.3*C41)</f>
        <v>249</v>
      </c>
      <c r="G41" s="2">
        <f t="shared" ref="G41" si="284">INT(G38+0.5*C41)</f>
        <v>59</v>
      </c>
      <c r="H41" s="2">
        <f t="shared" ref="H41" si="285">INT(H38+0.5*C41)</f>
        <v>59</v>
      </c>
      <c r="I41" s="2">
        <f t="shared" ref="I41" si="286">INT(I38+0.7*C41)</f>
        <v>89</v>
      </c>
      <c r="J41" s="6" t="s">
        <v>23</v>
      </c>
      <c r="K41" s="2">
        <f t="shared" ref="K41" si="287">INT(K38+0.5*C41)</f>
        <v>99</v>
      </c>
      <c r="L41" s="2" t="s">
        <v>24</v>
      </c>
      <c r="M41" s="2">
        <f t="shared" si="279"/>
        <v>0</v>
      </c>
      <c r="N41" s="2" t="s">
        <v>27</v>
      </c>
      <c r="O41" s="2">
        <f t="shared" ref="O41" si="288">INT(O38+0.1*C41)</f>
        <v>5</v>
      </c>
      <c r="P41" s="2">
        <f t="shared" si="13"/>
        <v>10</v>
      </c>
    </row>
    <row r="42" spans="1:16" x14ac:dyDescent="0.25">
      <c r="A42" s="5" t="s">
        <v>68</v>
      </c>
      <c r="B42" s="2" t="s">
        <v>1</v>
      </c>
      <c r="C42" s="2">
        <f t="shared" si="155"/>
        <v>14</v>
      </c>
      <c r="D42" s="5" t="str">
        <f t="shared" ref="D42" si="289">IF(AND(C42&gt;0,C42&lt;25),"units_archer_1.png",IF(AND(C42&gt;=25,C42&lt;50),"units_archer_2.png",IF(AND(C42&gt;=50,C42&lt;75),"units_archer_3.png",IF(AND(C42&gt;=75,C42&lt;100),"units_archer_4.png",IF(AND(C42&gt;=100,C42&lt;125),"units_archer_5.png",IF(AND(C42&gt;=125,C42&lt;150),"units_archer_6.png",IF(AND(C42&gt;=150,C42&lt;175),"units_archer_7.png",IF(AND(C42&gt;=175,C42&lt;200),"units_archer_8.png",IF(AND(C42&gt;=200,C42&lt;225),"units_archer_9.png",IF(AND(C42&gt;=225,C42&lt;250),"units_archer_10.png",IF(AND(C42&gt;=250,C42&lt;275),"units_archer_11.png",IF(AND(C42&gt;=275,C42&lt;300),"units_pikeman_12.png","units_pikeman_13.png"))))))))))))</f>
        <v>units_archer_1.png</v>
      </c>
      <c r="E42" s="5" t="str">
        <f t="shared" ref="E42:E96" si="290">"Lkey_combat_unit_archer_"&amp;C42</f>
        <v>Lkey_combat_unit_archer_14</v>
      </c>
      <c r="F42" s="6">
        <f t="shared" ref="F42" si="291">INT(F39+0.9*C42)</f>
        <v>187</v>
      </c>
      <c r="G42" s="2">
        <f t="shared" ref="G42" si="292">INT(G39+0.3*C42)</f>
        <v>25</v>
      </c>
      <c r="H42" s="2">
        <f t="shared" ref="H42" si="293">INT(H39+0.75*C42)</f>
        <v>99</v>
      </c>
      <c r="I42" s="2">
        <f t="shared" ref="I42" si="294">INT(I39+0.4*C42)</f>
        <v>42</v>
      </c>
      <c r="J42" s="6" t="s">
        <v>23</v>
      </c>
      <c r="K42" s="2">
        <f t="shared" ref="K42:K43" si="295">INT(K39+0.1*C42)</f>
        <v>15</v>
      </c>
      <c r="L42" s="2" t="s">
        <v>24</v>
      </c>
      <c r="M42" s="2">
        <f t="shared" ref="M42" si="296">INT(M39+0.5*C42)</f>
        <v>89</v>
      </c>
      <c r="N42" s="2" t="s">
        <v>27</v>
      </c>
      <c r="O42" s="2">
        <f t="shared" ref="O42" si="297">INT(O39+0.05*C42)</f>
        <v>0</v>
      </c>
      <c r="P42" s="2">
        <f t="shared" si="13"/>
        <v>15</v>
      </c>
    </row>
    <row r="43" spans="1:16" x14ac:dyDescent="0.25">
      <c r="A43" s="5" t="s">
        <v>69</v>
      </c>
      <c r="B43" s="2" t="s">
        <v>3</v>
      </c>
      <c r="C43" s="2">
        <f t="shared" si="155"/>
        <v>14</v>
      </c>
      <c r="D43" s="5" t="str">
        <f t="shared" ref="D43" si="298">IF(AND(C43&gt;0,C43&lt;25),"units_knight_1.png",IF(AND(C43&gt;=25,C43&lt;50),"units_knight_2.png",IF(AND(C43&gt;=50,C43&lt;75),"units_knight_3.png",IF(AND(C43&gt;=75,C43&lt;100),"units_knight_4.png",IF(AND(C43&gt;=100,C43&lt;125),"units_knight_5.png",IF(AND(C43&gt;=125,C43&lt;150),"units_knight_6.png",IF(AND(C43&gt;=150,C43&lt;175),"units_knight_7.png",IF(AND(C43&gt;=175,C43&lt;200),"units_knight_8.png",IF(AND(C43&gt;=200,C43&lt;225),"units_knight_9.png",IF(AND(C43&gt;=225,C43&lt;250),"units_knight_10.png",IF(AND(C43&gt;=250,C43&lt;275),"units_knight_11.png",IF(AND(C43&gt;=275,C43&lt;300),"units_pikeman_12.png","units_pikeman_13.png"))))))))))))</f>
        <v>units_knight_1.png</v>
      </c>
      <c r="E43" s="5" t="str">
        <f t="shared" ref="E43:E97" si="299">"Lkey_combat_unit_knight_"&amp;C43</f>
        <v>Lkey_combat_unit_knight_14</v>
      </c>
      <c r="F43" s="6">
        <f t="shared" ref="F43" si="300">INT(F40+1.1*C43)</f>
        <v>209</v>
      </c>
      <c r="G43" s="2">
        <f t="shared" ref="G43" si="301">INT(G40+0.6*C43)</f>
        <v>82</v>
      </c>
      <c r="H43" s="2">
        <f t="shared" ref="H43" si="302">INT(H40+0.65*C43)</f>
        <v>75</v>
      </c>
      <c r="I43" s="2">
        <f t="shared" ref="I43" si="303">INT(I40+0.2*C43)</f>
        <v>15</v>
      </c>
      <c r="J43" s="6" t="s">
        <v>23</v>
      </c>
      <c r="K43" s="2">
        <f t="shared" si="295"/>
        <v>25</v>
      </c>
      <c r="L43" s="2" t="s">
        <v>24</v>
      </c>
      <c r="M43" s="2">
        <f t="shared" ref="M43:M44" si="304">INT(M40+0.05*C43)</f>
        <v>0</v>
      </c>
      <c r="N43" s="2" t="s">
        <v>27</v>
      </c>
      <c r="O43" s="2">
        <f t="shared" ref="O43" si="305">INT(O40+0.5*C43)</f>
        <v>79</v>
      </c>
      <c r="P43" s="2">
        <f t="shared" si="13"/>
        <v>20</v>
      </c>
    </row>
    <row r="44" spans="1:16" x14ac:dyDescent="0.25">
      <c r="A44" s="5" t="s">
        <v>70</v>
      </c>
      <c r="B44" s="2" t="s">
        <v>15</v>
      </c>
      <c r="C44" s="2">
        <f t="shared" si="155"/>
        <v>15</v>
      </c>
      <c r="D44" s="5" t="str">
        <f t="shared" ref="D44" si="306">IF(AND(C44&gt;0,C44&lt;25),"units_pikeman_1.png",IF(AND(C44&gt;=25,C44&lt;50),"units_pikeman_2.png",IF(AND(C44&gt;=50,C44&lt;75),"units_pikeman_3.png",IF(AND(C44&gt;=75,C44&lt;100),"units_pikeman_4.png",IF(AND(C44&gt;=100,C44&lt;125),"units_pikeman_5.png",IF(AND(C44&gt;=125,C44&lt;150),"units_pikeman_6.png",IF(AND(C44&gt;=150,C44&lt;175),"units_pikeman_7.png",IF(AND(C44&gt;=175,C44&lt;200),"units_pikeman_8.png",IF(AND(C44&gt;=200,C44&lt;225),"units_pikeman_9.png",IF(AND(C44&gt;=225,C44&lt;250),"units_pikeman_10.png",IF(AND(C44&gt;=250,C44&lt;275),"units_pikeman_11.png",IF(AND(C44&gt;=275,C44&lt;300),"units_pikeman_12.png","units_pikeman_13.png"))))))))))))</f>
        <v>units_pikeman_1.png</v>
      </c>
      <c r="E44" s="5" t="str">
        <f t="shared" ref="E44:E98" si="307">"Lkey_combat_unit_pikeman_"&amp;C44</f>
        <v>Lkey_combat_unit_pikeman_15</v>
      </c>
      <c r="F44" s="6">
        <f t="shared" ref="F44" si="308">INT(F41+1.3*C44)</f>
        <v>268</v>
      </c>
      <c r="G44" s="2">
        <f t="shared" ref="G44" si="309">INT(G41+0.5*C44)</f>
        <v>66</v>
      </c>
      <c r="H44" s="2">
        <f t="shared" ref="H44" si="310">INT(H41+0.5*C44)</f>
        <v>66</v>
      </c>
      <c r="I44" s="2">
        <f t="shared" ref="I44" si="311">INT(I41+0.7*C44)</f>
        <v>99</v>
      </c>
      <c r="J44" s="6" t="s">
        <v>23</v>
      </c>
      <c r="K44" s="2">
        <f t="shared" ref="K44" si="312">INT(K41+0.5*C44)</f>
        <v>106</v>
      </c>
      <c r="L44" s="2" t="s">
        <v>24</v>
      </c>
      <c r="M44" s="2">
        <f t="shared" si="304"/>
        <v>0</v>
      </c>
      <c r="N44" s="2" t="s">
        <v>27</v>
      </c>
      <c r="O44" s="2">
        <f t="shared" ref="O44" si="313">INT(O41+0.1*C44)</f>
        <v>6</v>
      </c>
      <c r="P44" s="2">
        <f t="shared" si="13"/>
        <v>10</v>
      </c>
    </row>
    <row r="45" spans="1:16" x14ac:dyDescent="0.25">
      <c r="A45" s="5" t="s">
        <v>71</v>
      </c>
      <c r="B45" s="2" t="s">
        <v>1</v>
      </c>
      <c r="C45" s="2">
        <f t="shared" si="155"/>
        <v>15</v>
      </c>
      <c r="D45" s="5" t="str">
        <f t="shared" ref="D45" si="314">IF(AND(C45&gt;0,C45&lt;25),"units_archer_1.png",IF(AND(C45&gt;=25,C45&lt;50),"units_archer_2.png",IF(AND(C45&gt;=50,C45&lt;75),"units_archer_3.png",IF(AND(C45&gt;=75,C45&lt;100),"units_archer_4.png",IF(AND(C45&gt;=100,C45&lt;125),"units_archer_5.png",IF(AND(C45&gt;=125,C45&lt;150),"units_archer_6.png",IF(AND(C45&gt;=150,C45&lt;175),"units_archer_7.png",IF(AND(C45&gt;=175,C45&lt;200),"units_archer_8.png",IF(AND(C45&gt;=200,C45&lt;225),"units_archer_9.png",IF(AND(C45&gt;=225,C45&lt;250),"units_archer_10.png",IF(AND(C45&gt;=250,C45&lt;275),"units_archer_11.png",IF(AND(C45&gt;=275,C45&lt;300),"units_pikeman_12.png","units_pikeman_13.png"))))))))))))</f>
        <v>units_archer_1.png</v>
      </c>
      <c r="E45" s="5" t="str">
        <f t="shared" ref="E45:E99" si="315">"Lkey_combat_unit_archer_"&amp;C45</f>
        <v>Lkey_combat_unit_archer_15</v>
      </c>
      <c r="F45" s="6">
        <f t="shared" ref="F45" si="316">INT(F42+0.9*C45)</f>
        <v>200</v>
      </c>
      <c r="G45" s="2">
        <f t="shared" ref="G45" si="317">INT(G42+0.3*C45)</f>
        <v>29</v>
      </c>
      <c r="H45" s="2">
        <f t="shared" ref="H45" si="318">INT(H42+0.75*C45)</f>
        <v>110</v>
      </c>
      <c r="I45" s="2">
        <f t="shared" ref="I45" si="319">INT(I42+0.4*C45)</f>
        <v>48</v>
      </c>
      <c r="J45" s="6" t="s">
        <v>23</v>
      </c>
      <c r="K45" s="2">
        <f t="shared" ref="K45:K46" si="320">INT(K42+0.1*C45)</f>
        <v>16</v>
      </c>
      <c r="L45" s="2" t="s">
        <v>24</v>
      </c>
      <c r="M45" s="2">
        <f t="shared" ref="M45" si="321">INT(M42+0.5*C45)</f>
        <v>96</v>
      </c>
      <c r="N45" s="2" t="s">
        <v>27</v>
      </c>
      <c r="O45" s="2">
        <f t="shared" ref="O45" si="322">INT(O42+0.05*C45)</f>
        <v>0</v>
      </c>
      <c r="P45" s="2">
        <f t="shared" si="13"/>
        <v>15</v>
      </c>
    </row>
    <row r="46" spans="1:16" x14ac:dyDescent="0.25">
      <c r="A46" s="5" t="s">
        <v>72</v>
      </c>
      <c r="B46" s="2" t="s">
        <v>3</v>
      </c>
      <c r="C46" s="2">
        <f t="shared" si="155"/>
        <v>15</v>
      </c>
      <c r="D46" s="5" t="str">
        <f t="shared" ref="D46" si="323">IF(AND(C46&gt;0,C46&lt;25),"units_knight_1.png",IF(AND(C46&gt;=25,C46&lt;50),"units_knight_2.png",IF(AND(C46&gt;=50,C46&lt;75),"units_knight_3.png",IF(AND(C46&gt;=75,C46&lt;100),"units_knight_4.png",IF(AND(C46&gt;=100,C46&lt;125),"units_knight_5.png",IF(AND(C46&gt;=125,C46&lt;150),"units_knight_6.png",IF(AND(C46&gt;=150,C46&lt;175),"units_knight_7.png",IF(AND(C46&gt;=175,C46&lt;200),"units_knight_8.png",IF(AND(C46&gt;=200,C46&lt;225),"units_knight_9.png",IF(AND(C46&gt;=225,C46&lt;250),"units_knight_10.png",IF(AND(C46&gt;=250,C46&lt;275),"units_knight_11.png",IF(AND(C46&gt;=275,C46&lt;300),"units_pikeman_12.png","units_pikeman_13.png"))))))))))))</f>
        <v>units_knight_1.png</v>
      </c>
      <c r="E46" s="5" t="str">
        <f t="shared" ref="E46:E100" si="324">"Lkey_combat_unit_knight_"&amp;C46</f>
        <v>Lkey_combat_unit_knight_15</v>
      </c>
      <c r="F46" s="6">
        <f t="shared" ref="F46" si="325">INT(F43+1.1*C46)</f>
        <v>225</v>
      </c>
      <c r="G46" s="2">
        <f t="shared" ref="G46" si="326">INT(G43+0.6*C46)</f>
        <v>91</v>
      </c>
      <c r="H46" s="2">
        <f t="shared" ref="H46" si="327">INT(H43+0.65*C46)</f>
        <v>84</v>
      </c>
      <c r="I46" s="2">
        <f t="shared" ref="I46" si="328">INT(I43+0.2*C46)</f>
        <v>18</v>
      </c>
      <c r="J46" s="6" t="s">
        <v>23</v>
      </c>
      <c r="K46" s="2">
        <f t="shared" si="320"/>
        <v>26</v>
      </c>
      <c r="L46" s="2" t="s">
        <v>24</v>
      </c>
      <c r="M46" s="2">
        <f t="shared" ref="M46:M47" si="329">INT(M43+0.05*C46)</f>
        <v>0</v>
      </c>
      <c r="N46" s="2" t="s">
        <v>27</v>
      </c>
      <c r="O46" s="2">
        <f t="shared" ref="O46" si="330">INT(O43+0.5*C46)</f>
        <v>86</v>
      </c>
      <c r="P46" s="2">
        <f t="shared" si="13"/>
        <v>20</v>
      </c>
    </row>
    <row r="47" spans="1:16" x14ac:dyDescent="0.25">
      <c r="A47" s="5" t="s">
        <v>73</v>
      </c>
      <c r="B47" s="2" t="s">
        <v>15</v>
      </c>
      <c r="C47" s="2">
        <f t="shared" si="155"/>
        <v>16</v>
      </c>
      <c r="D47" s="5" t="str">
        <f t="shared" ref="D47" si="331">IF(AND(C47&gt;0,C47&lt;25),"units_pikeman_1.png",IF(AND(C47&gt;=25,C47&lt;50),"units_pikeman_2.png",IF(AND(C47&gt;=50,C47&lt;75),"units_pikeman_3.png",IF(AND(C47&gt;=75,C47&lt;100),"units_pikeman_4.png",IF(AND(C47&gt;=100,C47&lt;125),"units_pikeman_5.png",IF(AND(C47&gt;=125,C47&lt;150),"units_pikeman_6.png",IF(AND(C47&gt;=150,C47&lt;175),"units_pikeman_7.png",IF(AND(C47&gt;=175,C47&lt;200),"units_pikeman_8.png",IF(AND(C47&gt;=200,C47&lt;225),"units_pikeman_9.png",IF(AND(C47&gt;=225,C47&lt;250),"units_pikeman_10.png",IF(AND(C47&gt;=250,C47&lt;275),"units_pikeman_11.png",IF(AND(C47&gt;=275,C47&lt;300),"units_pikeman_12.png","units_pikeman_13.png"))))))))))))</f>
        <v>units_pikeman_1.png</v>
      </c>
      <c r="E47" s="5" t="str">
        <f t="shared" ref="E47:E101" si="332">"Lkey_combat_unit_pikeman_"&amp;C47</f>
        <v>Lkey_combat_unit_pikeman_16</v>
      </c>
      <c r="F47" s="6">
        <f t="shared" ref="F47" si="333">INT(F44+1.3*C47)</f>
        <v>288</v>
      </c>
      <c r="G47" s="2">
        <f t="shared" ref="G47" si="334">INT(G44+0.5*C47)</f>
        <v>74</v>
      </c>
      <c r="H47" s="2">
        <f t="shared" ref="H47" si="335">INT(H44+0.5*C47)</f>
        <v>74</v>
      </c>
      <c r="I47" s="2">
        <f t="shared" ref="I47" si="336">INT(I44+0.7*C47)</f>
        <v>110</v>
      </c>
      <c r="J47" s="6" t="s">
        <v>23</v>
      </c>
      <c r="K47" s="2">
        <f t="shared" ref="K47" si="337">INT(K44+0.5*C47)</f>
        <v>114</v>
      </c>
      <c r="L47" s="2" t="s">
        <v>24</v>
      </c>
      <c r="M47" s="2">
        <f t="shared" si="329"/>
        <v>0</v>
      </c>
      <c r="N47" s="2" t="s">
        <v>27</v>
      </c>
      <c r="O47" s="2">
        <f t="shared" ref="O47" si="338">INT(O44+0.1*C47)</f>
        <v>7</v>
      </c>
      <c r="P47" s="2">
        <f t="shared" si="13"/>
        <v>10</v>
      </c>
    </row>
    <row r="48" spans="1:16" x14ac:dyDescent="0.25">
      <c r="A48" s="5" t="s">
        <v>74</v>
      </c>
      <c r="B48" s="2" t="s">
        <v>1</v>
      </c>
      <c r="C48" s="2">
        <f t="shared" si="155"/>
        <v>16</v>
      </c>
      <c r="D48" s="5" t="str">
        <f t="shared" ref="D48" si="339">IF(AND(C48&gt;0,C48&lt;25),"units_archer_1.png",IF(AND(C48&gt;=25,C48&lt;50),"units_archer_2.png",IF(AND(C48&gt;=50,C48&lt;75),"units_archer_3.png",IF(AND(C48&gt;=75,C48&lt;100),"units_archer_4.png",IF(AND(C48&gt;=100,C48&lt;125),"units_archer_5.png",IF(AND(C48&gt;=125,C48&lt;150),"units_archer_6.png",IF(AND(C48&gt;=150,C48&lt;175),"units_archer_7.png",IF(AND(C48&gt;=175,C48&lt;200),"units_archer_8.png",IF(AND(C48&gt;=200,C48&lt;225),"units_archer_9.png",IF(AND(C48&gt;=225,C48&lt;250),"units_archer_10.png",IF(AND(C48&gt;=250,C48&lt;275),"units_archer_11.png",IF(AND(C48&gt;=275,C48&lt;300),"units_pikeman_12.png","units_pikeman_13.png"))))))))))))</f>
        <v>units_archer_1.png</v>
      </c>
      <c r="E48" s="5" t="str">
        <f t="shared" ref="E48:E102" si="340">"Lkey_combat_unit_archer_"&amp;C48</f>
        <v>Lkey_combat_unit_archer_16</v>
      </c>
      <c r="F48" s="6">
        <f t="shared" ref="F48" si="341">INT(F45+0.9*C48)</f>
        <v>214</v>
      </c>
      <c r="G48" s="2">
        <f t="shared" ref="G48" si="342">INT(G45+0.3*C48)</f>
        <v>33</v>
      </c>
      <c r="H48" s="2">
        <f t="shared" ref="H48" si="343">INT(H45+0.75*C48)</f>
        <v>122</v>
      </c>
      <c r="I48" s="2">
        <f t="shared" ref="I48" si="344">INT(I45+0.4*C48)</f>
        <v>54</v>
      </c>
      <c r="J48" s="6" t="s">
        <v>23</v>
      </c>
      <c r="K48" s="2">
        <f t="shared" ref="K48:K49" si="345">INT(K45+0.1*C48)</f>
        <v>17</v>
      </c>
      <c r="L48" s="2" t="s">
        <v>24</v>
      </c>
      <c r="M48" s="2">
        <f t="shared" ref="M48" si="346">INT(M45+0.5*C48)</f>
        <v>104</v>
      </c>
      <c r="N48" s="2" t="s">
        <v>27</v>
      </c>
      <c r="O48" s="2">
        <f t="shared" ref="O48" si="347">INT(O45+0.05*C48)</f>
        <v>0</v>
      </c>
      <c r="P48" s="2">
        <f t="shared" si="13"/>
        <v>15</v>
      </c>
    </row>
    <row r="49" spans="1:16" x14ac:dyDescent="0.25">
      <c r="A49" s="5" t="s">
        <v>75</v>
      </c>
      <c r="B49" s="2" t="s">
        <v>3</v>
      </c>
      <c r="C49" s="2">
        <f t="shared" si="155"/>
        <v>16</v>
      </c>
      <c r="D49" s="5" t="str">
        <f t="shared" ref="D49" si="348">IF(AND(C49&gt;0,C49&lt;25),"units_knight_1.png",IF(AND(C49&gt;=25,C49&lt;50),"units_knight_2.png",IF(AND(C49&gt;=50,C49&lt;75),"units_knight_3.png",IF(AND(C49&gt;=75,C49&lt;100),"units_knight_4.png",IF(AND(C49&gt;=100,C49&lt;125),"units_knight_5.png",IF(AND(C49&gt;=125,C49&lt;150),"units_knight_6.png",IF(AND(C49&gt;=150,C49&lt;175),"units_knight_7.png",IF(AND(C49&gt;=175,C49&lt;200),"units_knight_8.png",IF(AND(C49&gt;=200,C49&lt;225),"units_knight_9.png",IF(AND(C49&gt;=225,C49&lt;250),"units_knight_10.png",IF(AND(C49&gt;=250,C49&lt;275),"units_knight_11.png",IF(AND(C49&gt;=275,C49&lt;300),"units_pikeman_12.png","units_pikeman_13.png"))))))))))))</f>
        <v>units_knight_1.png</v>
      </c>
      <c r="E49" s="5" t="str">
        <f t="shared" ref="E49:E103" si="349">"Lkey_combat_unit_knight_"&amp;C49</f>
        <v>Lkey_combat_unit_knight_16</v>
      </c>
      <c r="F49" s="6">
        <f t="shared" ref="F49" si="350">INT(F46+1.1*C49)</f>
        <v>242</v>
      </c>
      <c r="G49" s="2">
        <f t="shared" ref="G49" si="351">INT(G46+0.6*C49)</f>
        <v>100</v>
      </c>
      <c r="H49" s="2">
        <f t="shared" ref="H49" si="352">INT(H46+0.65*C49)</f>
        <v>94</v>
      </c>
      <c r="I49" s="2">
        <f t="shared" ref="I49" si="353">INT(I46+0.2*C49)</f>
        <v>21</v>
      </c>
      <c r="J49" s="6" t="s">
        <v>23</v>
      </c>
      <c r="K49" s="2">
        <f t="shared" si="345"/>
        <v>27</v>
      </c>
      <c r="L49" s="2" t="s">
        <v>24</v>
      </c>
      <c r="M49" s="2">
        <f t="shared" ref="M49:M50" si="354">INT(M46+0.05*C49)</f>
        <v>0</v>
      </c>
      <c r="N49" s="2" t="s">
        <v>27</v>
      </c>
      <c r="O49" s="2">
        <f t="shared" ref="O49" si="355">INT(O46+0.5*C49)</f>
        <v>94</v>
      </c>
      <c r="P49" s="2">
        <f t="shared" si="13"/>
        <v>20</v>
      </c>
    </row>
    <row r="50" spans="1:16" x14ac:dyDescent="0.25">
      <c r="A50" s="5" t="s">
        <v>76</v>
      </c>
      <c r="B50" s="2" t="s">
        <v>15</v>
      </c>
      <c r="C50" s="2">
        <f t="shared" si="155"/>
        <v>17</v>
      </c>
      <c r="D50" s="5" t="str">
        <f t="shared" ref="D50" si="356">IF(AND(C50&gt;0,C50&lt;25),"units_pikeman_1.png",IF(AND(C50&gt;=25,C50&lt;50),"units_pikeman_2.png",IF(AND(C50&gt;=50,C50&lt;75),"units_pikeman_3.png",IF(AND(C50&gt;=75,C50&lt;100),"units_pikeman_4.png",IF(AND(C50&gt;=100,C50&lt;125),"units_pikeman_5.png",IF(AND(C50&gt;=125,C50&lt;150),"units_pikeman_6.png",IF(AND(C50&gt;=150,C50&lt;175),"units_pikeman_7.png",IF(AND(C50&gt;=175,C50&lt;200),"units_pikeman_8.png",IF(AND(C50&gt;=200,C50&lt;225),"units_pikeman_9.png",IF(AND(C50&gt;=225,C50&lt;250),"units_pikeman_10.png",IF(AND(C50&gt;=250,C50&lt;275),"units_pikeman_11.png",IF(AND(C50&gt;=275,C50&lt;300),"units_pikeman_12.png","units_pikeman_13.png"))))))))))))</f>
        <v>units_pikeman_1.png</v>
      </c>
      <c r="E50" s="5" t="str">
        <f t="shared" ref="E50:E104" si="357">"Lkey_combat_unit_pikeman_"&amp;C50</f>
        <v>Lkey_combat_unit_pikeman_17</v>
      </c>
      <c r="F50" s="6">
        <f t="shared" ref="F50" si="358">INT(F47+1.3*C50)</f>
        <v>310</v>
      </c>
      <c r="G50" s="2">
        <f t="shared" ref="G50" si="359">INT(G47+0.5*C50)</f>
        <v>82</v>
      </c>
      <c r="H50" s="2">
        <f t="shared" ref="H50" si="360">INT(H47+0.5*C50)</f>
        <v>82</v>
      </c>
      <c r="I50" s="2">
        <f t="shared" ref="I50" si="361">INT(I47+0.7*C50)</f>
        <v>121</v>
      </c>
      <c r="J50" s="6" t="s">
        <v>23</v>
      </c>
      <c r="K50" s="2">
        <f t="shared" ref="K50" si="362">INT(K47+0.5*C50)</f>
        <v>122</v>
      </c>
      <c r="L50" s="2" t="s">
        <v>24</v>
      </c>
      <c r="M50" s="2">
        <f t="shared" si="354"/>
        <v>0</v>
      </c>
      <c r="N50" s="2" t="s">
        <v>27</v>
      </c>
      <c r="O50" s="2">
        <f t="shared" ref="O50" si="363">INT(O47+0.1*C50)</f>
        <v>8</v>
      </c>
      <c r="P50" s="2">
        <f t="shared" si="13"/>
        <v>10</v>
      </c>
    </row>
    <row r="51" spans="1:16" x14ac:dyDescent="0.25">
      <c r="A51" s="5" t="s">
        <v>77</v>
      </c>
      <c r="B51" s="2" t="s">
        <v>1</v>
      </c>
      <c r="C51" s="2">
        <f t="shared" si="155"/>
        <v>17</v>
      </c>
      <c r="D51" s="5" t="str">
        <f t="shared" ref="D51" si="364">IF(AND(C51&gt;0,C51&lt;25),"units_archer_1.png",IF(AND(C51&gt;=25,C51&lt;50),"units_archer_2.png",IF(AND(C51&gt;=50,C51&lt;75),"units_archer_3.png",IF(AND(C51&gt;=75,C51&lt;100),"units_archer_4.png",IF(AND(C51&gt;=100,C51&lt;125),"units_archer_5.png",IF(AND(C51&gt;=125,C51&lt;150),"units_archer_6.png",IF(AND(C51&gt;=150,C51&lt;175),"units_archer_7.png",IF(AND(C51&gt;=175,C51&lt;200),"units_archer_8.png",IF(AND(C51&gt;=200,C51&lt;225),"units_archer_9.png",IF(AND(C51&gt;=225,C51&lt;250),"units_archer_10.png",IF(AND(C51&gt;=250,C51&lt;275),"units_archer_11.png",IF(AND(C51&gt;=275,C51&lt;300),"units_pikeman_12.png","units_pikeman_13.png"))))))))))))</f>
        <v>units_archer_1.png</v>
      </c>
      <c r="E51" s="5" t="str">
        <f t="shared" ref="E51:E105" si="365">"Lkey_combat_unit_archer_"&amp;C51</f>
        <v>Lkey_combat_unit_archer_17</v>
      </c>
      <c r="F51" s="6">
        <f t="shared" ref="F51" si="366">INT(F48+0.9*C51)</f>
        <v>229</v>
      </c>
      <c r="G51" s="2">
        <f t="shared" ref="G51" si="367">INT(G48+0.3*C51)</f>
        <v>38</v>
      </c>
      <c r="H51" s="2">
        <f t="shared" ref="H51" si="368">INT(H48+0.75*C51)</f>
        <v>134</v>
      </c>
      <c r="I51" s="2">
        <f t="shared" ref="I51" si="369">INT(I48+0.4*C51)</f>
        <v>60</v>
      </c>
      <c r="J51" s="6" t="s">
        <v>23</v>
      </c>
      <c r="K51" s="2">
        <f t="shared" ref="K51:K52" si="370">INT(K48+0.1*C51)</f>
        <v>18</v>
      </c>
      <c r="L51" s="2" t="s">
        <v>24</v>
      </c>
      <c r="M51" s="2">
        <f t="shared" ref="M51" si="371">INT(M48+0.5*C51)</f>
        <v>112</v>
      </c>
      <c r="N51" s="2" t="s">
        <v>27</v>
      </c>
      <c r="O51" s="2">
        <f t="shared" ref="O51" si="372">INT(O48+0.05*C51)</f>
        <v>0</v>
      </c>
      <c r="P51" s="2">
        <f t="shared" si="13"/>
        <v>15</v>
      </c>
    </row>
    <row r="52" spans="1:16" x14ac:dyDescent="0.25">
      <c r="A52" s="5" t="s">
        <v>78</v>
      </c>
      <c r="B52" s="2" t="s">
        <v>3</v>
      </c>
      <c r="C52" s="2">
        <f t="shared" si="155"/>
        <v>17</v>
      </c>
      <c r="D52" s="5" t="str">
        <f t="shared" ref="D52" si="373">IF(AND(C52&gt;0,C52&lt;25),"units_knight_1.png",IF(AND(C52&gt;=25,C52&lt;50),"units_knight_2.png",IF(AND(C52&gt;=50,C52&lt;75),"units_knight_3.png",IF(AND(C52&gt;=75,C52&lt;100),"units_knight_4.png",IF(AND(C52&gt;=100,C52&lt;125),"units_knight_5.png",IF(AND(C52&gt;=125,C52&lt;150),"units_knight_6.png",IF(AND(C52&gt;=150,C52&lt;175),"units_knight_7.png",IF(AND(C52&gt;=175,C52&lt;200),"units_knight_8.png",IF(AND(C52&gt;=200,C52&lt;225),"units_knight_9.png",IF(AND(C52&gt;=225,C52&lt;250),"units_knight_10.png",IF(AND(C52&gt;=250,C52&lt;275),"units_knight_11.png",IF(AND(C52&gt;=275,C52&lt;300),"units_pikeman_12.png","units_pikeman_13.png"))))))))))))</f>
        <v>units_knight_1.png</v>
      </c>
      <c r="E52" s="5" t="str">
        <f t="shared" ref="E52:E106" si="374">"Lkey_combat_unit_knight_"&amp;C52</f>
        <v>Lkey_combat_unit_knight_17</v>
      </c>
      <c r="F52" s="6">
        <f t="shared" ref="F52" si="375">INT(F49+1.1*C52)</f>
        <v>260</v>
      </c>
      <c r="G52" s="2">
        <f t="shared" ref="G52" si="376">INT(G49+0.6*C52)</f>
        <v>110</v>
      </c>
      <c r="H52" s="2">
        <f t="shared" ref="H52" si="377">INT(H49+0.65*C52)</f>
        <v>105</v>
      </c>
      <c r="I52" s="2">
        <f t="shared" ref="I52" si="378">INT(I49+0.2*C52)</f>
        <v>24</v>
      </c>
      <c r="J52" s="6" t="s">
        <v>23</v>
      </c>
      <c r="K52" s="2">
        <f t="shared" si="370"/>
        <v>28</v>
      </c>
      <c r="L52" s="2" t="s">
        <v>24</v>
      </c>
      <c r="M52" s="2">
        <f t="shared" ref="M52:M53" si="379">INT(M49+0.05*C52)</f>
        <v>0</v>
      </c>
      <c r="N52" s="2" t="s">
        <v>27</v>
      </c>
      <c r="O52" s="2">
        <f t="shared" ref="O52" si="380">INT(O49+0.5*C52)</f>
        <v>102</v>
      </c>
      <c r="P52" s="2">
        <f t="shared" si="13"/>
        <v>20</v>
      </c>
    </row>
    <row r="53" spans="1:16" x14ac:dyDescent="0.25">
      <c r="A53" s="5" t="s">
        <v>79</v>
      </c>
      <c r="B53" s="2" t="s">
        <v>15</v>
      </c>
      <c r="C53" s="2">
        <f t="shared" si="155"/>
        <v>18</v>
      </c>
      <c r="D53" s="5" t="str">
        <f t="shared" ref="D53" si="381">IF(AND(C53&gt;0,C53&lt;25),"units_pikeman_1.png",IF(AND(C53&gt;=25,C53&lt;50),"units_pikeman_2.png",IF(AND(C53&gt;=50,C53&lt;75),"units_pikeman_3.png",IF(AND(C53&gt;=75,C53&lt;100),"units_pikeman_4.png",IF(AND(C53&gt;=100,C53&lt;125),"units_pikeman_5.png",IF(AND(C53&gt;=125,C53&lt;150),"units_pikeman_6.png",IF(AND(C53&gt;=150,C53&lt;175),"units_pikeman_7.png",IF(AND(C53&gt;=175,C53&lt;200),"units_pikeman_8.png",IF(AND(C53&gt;=200,C53&lt;225),"units_pikeman_9.png",IF(AND(C53&gt;=225,C53&lt;250),"units_pikeman_10.png",IF(AND(C53&gt;=250,C53&lt;275),"units_pikeman_11.png",IF(AND(C53&gt;=275,C53&lt;300),"units_pikeman_12.png","units_pikeman_13.png"))))))))))))</f>
        <v>units_pikeman_1.png</v>
      </c>
      <c r="E53" s="5" t="str">
        <f t="shared" ref="E53:E107" si="382">"Lkey_combat_unit_pikeman_"&amp;C53</f>
        <v>Lkey_combat_unit_pikeman_18</v>
      </c>
      <c r="F53" s="6">
        <f t="shared" ref="F53" si="383">INT(F50+1.3*C53)</f>
        <v>333</v>
      </c>
      <c r="G53" s="2">
        <f t="shared" ref="G53" si="384">INT(G50+0.5*C53)</f>
        <v>91</v>
      </c>
      <c r="H53" s="2">
        <f t="shared" ref="H53" si="385">INT(H50+0.5*C53)</f>
        <v>91</v>
      </c>
      <c r="I53" s="2">
        <f t="shared" ref="I53" si="386">INT(I50+0.7*C53)</f>
        <v>133</v>
      </c>
      <c r="J53" s="6" t="s">
        <v>23</v>
      </c>
      <c r="K53" s="2">
        <f t="shared" ref="K53" si="387">INT(K50+0.5*C53)</f>
        <v>131</v>
      </c>
      <c r="L53" s="2" t="s">
        <v>24</v>
      </c>
      <c r="M53" s="2">
        <f t="shared" si="379"/>
        <v>0</v>
      </c>
      <c r="N53" s="2" t="s">
        <v>27</v>
      </c>
      <c r="O53" s="2">
        <f t="shared" ref="O53" si="388">INT(O50+0.1*C53)</f>
        <v>9</v>
      </c>
      <c r="P53" s="2">
        <f t="shared" si="13"/>
        <v>10</v>
      </c>
    </row>
    <row r="54" spans="1:16" x14ac:dyDescent="0.25">
      <c r="A54" s="5" t="s">
        <v>80</v>
      </c>
      <c r="B54" s="2" t="s">
        <v>1</v>
      </c>
      <c r="C54" s="2">
        <f t="shared" si="155"/>
        <v>18</v>
      </c>
      <c r="D54" s="5" t="str">
        <f t="shared" ref="D54" si="389">IF(AND(C54&gt;0,C54&lt;25),"units_archer_1.png",IF(AND(C54&gt;=25,C54&lt;50),"units_archer_2.png",IF(AND(C54&gt;=50,C54&lt;75),"units_archer_3.png",IF(AND(C54&gt;=75,C54&lt;100),"units_archer_4.png",IF(AND(C54&gt;=100,C54&lt;125),"units_archer_5.png",IF(AND(C54&gt;=125,C54&lt;150),"units_archer_6.png",IF(AND(C54&gt;=150,C54&lt;175),"units_archer_7.png",IF(AND(C54&gt;=175,C54&lt;200),"units_archer_8.png",IF(AND(C54&gt;=200,C54&lt;225),"units_archer_9.png",IF(AND(C54&gt;=225,C54&lt;250),"units_archer_10.png",IF(AND(C54&gt;=250,C54&lt;275),"units_archer_11.png",IF(AND(C54&gt;=275,C54&lt;300),"units_pikeman_12.png","units_pikeman_13.png"))))))))))))</f>
        <v>units_archer_1.png</v>
      </c>
      <c r="E54" s="5" t="str">
        <f t="shared" ref="E54:E108" si="390">"Lkey_combat_unit_archer_"&amp;C54</f>
        <v>Lkey_combat_unit_archer_18</v>
      </c>
      <c r="F54" s="6">
        <f t="shared" ref="F54" si="391">INT(F51+0.9*C54)</f>
        <v>245</v>
      </c>
      <c r="G54" s="2">
        <f t="shared" ref="G54" si="392">INT(G51+0.3*C54)</f>
        <v>43</v>
      </c>
      <c r="H54" s="2">
        <f t="shared" ref="H54" si="393">INT(H51+0.75*C54)</f>
        <v>147</v>
      </c>
      <c r="I54" s="2">
        <f t="shared" ref="I54" si="394">INT(I51+0.4*C54)</f>
        <v>67</v>
      </c>
      <c r="J54" s="6" t="s">
        <v>23</v>
      </c>
      <c r="K54" s="2">
        <f t="shared" ref="K54:K55" si="395">INT(K51+0.1*C54)</f>
        <v>19</v>
      </c>
      <c r="L54" s="2" t="s">
        <v>24</v>
      </c>
      <c r="M54" s="2">
        <f t="shared" ref="M54" si="396">INT(M51+0.5*C54)</f>
        <v>121</v>
      </c>
      <c r="N54" s="2" t="s">
        <v>27</v>
      </c>
      <c r="O54" s="2">
        <f t="shared" ref="O54" si="397">INT(O51+0.05*C54)</f>
        <v>0</v>
      </c>
      <c r="P54" s="2">
        <f t="shared" si="13"/>
        <v>15</v>
      </c>
    </row>
    <row r="55" spans="1:16" x14ac:dyDescent="0.25">
      <c r="A55" s="5" t="s">
        <v>81</v>
      </c>
      <c r="B55" s="2" t="s">
        <v>3</v>
      </c>
      <c r="C55" s="2">
        <f t="shared" si="155"/>
        <v>18</v>
      </c>
      <c r="D55" s="5" t="str">
        <f t="shared" ref="D55" si="398">IF(AND(C55&gt;0,C55&lt;25),"units_knight_1.png",IF(AND(C55&gt;=25,C55&lt;50),"units_knight_2.png",IF(AND(C55&gt;=50,C55&lt;75),"units_knight_3.png",IF(AND(C55&gt;=75,C55&lt;100),"units_knight_4.png",IF(AND(C55&gt;=100,C55&lt;125),"units_knight_5.png",IF(AND(C55&gt;=125,C55&lt;150),"units_knight_6.png",IF(AND(C55&gt;=150,C55&lt;175),"units_knight_7.png",IF(AND(C55&gt;=175,C55&lt;200),"units_knight_8.png",IF(AND(C55&gt;=200,C55&lt;225),"units_knight_9.png",IF(AND(C55&gt;=225,C55&lt;250),"units_knight_10.png",IF(AND(C55&gt;=250,C55&lt;275),"units_knight_11.png",IF(AND(C55&gt;=275,C55&lt;300),"units_pikeman_12.png","units_pikeman_13.png"))))))))))))</f>
        <v>units_knight_1.png</v>
      </c>
      <c r="E55" s="5" t="str">
        <f t="shared" ref="E55:E109" si="399">"Lkey_combat_unit_knight_"&amp;C55</f>
        <v>Lkey_combat_unit_knight_18</v>
      </c>
      <c r="F55" s="6">
        <f t="shared" ref="F55" si="400">INT(F52+1.1*C55)</f>
        <v>279</v>
      </c>
      <c r="G55" s="2">
        <f t="shared" ref="G55" si="401">INT(G52+0.6*C55)</f>
        <v>120</v>
      </c>
      <c r="H55" s="2">
        <f t="shared" ref="H55" si="402">INT(H52+0.65*C55)</f>
        <v>116</v>
      </c>
      <c r="I55" s="2">
        <f t="shared" ref="I55" si="403">INT(I52+0.2*C55)</f>
        <v>27</v>
      </c>
      <c r="J55" s="6" t="s">
        <v>23</v>
      </c>
      <c r="K55" s="2">
        <f t="shared" si="395"/>
        <v>29</v>
      </c>
      <c r="L55" s="2" t="s">
        <v>24</v>
      </c>
      <c r="M55" s="2">
        <f t="shared" ref="M55:M56" si="404">INT(M52+0.05*C55)</f>
        <v>0</v>
      </c>
      <c r="N55" s="2" t="s">
        <v>27</v>
      </c>
      <c r="O55" s="2">
        <f t="shared" ref="O55" si="405">INT(O52+0.5*C55)</f>
        <v>111</v>
      </c>
      <c r="P55" s="2">
        <f t="shared" si="13"/>
        <v>20</v>
      </c>
    </row>
    <row r="56" spans="1:16" x14ac:dyDescent="0.25">
      <c r="A56" s="5" t="s">
        <v>82</v>
      </c>
      <c r="B56" s="2" t="s">
        <v>15</v>
      </c>
      <c r="C56" s="2">
        <f t="shared" si="155"/>
        <v>19</v>
      </c>
      <c r="D56" s="5" t="str">
        <f t="shared" ref="D56" si="406">IF(AND(C56&gt;0,C56&lt;25),"units_pikeman_1.png",IF(AND(C56&gt;=25,C56&lt;50),"units_pikeman_2.png",IF(AND(C56&gt;=50,C56&lt;75),"units_pikeman_3.png",IF(AND(C56&gt;=75,C56&lt;100),"units_pikeman_4.png",IF(AND(C56&gt;=100,C56&lt;125),"units_pikeman_5.png",IF(AND(C56&gt;=125,C56&lt;150),"units_pikeman_6.png",IF(AND(C56&gt;=150,C56&lt;175),"units_pikeman_7.png",IF(AND(C56&gt;=175,C56&lt;200),"units_pikeman_8.png",IF(AND(C56&gt;=200,C56&lt;225),"units_pikeman_9.png",IF(AND(C56&gt;=225,C56&lt;250),"units_pikeman_10.png",IF(AND(C56&gt;=250,C56&lt;275),"units_pikeman_11.png",IF(AND(C56&gt;=275,C56&lt;300),"units_pikeman_12.png","units_pikeman_13.png"))))))))))))</f>
        <v>units_pikeman_1.png</v>
      </c>
      <c r="E56" s="5" t="str">
        <f t="shared" ref="E56:E110" si="407">"Lkey_combat_unit_pikeman_"&amp;C56</f>
        <v>Lkey_combat_unit_pikeman_19</v>
      </c>
      <c r="F56" s="6">
        <f t="shared" ref="F56" si="408">INT(F53+1.3*C56)</f>
        <v>357</v>
      </c>
      <c r="G56" s="2">
        <f t="shared" ref="G56" si="409">INT(G53+0.5*C56)</f>
        <v>100</v>
      </c>
      <c r="H56" s="2">
        <f t="shared" ref="H56" si="410">INT(H53+0.5*C56)</f>
        <v>100</v>
      </c>
      <c r="I56" s="2">
        <f t="shared" ref="I56" si="411">INT(I53+0.7*C56)</f>
        <v>146</v>
      </c>
      <c r="J56" s="6" t="s">
        <v>23</v>
      </c>
      <c r="K56" s="2">
        <f t="shared" ref="K56" si="412">INT(K53+0.5*C56)</f>
        <v>140</v>
      </c>
      <c r="L56" s="2" t="s">
        <v>24</v>
      </c>
      <c r="M56" s="2">
        <f t="shared" si="404"/>
        <v>0</v>
      </c>
      <c r="N56" s="2" t="s">
        <v>27</v>
      </c>
      <c r="O56" s="2">
        <f t="shared" ref="O56" si="413">INT(O53+0.1*C56)</f>
        <v>10</v>
      </c>
      <c r="P56" s="2">
        <f t="shared" si="13"/>
        <v>10</v>
      </c>
    </row>
    <row r="57" spans="1:16" x14ac:dyDescent="0.25">
      <c r="A57" s="5" t="s">
        <v>83</v>
      </c>
      <c r="B57" s="2" t="s">
        <v>1</v>
      </c>
      <c r="C57" s="2">
        <f t="shared" si="155"/>
        <v>19</v>
      </c>
      <c r="D57" s="5" t="str">
        <f t="shared" ref="D57" si="414">IF(AND(C57&gt;0,C57&lt;25),"units_archer_1.png",IF(AND(C57&gt;=25,C57&lt;50),"units_archer_2.png",IF(AND(C57&gt;=50,C57&lt;75),"units_archer_3.png",IF(AND(C57&gt;=75,C57&lt;100),"units_archer_4.png",IF(AND(C57&gt;=100,C57&lt;125),"units_archer_5.png",IF(AND(C57&gt;=125,C57&lt;150),"units_archer_6.png",IF(AND(C57&gt;=150,C57&lt;175),"units_archer_7.png",IF(AND(C57&gt;=175,C57&lt;200),"units_archer_8.png",IF(AND(C57&gt;=200,C57&lt;225),"units_archer_9.png",IF(AND(C57&gt;=225,C57&lt;250),"units_archer_10.png",IF(AND(C57&gt;=250,C57&lt;275),"units_archer_11.png",IF(AND(C57&gt;=275,C57&lt;300),"units_pikeman_12.png","units_pikeman_13.png"))))))))))))</f>
        <v>units_archer_1.png</v>
      </c>
      <c r="E57" s="5" t="str">
        <f t="shared" ref="E57:E111" si="415">"Lkey_combat_unit_archer_"&amp;C57</f>
        <v>Lkey_combat_unit_archer_19</v>
      </c>
      <c r="F57" s="6">
        <f t="shared" ref="F57" si="416">INT(F54+0.9*C57)</f>
        <v>262</v>
      </c>
      <c r="G57" s="2">
        <f t="shared" ref="G57" si="417">INT(G54+0.3*C57)</f>
        <v>48</v>
      </c>
      <c r="H57" s="2">
        <f t="shared" ref="H57" si="418">INT(H54+0.75*C57)</f>
        <v>161</v>
      </c>
      <c r="I57" s="2">
        <f t="shared" ref="I57" si="419">INT(I54+0.4*C57)</f>
        <v>74</v>
      </c>
      <c r="J57" s="6" t="s">
        <v>23</v>
      </c>
      <c r="K57" s="2">
        <f t="shared" ref="K57:K58" si="420">INT(K54+0.1*C57)</f>
        <v>20</v>
      </c>
      <c r="L57" s="2" t="s">
        <v>24</v>
      </c>
      <c r="M57" s="2">
        <f t="shared" ref="M57" si="421">INT(M54+0.5*C57)</f>
        <v>130</v>
      </c>
      <c r="N57" s="2" t="s">
        <v>27</v>
      </c>
      <c r="O57" s="2">
        <f t="shared" ref="O57" si="422">INT(O54+0.05*C57)</f>
        <v>0</v>
      </c>
      <c r="P57" s="2">
        <f t="shared" si="13"/>
        <v>15</v>
      </c>
    </row>
    <row r="58" spans="1:16" x14ac:dyDescent="0.25">
      <c r="A58" s="5" t="s">
        <v>84</v>
      </c>
      <c r="B58" s="2" t="s">
        <v>3</v>
      </c>
      <c r="C58" s="2">
        <f t="shared" si="155"/>
        <v>19</v>
      </c>
      <c r="D58" s="5" t="str">
        <f t="shared" ref="D58" si="423">IF(AND(C58&gt;0,C58&lt;25),"units_knight_1.png",IF(AND(C58&gt;=25,C58&lt;50),"units_knight_2.png",IF(AND(C58&gt;=50,C58&lt;75),"units_knight_3.png",IF(AND(C58&gt;=75,C58&lt;100),"units_knight_4.png",IF(AND(C58&gt;=100,C58&lt;125),"units_knight_5.png",IF(AND(C58&gt;=125,C58&lt;150),"units_knight_6.png",IF(AND(C58&gt;=150,C58&lt;175),"units_knight_7.png",IF(AND(C58&gt;=175,C58&lt;200),"units_knight_8.png",IF(AND(C58&gt;=200,C58&lt;225),"units_knight_9.png",IF(AND(C58&gt;=225,C58&lt;250),"units_knight_10.png",IF(AND(C58&gt;=250,C58&lt;275),"units_knight_11.png",IF(AND(C58&gt;=275,C58&lt;300),"units_pikeman_12.png","units_pikeman_13.png"))))))))))))</f>
        <v>units_knight_1.png</v>
      </c>
      <c r="E58" s="5" t="str">
        <f t="shared" ref="E58:E112" si="424">"Lkey_combat_unit_knight_"&amp;C58</f>
        <v>Lkey_combat_unit_knight_19</v>
      </c>
      <c r="F58" s="6">
        <f t="shared" ref="F58" si="425">INT(F55+1.1*C58)</f>
        <v>299</v>
      </c>
      <c r="G58" s="2">
        <f t="shared" ref="G58" si="426">INT(G55+0.6*C58)</f>
        <v>131</v>
      </c>
      <c r="H58" s="2">
        <f t="shared" ref="H58" si="427">INT(H55+0.65*C58)</f>
        <v>128</v>
      </c>
      <c r="I58" s="2">
        <f t="shared" ref="I58" si="428">INT(I55+0.2*C58)</f>
        <v>30</v>
      </c>
      <c r="J58" s="6" t="s">
        <v>23</v>
      </c>
      <c r="K58" s="2">
        <f t="shared" si="420"/>
        <v>30</v>
      </c>
      <c r="L58" s="2" t="s">
        <v>24</v>
      </c>
      <c r="M58" s="2">
        <f t="shared" ref="M58:M59" si="429">INT(M55+0.05*C58)</f>
        <v>0</v>
      </c>
      <c r="N58" s="2" t="s">
        <v>27</v>
      </c>
      <c r="O58" s="2">
        <f t="shared" ref="O58" si="430">INT(O55+0.5*C58)</f>
        <v>120</v>
      </c>
      <c r="P58" s="2">
        <f t="shared" si="13"/>
        <v>20</v>
      </c>
    </row>
    <row r="59" spans="1:16" x14ac:dyDescent="0.25">
      <c r="A59" s="5" t="s">
        <v>85</v>
      </c>
      <c r="B59" s="2" t="s">
        <v>15</v>
      </c>
      <c r="C59" s="2">
        <f t="shared" si="155"/>
        <v>20</v>
      </c>
      <c r="D59" s="5" t="str">
        <f t="shared" ref="D59" si="431">IF(AND(C59&gt;0,C59&lt;25),"units_pikeman_1.png",IF(AND(C59&gt;=25,C59&lt;50),"units_pikeman_2.png",IF(AND(C59&gt;=50,C59&lt;75),"units_pikeman_3.png",IF(AND(C59&gt;=75,C59&lt;100),"units_pikeman_4.png",IF(AND(C59&gt;=100,C59&lt;125),"units_pikeman_5.png",IF(AND(C59&gt;=125,C59&lt;150),"units_pikeman_6.png",IF(AND(C59&gt;=150,C59&lt;175),"units_pikeman_7.png",IF(AND(C59&gt;=175,C59&lt;200),"units_pikeman_8.png",IF(AND(C59&gt;=200,C59&lt;225),"units_pikeman_9.png",IF(AND(C59&gt;=225,C59&lt;250),"units_pikeman_10.png",IF(AND(C59&gt;=250,C59&lt;275),"units_pikeman_11.png",IF(AND(C59&gt;=275,C59&lt;300),"units_pikeman_12.png","units_pikeman_13.png"))))))))))))</f>
        <v>units_pikeman_1.png</v>
      </c>
      <c r="E59" s="5" t="str">
        <f t="shared" ref="E59" si="432">"Lkey_combat_unit_pikeman_"&amp;C59</f>
        <v>Lkey_combat_unit_pikeman_20</v>
      </c>
      <c r="F59" s="6">
        <f t="shared" ref="F59" si="433">INT(F56+1.3*C59)</f>
        <v>383</v>
      </c>
      <c r="G59" s="2">
        <f t="shared" ref="G59" si="434">INT(G56+0.5*C59)</f>
        <v>110</v>
      </c>
      <c r="H59" s="2">
        <f t="shared" ref="H59" si="435">INT(H56+0.5*C59)</f>
        <v>110</v>
      </c>
      <c r="I59" s="2">
        <f t="shared" ref="I59" si="436">INT(I56+0.7*C59)</f>
        <v>160</v>
      </c>
      <c r="J59" s="6" t="s">
        <v>23</v>
      </c>
      <c r="K59" s="2">
        <f t="shared" ref="K59" si="437">INT(K56+0.5*C59)</f>
        <v>150</v>
      </c>
      <c r="L59" s="2" t="s">
        <v>24</v>
      </c>
      <c r="M59" s="2">
        <f t="shared" si="429"/>
        <v>1</v>
      </c>
      <c r="N59" s="2" t="s">
        <v>27</v>
      </c>
      <c r="O59" s="2">
        <f t="shared" ref="O59" si="438">INT(O56+0.1*C59)</f>
        <v>12</v>
      </c>
      <c r="P59" s="2">
        <f t="shared" si="13"/>
        <v>10</v>
      </c>
    </row>
    <row r="60" spans="1:16" x14ac:dyDescent="0.25">
      <c r="A60" s="5" t="s">
        <v>86</v>
      </c>
      <c r="B60" s="2" t="s">
        <v>1</v>
      </c>
      <c r="C60" s="2">
        <f t="shared" si="155"/>
        <v>20</v>
      </c>
      <c r="D60" s="5" t="str">
        <f t="shared" ref="D60" si="439">IF(AND(C60&gt;0,C60&lt;25),"units_archer_1.png",IF(AND(C60&gt;=25,C60&lt;50),"units_archer_2.png",IF(AND(C60&gt;=50,C60&lt;75),"units_archer_3.png",IF(AND(C60&gt;=75,C60&lt;100),"units_archer_4.png",IF(AND(C60&gt;=100,C60&lt;125),"units_archer_5.png",IF(AND(C60&gt;=125,C60&lt;150),"units_archer_6.png",IF(AND(C60&gt;=150,C60&lt;175),"units_archer_7.png",IF(AND(C60&gt;=175,C60&lt;200),"units_archer_8.png",IF(AND(C60&gt;=200,C60&lt;225),"units_archer_9.png",IF(AND(C60&gt;=225,C60&lt;250),"units_archer_10.png",IF(AND(C60&gt;=250,C60&lt;275),"units_archer_11.png",IF(AND(C60&gt;=275,C60&lt;300),"units_pikeman_12.png","units_pikeman_13.png"))))))))))))</f>
        <v>units_archer_1.png</v>
      </c>
      <c r="E60" s="5" t="str">
        <f t="shared" ref="E60" si="440">"Lkey_combat_unit_archer_"&amp;C60</f>
        <v>Lkey_combat_unit_archer_20</v>
      </c>
      <c r="F60" s="6">
        <f t="shared" ref="F60" si="441">INT(F57+0.9*C60)</f>
        <v>280</v>
      </c>
      <c r="G60" s="2">
        <f t="shared" ref="G60" si="442">INT(G57+0.3*C60)</f>
        <v>54</v>
      </c>
      <c r="H60" s="2">
        <f t="shared" ref="H60" si="443">INT(H57+0.75*C60)</f>
        <v>176</v>
      </c>
      <c r="I60" s="2">
        <f t="shared" ref="I60" si="444">INT(I57+0.4*C60)</f>
        <v>82</v>
      </c>
      <c r="J60" s="6" t="s">
        <v>23</v>
      </c>
      <c r="K60" s="2">
        <f t="shared" ref="K60:K61" si="445">INT(K57+0.1*C60)</f>
        <v>22</v>
      </c>
      <c r="L60" s="2" t="s">
        <v>24</v>
      </c>
      <c r="M60" s="2">
        <f t="shared" ref="M60" si="446">INT(M57+0.5*C60)</f>
        <v>140</v>
      </c>
      <c r="N60" s="2" t="s">
        <v>27</v>
      </c>
      <c r="O60" s="2">
        <f t="shared" ref="O60" si="447">INT(O57+0.05*C60)</f>
        <v>1</v>
      </c>
      <c r="P60" s="2">
        <f t="shared" si="13"/>
        <v>15</v>
      </c>
    </row>
    <row r="61" spans="1:16" x14ac:dyDescent="0.25">
      <c r="A61" s="5" t="s">
        <v>87</v>
      </c>
      <c r="B61" s="2" t="s">
        <v>3</v>
      </c>
      <c r="C61" s="2">
        <f t="shared" si="155"/>
        <v>20</v>
      </c>
      <c r="D61" s="5" t="str">
        <f t="shared" ref="D61" si="448">IF(AND(C61&gt;0,C61&lt;25),"units_knight_1.png",IF(AND(C61&gt;=25,C61&lt;50),"units_knight_2.png",IF(AND(C61&gt;=50,C61&lt;75),"units_knight_3.png",IF(AND(C61&gt;=75,C61&lt;100),"units_knight_4.png",IF(AND(C61&gt;=100,C61&lt;125),"units_knight_5.png",IF(AND(C61&gt;=125,C61&lt;150),"units_knight_6.png",IF(AND(C61&gt;=150,C61&lt;175),"units_knight_7.png",IF(AND(C61&gt;=175,C61&lt;200),"units_knight_8.png",IF(AND(C61&gt;=200,C61&lt;225),"units_knight_9.png",IF(AND(C61&gt;=225,C61&lt;250),"units_knight_10.png",IF(AND(C61&gt;=250,C61&lt;275),"units_knight_11.png",IF(AND(C61&gt;=275,C61&lt;300),"units_pikeman_12.png","units_pikeman_13.png"))))))))))))</f>
        <v>units_knight_1.png</v>
      </c>
      <c r="E61" s="5" t="str">
        <f t="shared" ref="E61" si="449">"Lkey_combat_unit_knight_"&amp;C61</f>
        <v>Lkey_combat_unit_knight_20</v>
      </c>
      <c r="F61" s="6">
        <f t="shared" ref="F61" si="450">INT(F58+1.1*C61)</f>
        <v>321</v>
      </c>
      <c r="G61" s="2">
        <f t="shared" ref="G61" si="451">INT(G58+0.6*C61)</f>
        <v>143</v>
      </c>
      <c r="H61" s="2">
        <f t="shared" ref="H61" si="452">INT(H58+0.65*C61)</f>
        <v>141</v>
      </c>
      <c r="I61" s="2">
        <f t="shared" ref="I61" si="453">INT(I58+0.2*C61)</f>
        <v>34</v>
      </c>
      <c r="J61" s="6" t="s">
        <v>23</v>
      </c>
      <c r="K61" s="2">
        <f t="shared" si="445"/>
        <v>32</v>
      </c>
      <c r="L61" s="2" t="s">
        <v>24</v>
      </c>
      <c r="M61" s="2">
        <f t="shared" ref="M61:M62" si="454">INT(M58+0.05*C61)</f>
        <v>1</v>
      </c>
      <c r="N61" s="2" t="s">
        <v>27</v>
      </c>
      <c r="O61" s="2">
        <f t="shared" ref="O61" si="455">INT(O58+0.5*C61)</f>
        <v>130</v>
      </c>
      <c r="P61" s="2">
        <f t="shared" si="13"/>
        <v>20</v>
      </c>
    </row>
    <row r="62" spans="1:16" x14ac:dyDescent="0.25">
      <c r="A62" s="5" t="s">
        <v>88</v>
      </c>
      <c r="B62" s="2" t="s">
        <v>15</v>
      </c>
      <c r="C62" s="2">
        <f t="shared" si="155"/>
        <v>21</v>
      </c>
      <c r="D62" s="5" t="str">
        <f t="shared" ref="D62" si="456">IF(AND(C62&gt;0,C62&lt;25),"units_pikeman_1.png",IF(AND(C62&gt;=25,C62&lt;50),"units_pikeman_2.png",IF(AND(C62&gt;=50,C62&lt;75),"units_pikeman_3.png",IF(AND(C62&gt;=75,C62&lt;100),"units_pikeman_4.png",IF(AND(C62&gt;=100,C62&lt;125),"units_pikeman_5.png",IF(AND(C62&gt;=125,C62&lt;150),"units_pikeman_6.png",IF(AND(C62&gt;=150,C62&lt;175),"units_pikeman_7.png",IF(AND(C62&gt;=175,C62&lt;200),"units_pikeman_8.png",IF(AND(C62&gt;=200,C62&lt;225),"units_pikeman_9.png",IF(AND(C62&gt;=225,C62&lt;250),"units_pikeman_10.png",IF(AND(C62&gt;=250,C62&lt;275),"units_pikeman_11.png",IF(AND(C62&gt;=275,C62&lt;300),"units_pikeman_12.png","units_pikeman_13.png"))))))))))))</f>
        <v>units_pikeman_1.png</v>
      </c>
      <c r="E62" s="5" t="str">
        <f t="shared" si="232"/>
        <v>Lkey_combat_unit_pikeman_21</v>
      </c>
      <c r="F62" s="6">
        <f t="shared" ref="F62" si="457">INT(F59+1.3*C62)</f>
        <v>410</v>
      </c>
      <c r="G62" s="2">
        <f t="shared" ref="G62" si="458">INT(G59+0.5*C62)</f>
        <v>120</v>
      </c>
      <c r="H62" s="2">
        <f t="shared" ref="H62" si="459">INT(H59+0.5*C62)</f>
        <v>120</v>
      </c>
      <c r="I62" s="2">
        <f t="shared" ref="I62" si="460">INT(I59+0.7*C62)</f>
        <v>174</v>
      </c>
      <c r="J62" s="6" t="s">
        <v>23</v>
      </c>
      <c r="K62" s="2">
        <f t="shared" ref="K62" si="461">INT(K59+0.5*C62)</f>
        <v>160</v>
      </c>
      <c r="L62" s="2" t="s">
        <v>24</v>
      </c>
      <c r="M62" s="2">
        <f t="shared" si="454"/>
        <v>2</v>
      </c>
      <c r="N62" s="2" t="s">
        <v>27</v>
      </c>
      <c r="O62" s="2">
        <f t="shared" ref="O62" si="462">INT(O59+0.1*C62)</f>
        <v>14</v>
      </c>
      <c r="P62" s="2">
        <f t="shared" si="13"/>
        <v>10</v>
      </c>
    </row>
    <row r="63" spans="1:16" x14ac:dyDescent="0.25">
      <c r="A63" s="5" t="s">
        <v>89</v>
      </c>
      <c r="B63" s="2" t="s">
        <v>1</v>
      </c>
      <c r="C63" s="2">
        <f t="shared" si="155"/>
        <v>21</v>
      </c>
      <c r="D63" s="5" t="str">
        <f t="shared" ref="D63" si="463">IF(AND(C63&gt;0,C63&lt;25),"units_archer_1.png",IF(AND(C63&gt;=25,C63&lt;50),"units_archer_2.png",IF(AND(C63&gt;=50,C63&lt;75),"units_archer_3.png",IF(AND(C63&gt;=75,C63&lt;100),"units_archer_4.png",IF(AND(C63&gt;=100,C63&lt;125),"units_archer_5.png",IF(AND(C63&gt;=125,C63&lt;150),"units_archer_6.png",IF(AND(C63&gt;=150,C63&lt;175),"units_archer_7.png",IF(AND(C63&gt;=175,C63&lt;200),"units_archer_8.png",IF(AND(C63&gt;=200,C63&lt;225),"units_archer_9.png",IF(AND(C63&gt;=225,C63&lt;250),"units_archer_10.png",IF(AND(C63&gt;=250,C63&lt;275),"units_archer_11.png",IF(AND(C63&gt;=275,C63&lt;300),"units_pikeman_12.png","units_pikeman_13.png"))))))))))))</f>
        <v>units_archer_1.png</v>
      </c>
      <c r="E63" s="5" t="str">
        <f t="shared" si="240"/>
        <v>Lkey_combat_unit_archer_21</v>
      </c>
      <c r="F63" s="6">
        <f t="shared" ref="F63" si="464">INT(F60+0.9*C63)</f>
        <v>298</v>
      </c>
      <c r="G63" s="2">
        <f t="shared" ref="G63" si="465">INT(G60+0.3*C63)</f>
        <v>60</v>
      </c>
      <c r="H63" s="2">
        <f t="shared" ref="H63" si="466">INT(H60+0.75*C63)</f>
        <v>191</v>
      </c>
      <c r="I63" s="2">
        <f t="shared" ref="I63" si="467">INT(I60+0.4*C63)</f>
        <v>90</v>
      </c>
      <c r="J63" s="6" t="s">
        <v>23</v>
      </c>
      <c r="K63" s="2">
        <f t="shared" ref="K63:K64" si="468">INT(K60+0.1*C63)</f>
        <v>24</v>
      </c>
      <c r="L63" s="2" t="s">
        <v>24</v>
      </c>
      <c r="M63" s="2">
        <f t="shared" ref="M63" si="469">INT(M60+0.5*C63)</f>
        <v>150</v>
      </c>
      <c r="N63" s="2" t="s">
        <v>27</v>
      </c>
      <c r="O63" s="2">
        <f t="shared" ref="O63" si="470">INT(O60+0.05*C63)</f>
        <v>2</v>
      </c>
      <c r="P63" s="2">
        <f t="shared" si="13"/>
        <v>15</v>
      </c>
    </row>
    <row r="64" spans="1:16" x14ac:dyDescent="0.25">
      <c r="A64" s="5" t="s">
        <v>90</v>
      </c>
      <c r="B64" s="2" t="s">
        <v>3</v>
      </c>
      <c r="C64" s="2">
        <f t="shared" si="155"/>
        <v>21</v>
      </c>
      <c r="D64" s="5" t="str">
        <f t="shared" ref="D64" si="471">IF(AND(C64&gt;0,C64&lt;25),"units_knight_1.png",IF(AND(C64&gt;=25,C64&lt;50),"units_knight_2.png",IF(AND(C64&gt;=50,C64&lt;75),"units_knight_3.png",IF(AND(C64&gt;=75,C64&lt;100),"units_knight_4.png",IF(AND(C64&gt;=100,C64&lt;125),"units_knight_5.png",IF(AND(C64&gt;=125,C64&lt;150),"units_knight_6.png",IF(AND(C64&gt;=150,C64&lt;175),"units_knight_7.png",IF(AND(C64&gt;=175,C64&lt;200),"units_knight_8.png",IF(AND(C64&gt;=200,C64&lt;225),"units_knight_9.png",IF(AND(C64&gt;=225,C64&lt;250),"units_knight_10.png",IF(AND(C64&gt;=250,C64&lt;275),"units_knight_11.png",IF(AND(C64&gt;=275,C64&lt;300),"units_pikeman_12.png","units_pikeman_13.png"))))))))))))</f>
        <v>units_knight_1.png</v>
      </c>
      <c r="E64" s="5" t="str">
        <f t="shared" si="249"/>
        <v>Lkey_combat_unit_knight_21</v>
      </c>
      <c r="F64" s="6">
        <f t="shared" ref="F64" si="472">INT(F61+1.1*C64)</f>
        <v>344</v>
      </c>
      <c r="G64" s="2">
        <f t="shared" ref="G64" si="473">INT(G61+0.6*C64)</f>
        <v>155</v>
      </c>
      <c r="H64" s="2">
        <f t="shared" ref="H64" si="474">INT(H61+0.65*C64)</f>
        <v>154</v>
      </c>
      <c r="I64" s="2">
        <f t="shared" ref="I64" si="475">INT(I61+0.2*C64)</f>
        <v>38</v>
      </c>
      <c r="J64" s="6" t="s">
        <v>23</v>
      </c>
      <c r="K64" s="2">
        <f t="shared" si="468"/>
        <v>34</v>
      </c>
      <c r="L64" s="2" t="s">
        <v>24</v>
      </c>
      <c r="M64" s="2">
        <f t="shared" ref="M64:M65" si="476">INT(M61+0.05*C64)</f>
        <v>2</v>
      </c>
      <c r="N64" s="2" t="s">
        <v>27</v>
      </c>
      <c r="O64" s="2">
        <f t="shared" ref="O64" si="477">INT(O61+0.5*C64)</f>
        <v>140</v>
      </c>
      <c r="P64" s="2">
        <f t="shared" si="13"/>
        <v>20</v>
      </c>
    </row>
    <row r="65" spans="1:16" x14ac:dyDescent="0.25">
      <c r="A65" s="5" t="s">
        <v>91</v>
      </c>
      <c r="B65" s="2" t="s">
        <v>15</v>
      </c>
      <c r="C65" s="2">
        <f t="shared" si="155"/>
        <v>22</v>
      </c>
      <c r="D65" s="5" t="str">
        <f t="shared" ref="D65" si="478">IF(AND(C65&gt;0,C65&lt;25),"units_pikeman_1.png",IF(AND(C65&gt;=25,C65&lt;50),"units_pikeman_2.png",IF(AND(C65&gt;=50,C65&lt;75),"units_pikeman_3.png",IF(AND(C65&gt;=75,C65&lt;100),"units_pikeman_4.png",IF(AND(C65&gt;=100,C65&lt;125),"units_pikeman_5.png",IF(AND(C65&gt;=125,C65&lt;150),"units_pikeman_6.png",IF(AND(C65&gt;=150,C65&lt;175),"units_pikeman_7.png",IF(AND(C65&gt;=175,C65&lt;200),"units_pikeman_8.png",IF(AND(C65&gt;=200,C65&lt;225),"units_pikeman_9.png",IF(AND(C65&gt;=225,C65&lt;250),"units_pikeman_10.png",IF(AND(C65&gt;=250,C65&lt;275),"units_pikeman_11.png",IF(AND(C65&gt;=275,C65&lt;300),"units_pikeman_12.png","units_pikeman_13.png"))))))))))))</f>
        <v>units_pikeman_1.png</v>
      </c>
      <c r="E65" s="5" t="str">
        <f t="shared" si="257"/>
        <v>Lkey_combat_unit_pikeman_22</v>
      </c>
      <c r="F65" s="6">
        <f t="shared" ref="F65" si="479">INT(F62+1.3*C65)</f>
        <v>438</v>
      </c>
      <c r="G65" s="2">
        <f t="shared" ref="G65" si="480">INT(G62+0.5*C65)</f>
        <v>131</v>
      </c>
      <c r="H65" s="2">
        <f t="shared" ref="H65" si="481">INT(H62+0.5*C65)</f>
        <v>131</v>
      </c>
      <c r="I65" s="2">
        <f t="shared" ref="I65" si="482">INT(I62+0.7*C65)</f>
        <v>189</v>
      </c>
      <c r="J65" s="6" t="s">
        <v>23</v>
      </c>
      <c r="K65" s="2">
        <f t="shared" ref="K65" si="483">INT(K62+0.5*C65)</f>
        <v>171</v>
      </c>
      <c r="L65" s="2" t="s">
        <v>24</v>
      </c>
      <c r="M65" s="2">
        <f t="shared" si="476"/>
        <v>3</v>
      </c>
      <c r="N65" s="2" t="s">
        <v>27</v>
      </c>
      <c r="O65" s="2">
        <f t="shared" ref="O65" si="484">INT(O62+0.1*C65)</f>
        <v>16</v>
      </c>
      <c r="P65" s="2">
        <f t="shared" si="13"/>
        <v>10</v>
      </c>
    </row>
    <row r="66" spans="1:16" x14ac:dyDescent="0.25">
      <c r="A66" s="5" t="s">
        <v>92</v>
      </c>
      <c r="B66" s="2" t="s">
        <v>1</v>
      </c>
      <c r="C66" s="2">
        <f t="shared" si="155"/>
        <v>22</v>
      </c>
      <c r="D66" s="5" t="str">
        <f t="shared" ref="D66" si="485">IF(AND(C66&gt;0,C66&lt;25),"units_archer_1.png",IF(AND(C66&gt;=25,C66&lt;50),"units_archer_2.png",IF(AND(C66&gt;=50,C66&lt;75),"units_archer_3.png",IF(AND(C66&gt;=75,C66&lt;100),"units_archer_4.png",IF(AND(C66&gt;=100,C66&lt;125),"units_archer_5.png",IF(AND(C66&gt;=125,C66&lt;150),"units_archer_6.png",IF(AND(C66&gt;=150,C66&lt;175),"units_archer_7.png",IF(AND(C66&gt;=175,C66&lt;200),"units_archer_8.png",IF(AND(C66&gt;=200,C66&lt;225),"units_archer_9.png",IF(AND(C66&gt;=225,C66&lt;250),"units_archer_10.png",IF(AND(C66&gt;=250,C66&lt;275),"units_archer_11.png",IF(AND(C66&gt;=275,C66&lt;300),"units_pikeman_12.png","units_pikeman_13.png"))))))))))))</f>
        <v>units_archer_1.png</v>
      </c>
      <c r="E66" s="5" t="str">
        <f t="shared" si="265"/>
        <v>Lkey_combat_unit_archer_22</v>
      </c>
      <c r="F66" s="6">
        <f t="shared" ref="F66" si="486">INT(F63+0.9*C66)</f>
        <v>317</v>
      </c>
      <c r="G66" s="2">
        <f t="shared" ref="G66" si="487">INT(G63+0.3*C66)</f>
        <v>66</v>
      </c>
      <c r="H66" s="2">
        <f t="shared" ref="H66" si="488">INT(H63+0.75*C66)</f>
        <v>207</v>
      </c>
      <c r="I66" s="2">
        <f t="shared" ref="I66" si="489">INT(I63+0.4*C66)</f>
        <v>98</v>
      </c>
      <c r="J66" s="6" t="s">
        <v>23</v>
      </c>
      <c r="K66" s="2">
        <f t="shared" ref="K66:K67" si="490">INT(K63+0.1*C66)</f>
        <v>26</v>
      </c>
      <c r="L66" s="2" t="s">
        <v>24</v>
      </c>
      <c r="M66" s="2">
        <f t="shared" ref="M66" si="491">INT(M63+0.5*C66)</f>
        <v>161</v>
      </c>
      <c r="N66" s="2" t="s">
        <v>27</v>
      </c>
      <c r="O66" s="2">
        <f t="shared" ref="O66" si="492">INT(O63+0.05*C66)</f>
        <v>3</v>
      </c>
      <c r="P66" s="2">
        <f t="shared" si="13"/>
        <v>15</v>
      </c>
    </row>
    <row r="67" spans="1:16" x14ac:dyDescent="0.25">
      <c r="A67" s="5" t="s">
        <v>93</v>
      </c>
      <c r="B67" s="2" t="s">
        <v>3</v>
      </c>
      <c r="C67" s="2">
        <f t="shared" si="155"/>
        <v>22</v>
      </c>
      <c r="D67" s="5" t="str">
        <f t="shared" ref="D67" si="493">IF(AND(C67&gt;0,C67&lt;25),"units_knight_1.png",IF(AND(C67&gt;=25,C67&lt;50),"units_knight_2.png",IF(AND(C67&gt;=50,C67&lt;75),"units_knight_3.png",IF(AND(C67&gt;=75,C67&lt;100),"units_knight_4.png",IF(AND(C67&gt;=100,C67&lt;125),"units_knight_5.png",IF(AND(C67&gt;=125,C67&lt;150),"units_knight_6.png",IF(AND(C67&gt;=150,C67&lt;175),"units_knight_7.png",IF(AND(C67&gt;=175,C67&lt;200),"units_knight_8.png",IF(AND(C67&gt;=200,C67&lt;225),"units_knight_9.png",IF(AND(C67&gt;=225,C67&lt;250),"units_knight_10.png",IF(AND(C67&gt;=250,C67&lt;275),"units_knight_11.png",IF(AND(C67&gt;=275,C67&lt;300),"units_pikeman_12.png","units_pikeman_13.png"))))))))))))</f>
        <v>units_knight_1.png</v>
      </c>
      <c r="E67" s="5" t="str">
        <f t="shared" si="274"/>
        <v>Lkey_combat_unit_knight_22</v>
      </c>
      <c r="F67" s="6">
        <f t="shared" ref="F67" si="494">INT(F64+1.1*C67)</f>
        <v>368</v>
      </c>
      <c r="G67" s="2">
        <f t="shared" ref="G67" si="495">INT(G64+0.6*C67)</f>
        <v>168</v>
      </c>
      <c r="H67" s="2">
        <f t="shared" ref="H67" si="496">INT(H64+0.65*C67)</f>
        <v>168</v>
      </c>
      <c r="I67" s="2">
        <f t="shared" ref="I67" si="497">INT(I64+0.2*C67)</f>
        <v>42</v>
      </c>
      <c r="J67" s="6" t="s">
        <v>23</v>
      </c>
      <c r="K67" s="2">
        <f t="shared" si="490"/>
        <v>36</v>
      </c>
      <c r="L67" s="2" t="s">
        <v>24</v>
      </c>
      <c r="M67" s="2">
        <f t="shared" ref="M67:M68" si="498">INT(M64+0.05*C67)</f>
        <v>3</v>
      </c>
      <c r="N67" s="2" t="s">
        <v>27</v>
      </c>
      <c r="O67" s="2">
        <f t="shared" ref="O67" si="499">INT(O64+0.5*C67)</f>
        <v>151</v>
      </c>
      <c r="P67" s="2">
        <f t="shared" si="13"/>
        <v>20</v>
      </c>
    </row>
    <row r="68" spans="1:16" x14ac:dyDescent="0.25">
      <c r="A68" s="5" t="s">
        <v>94</v>
      </c>
      <c r="B68" s="2" t="s">
        <v>15</v>
      </c>
      <c r="C68" s="2">
        <f t="shared" si="155"/>
        <v>23</v>
      </c>
      <c r="D68" s="5" t="str">
        <f t="shared" ref="D68" si="500">IF(AND(C68&gt;0,C68&lt;25),"units_pikeman_1.png",IF(AND(C68&gt;=25,C68&lt;50),"units_pikeman_2.png",IF(AND(C68&gt;=50,C68&lt;75),"units_pikeman_3.png",IF(AND(C68&gt;=75,C68&lt;100),"units_pikeman_4.png",IF(AND(C68&gt;=100,C68&lt;125),"units_pikeman_5.png",IF(AND(C68&gt;=125,C68&lt;150),"units_pikeman_6.png",IF(AND(C68&gt;=150,C68&lt;175),"units_pikeman_7.png",IF(AND(C68&gt;=175,C68&lt;200),"units_pikeman_8.png",IF(AND(C68&gt;=200,C68&lt;225),"units_pikeman_9.png",IF(AND(C68&gt;=225,C68&lt;250),"units_pikeman_10.png",IF(AND(C68&gt;=250,C68&lt;275),"units_pikeman_11.png",IF(AND(C68&gt;=275,C68&lt;300),"units_pikeman_12.png","units_pikeman_13.png"))))))))))))</f>
        <v>units_pikeman_1.png</v>
      </c>
      <c r="E68" s="5" t="str">
        <f t="shared" si="282"/>
        <v>Lkey_combat_unit_pikeman_23</v>
      </c>
      <c r="F68" s="6">
        <f t="shared" ref="F68" si="501">INT(F65+1.3*C68)</f>
        <v>467</v>
      </c>
      <c r="G68" s="2">
        <f t="shared" ref="G68" si="502">INT(G65+0.5*C68)</f>
        <v>142</v>
      </c>
      <c r="H68" s="2">
        <f t="shared" ref="H68" si="503">INT(H65+0.5*C68)</f>
        <v>142</v>
      </c>
      <c r="I68" s="2">
        <f t="shared" ref="I68" si="504">INT(I65+0.7*C68)</f>
        <v>205</v>
      </c>
      <c r="J68" s="6" t="s">
        <v>23</v>
      </c>
      <c r="K68" s="2">
        <f t="shared" ref="K68" si="505">INT(K65+0.5*C68)</f>
        <v>182</v>
      </c>
      <c r="L68" s="2" t="s">
        <v>24</v>
      </c>
      <c r="M68" s="2">
        <f t="shared" si="498"/>
        <v>4</v>
      </c>
      <c r="N68" s="2" t="s">
        <v>27</v>
      </c>
      <c r="O68" s="2">
        <f t="shared" ref="O68" si="506">INT(O65+0.1*C68)</f>
        <v>18</v>
      </c>
      <c r="P68" s="2">
        <f t="shared" si="13"/>
        <v>10</v>
      </c>
    </row>
    <row r="69" spans="1:16" x14ac:dyDescent="0.25">
      <c r="A69" s="5" t="s">
        <v>95</v>
      </c>
      <c r="B69" s="2" t="s">
        <v>1</v>
      </c>
      <c r="C69" s="2">
        <f t="shared" si="155"/>
        <v>23</v>
      </c>
      <c r="D69" s="5" t="str">
        <f t="shared" ref="D69" si="507">IF(AND(C69&gt;0,C69&lt;25),"units_archer_1.png",IF(AND(C69&gt;=25,C69&lt;50),"units_archer_2.png",IF(AND(C69&gt;=50,C69&lt;75),"units_archer_3.png",IF(AND(C69&gt;=75,C69&lt;100),"units_archer_4.png",IF(AND(C69&gt;=100,C69&lt;125),"units_archer_5.png",IF(AND(C69&gt;=125,C69&lt;150),"units_archer_6.png",IF(AND(C69&gt;=150,C69&lt;175),"units_archer_7.png",IF(AND(C69&gt;=175,C69&lt;200),"units_archer_8.png",IF(AND(C69&gt;=200,C69&lt;225),"units_archer_9.png",IF(AND(C69&gt;=225,C69&lt;250),"units_archer_10.png",IF(AND(C69&gt;=250,C69&lt;275),"units_archer_11.png",IF(AND(C69&gt;=275,C69&lt;300),"units_pikeman_12.png","units_pikeman_13.png"))))))))))))</f>
        <v>units_archer_1.png</v>
      </c>
      <c r="E69" s="5" t="str">
        <f t="shared" si="290"/>
        <v>Lkey_combat_unit_archer_23</v>
      </c>
      <c r="F69" s="6">
        <f t="shared" ref="F69" si="508">INT(F66+0.9*C69)</f>
        <v>337</v>
      </c>
      <c r="G69" s="2">
        <f t="shared" ref="G69" si="509">INT(G66+0.3*C69)</f>
        <v>72</v>
      </c>
      <c r="H69" s="2">
        <f t="shared" ref="H69" si="510">INT(H66+0.75*C69)</f>
        <v>224</v>
      </c>
      <c r="I69" s="2">
        <f t="shared" ref="I69" si="511">INT(I66+0.4*C69)</f>
        <v>107</v>
      </c>
      <c r="J69" s="6" t="s">
        <v>23</v>
      </c>
      <c r="K69" s="2">
        <f t="shared" ref="K69:K70" si="512">INT(K66+0.1*C69)</f>
        <v>28</v>
      </c>
      <c r="L69" s="2" t="s">
        <v>24</v>
      </c>
      <c r="M69" s="2">
        <f t="shared" ref="M69" si="513">INT(M66+0.5*C69)</f>
        <v>172</v>
      </c>
      <c r="N69" s="2" t="s">
        <v>27</v>
      </c>
      <c r="O69" s="2">
        <f t="shared" ref="O69" si="514">INT(O66+0.05*C69)</f>
        <v>4</v>
      </c>
      <c r="P69" s="2">
        <f t="shared" si="13"/>
        <v>15</v>
      </c>
    </row>
    <row r="70" spans="1:16" x14ac:dyDescent="0.25">
      <c r="A70" s="5" t="s">
        <v>96</v>
      </c>
      <c r="B70" s="2" t="s">
        <v>3</v>
      </c>
      <c r="C70" s="2">
        <f t="shared" si="155"/>
        <v>23</v>
      </c>
      <c r="D70" s="5" t="str">
        <f t="shared" ref="D70" si="515">IF(AND(C70&gt;0,C70&lt;25),"units_knight_1.png",IF(AND(C70&gt;=25,C70&lt;50),"units_knight_2.png",IF(AND(C70&gt;=50,C70&lt;75),"units_knight_3.png",IF(AND(C70&gt;=75,C70&lt;100),"units_knight_4.png",IF(AND(C70&gt;=100,C70&lt;125),"units_knight_5.png",IF(AND(C70&gt;=125,C70&lt;150),"units_knight_6.png",IF(AND(C70&gt;=150,C70&lt;175),"units_knight_7.png",IF(AND(C70&gt;=175,C70&lt;200),"units_knight_8.png",IF(AND(C70&gt;=200,C70&lt;225),"units_knight_9.png",IF(AND(C70&gt;=225,C70&lt;250),"units_knight_10.png",IF(AND(C70&gt;=250,C70&lt;275),"units_knight_11.png",IF(AND(C70&gt;=275,C70&lt;300),"units_pikeman_12.png","units_pikeman_13.png"))))))))))))</f>
        <v>units_knight_1.png</v>
      </c>
      <c r="E70" s="5" t="str">
        <f t="shared" si="299"/>
        <v>Lkey_combat_unit_knight_23</v>
      </c>
      <c r="F70" s="6">
        <f t="shared" ref="F70" si="516">INT(F67+1.1*C70)</f>
        <v>393</v>
      </c>
      <c r="G70" s="2">
        <f t="shared" ref="G70" si="517">INT(G67+0.6*C70)</f>
        <v>181</v>
      </c>
      <c r="H70" s="2">
        <f t="shared" ref="H70" si="518">INT(H67+0.65*C70)</f>
        <v>182</v>
      </c>
      <c r="I70" s="2">
        <f t="shared" ref="I70" si="519">INT(I67+0.2*C70)</f>
        <v>46</v>
      </c>
      <c r="J70" s="6" t="s">
        <v>23</v>
      </c>
      <c r="K70" s="2">
        <f t="shared" si="512"/>
        <v>38</v>
      </c>
      <c r="L70" s="2" t="s">
        <v>24</v>
      </c>
      <c r="M70" s="2">
        <f t="shared" ref="M70:M71" si="520">INT(M67+0.05*C70)</f>
        <v>4</v>
      </c>
      <c r="N70" s="2" t="s">
        <v>27</v>
      </c>
      <c r="O70" s="2">
        <f t="shared" ref="O70" si="521">INT(O67+0.5*C70)</f>
        <v>162</v>
      </c>
      <c r="P70" s="2">
        <f t="shared" si="13"/>
        <v>20</v>
      </c>
    </row>
    <row r="71" spans="1:16" x14ac:dyDescent="0.25">
      <c r="A71" s="5" t="s">
        <v>97</v>
      </c>
      <c r="B71" s="2" t="s">
        <v>15</v>
      </c>
      <c r="C71" s="2">
        <f t="shared" si="155"/>
        <v>24</v>
      </c>
      <c r="D71" s="5" t="str">
        <f t="shared" ref="D71" si="522">IF(AND(C71&gt;0,C71&lt;25),"units_pikeman_1.png",IF(AND(C71&gt;=25,C71&lt;50),"units_pikeman_2.png",IF(AND(C71&gt;=50,C71&lt;75),"units_pikeman_3.png",IF(AND(C71&gt;=75,C71&lt;100),"units_pikeman_4.png",IF(AND(C71&gt;=100,C71&lt;125),"units_pikeman_5.png",IF(AND(C71&gt;=125,C71&lt;150),"units_pikeman_6.png",IF(AND(C71&gt;=150,C71&lt;175),"units_pikeman_7.png",IF(AND(C71&gt;=175,C71&lt;200),"units_pikeman_8.png",IF(AND(C71&gt;=200,C71&lt;225),"units_pikeman_9.png",IF(AND(C71&gt;=225,C71&lt;250),"units_pikeman_10.png",IF(AND(C71&gt;=250,C71&lt;275),"units_pikeman_11.png",IF(AND(C71&gt;=275,C71&lt;300),"units_pikeman_12.png","units_pikeman_13.png"))))))))))))</f>
        <v>units_pikeman_1.png</v>
      </c>
      <c r="E71" s="5" t="str">
        <f t="shared" si="307"/>
        <v>Lkey_combat_unit_pikeman_24</v>
      </c>
      <c r="F71" s="6">
        <f t="shared" ref="F71" si="523">INT(F68+1.3*C71)</f>
        <v>498</v>
      </c>
      <c r="G71" s="2">
        <f t="shared" ref="G71" si="524">INT(G68+0.5*C71)</f>
        <v>154</v>
      </c>
      <c r="H71" s="2">
        <f t="shared" ref="H71" si="525">INT(H68+0.5*C71)</f>
        <v>154</v>
      </c>
      <c r="I71" s="2">
        <f t="shared" ref="I71" si="526">INT(I68+0.7*C71)</f>
        <v>221</v>
      </c>
      <c r="J71" s="6" t="s">
        <v>23</v>
      </c>
      <c r="K71" s="2">
        <f t="shared" ref="K71" si="527">INT(K68+0.5*C71)</f>
        <v>194</v>
      </c>
      <c r="L71" s="2" t="s">
        <v>24</v>
      </c>
      <c r="M71" s="2">
        <f t="shared" si="520"/>
        <v>5</v>
      </c>
      <c r="N71" s="2" t="s">
        <v>27</v>
      </c>
      <c r="O71" s="2">
        <f t="shared" ref="O71" si="528">INT(O68+0.1*C71)</f>
        <v>20</v>
      </c>
      <c r="P71" s="2">
        <f t="shared" si="13"/>
        <v>10</v>
      </c>
    </row>
    <row r="72" spans="1:16" x14ac:dyDescent="0.25">
      <c r="A72" s="5" t="s">
        <v>98</v>
      </c>
      <c r="B72" s="2" t="s">
        <v>1</v>
      </c>
      <c r="C72" s="2">
        <f t="shared" si="155"/>
        <v>24</v>
      </c>
      <c r="D72" s="5" t="str">
        <f t="shared" ref="D72" si="529">IF(AND(C72&gt;0,C72&lt;25),"units_archer_1.png",IF(AND(C72&gt;=25,C72&lt;50),"units_archer_2.png",IF(AND(C72&gt;=50,C72&lt;75),"units_archer_3.png",IF(AND(C72&gt;=75,C72&lt;100),"units_archer_4.png",IF(AND(C72&gt;=100,C72&lt;125),"units_archer_5.png",IF(AND(C72&gt;=125,C72&lt;150),"units_archer_6.png",IF(AND(C72&gt;=150,C72&lt;175),"units_archer_7.png",IF(AND(C72&gt;=175,C72&lt;200),"units_archer_8.png",IF(AND(C72&gt;=200,C72&lt;225),"units_archer_9.png",IF(AND(C72&gt;=225,C72&lt;250),"units_archer_10.png",IF(AND(C72&gt;=250,C72&lt;275),"units_archer_11.png",IF(AND(C72&gt;=275,C72&lt;300),"units_pikeman_12.png","units_pikeman_13.png"))))))))))))</f>
        <v>units_archer_1.png</v>
      </c>
      <c r="E72" s="5" t="str">
        <f t="shared" si="315"/>
        <v>Lkey_combat_unit_archer_24</v>
      </c>
      <c r="F72" s="6">
        <f t="shared" ref="F72" si="530">INT(F69+0.9*C72)</f>
        <v>358</v>
      </c>
      <c r="G72" s="2">
        <f t="shared" ref="G72" si="531">INT(G69+0.3*C72)</f>
        <v>79</v>
      </c>
      <c r="H72" s="2">
        <f t="shared" ref="H72" si="532">INT(H69+0.75*C72)</f>
        <v>242</v>
      </c>
      <c r="I72" s="2">
        <f t="shared" ref="I72" si="533">INT(I69+0.4*C72)</f>
        <v>116</v>
      </c>
      <c r="J72" s="6" t="s">
        <v>23</v>
      </c>
      <c r="K72" s="2">
        <f t="shared" ref="K72:K73" si="534">INT(K69+0.1*C72)</f>
        <v>30</v>
      </c>
      <c r="L72" s="2" t="s">
        <v>24</v>
      </c>
      <c r="M72" s="2">
        <f t="shared" ref="M72" si="535">INT(M69+0.5*C72)</f>
        <v>184</v>
      </c>
      <c r="N72" s="2" t="s">
        <v>27</v>
      </c>
      <c r="O72" s="2">
        <f t="shared" ref="O72" si="536">INT(O69+0.05*C72)</f>
        <v>5</v>
      </c>
      <c r="P72" s="2">
        <f t="shared" ref="P72:P135" si="537">INT(P69+0.01*C72)</f>
        <v>15</v>
      </c>
    </row>
    <row r="73" spans="1:16" x14ac:dyDescent="0.25">
      <c r="A73" s="5" t="s">
        <v>99</v>
      </c>
      <c r="B73" s="2" t="s">
        <v>3</v>
      </c>
      <c r="C73" s="2">
        <f t="shared" si="155"/>
        <v>24</v>
      </c>
      <c r="D73" s="5" t="str">
        <f t="shared" ref="D73" si="538">IF(AND(C73&gt;0,C73&lt;25),"units_knight_1.png",IF(AND(C73&gt;=25,C73&lt;50),"units_knight_2.png",IF(AND(C73&gt;=50,C73&lt;75),"units_knight_3.png",IF(AND(C73&gt;=75,C73&lt;100),"units_knight_4.png",IF(AND(C73&gt;=100,C73&lt;125),"units_knight_5.png",IF(AND(C73&gt;=125,C73&lt;150),"units_knight_6.png",IF(AND(C73&gt;=150,C73&lt;175),"units_knight_7.png",IF(AND(C73&gt;=175,C73&lt;200),"units_knight_8.png",IF(AND(C73&gt;=200,C73&lt;225),"units_knight_9.png",IF(AND(C73&gt;=225,C73&lt;250),"units_knight_10.png",IF(AND(C73&gt;=250,C73&lt;275),"units_knight_11.png",IF(AND(C73&gt;=275,C73&lt;300),"units_pikeman_12.png","units_pikeman_13.png"))))))))))))</f>
        <v>units_knight_1.png</v>
      </c>
      <c r="E73" s="5" t="str">
        <f t="shared" si="324"/>
        <v>Lkey_combat_unit_knight_24</v>
      </c>
      <c r="F73" s="6">
        <f t="shared" ref="F73" si="539">INT(F70+1.1*C73)</f>
        <v>419</v>
      </c>
      <c r="G73" s="2">
        <f t="shared" ref="G73" si="540">INT(G70+0.6*C73)</f>
        <v>195</v>
      </c>
      <c r="H73" s="2">
        <f t="shared" ref="H73" si="541">INT(H70+0.65*C73)</f>
        <v>197</v>
      </c>
      <c r="I73" s="2">
        <f t="shared" ref="I73" si="542">INT(I70+0.2*C73)</f>
        <v>50</v>
      </c>
      <c r="J73" s="6" t="s">
        <v>23</v>
      </c>
      <c r="K73" s="2">
        <f t="shared" si="534"/>
        <v>40</v>
      </c>
      <c r="L73" s="2" t="s">
        <v>24</v>
      </c>
      <c r="M73" s="2">
        <f t="shared" ref="M73:M74" si="543">INT(M70+0.05*C73)</f>
        <v>5</v>
      </c>
      <c r="N73" s="2" t="s">
        <v>27</v>
      </c>
      <c r="O73" s="2">
        <f t="shared" ref="O73" si="544">INT(O70+0.5*C73)</f>
        <v>174</v>
      </c>
      <c r="P73" s="2">
        <f t="shared" si="537"/>
        <v>20</v>
      </c>
    </row>
    <row r="74" spans="1:16" x14ac:dyDescent="0.25">
      <c r="A74" s="5" t="s">
        <v>100</v>
      </c>
      <c r="B74" s="2" t="s">
        <v>15</v>
      </c>
      <c r="C74" s="2">
        <f t="shared" si="155"/>
        <v>25</v>
      </c>
      <c r="D74" s="5" t="str">
        <f t="shared" ref="D74" si="545">IF(AND(C74&gt;0,C74&lt;25),"units_pikeman_1.png",IF(AND(C74&gt;=25,C74&lt;50),"units_pikeman_2.png",IF(AND(C74&gt;=50,C74&lt;75),"units_pikeman_3.png",IF(AND(C74&gt;=75,C74&lt;100),"units_pikeman_4.png",IF(AND(C74&gt;=100,C74&lt;125),"units_pikeman_5.png",IF(AND(C74&gt;=125,C74&lt;150),"units_pikeman_6.png",IF(AND(C74&gt;=150,C74&lt;175),"units_pikeman_7.png",IF(AND(C74&gt;=175,C74&lt;200),"units_pikeman_8.png",IF(AND(C74&gt;=200,C74&lt;225),"units_pikeman_9.png",IF(AND(C74&gt;=225,C74&lt;250),"units_pikeman_10.png",IF(AND(C74&gt;=250,C74&lt;275),"units_pikeman_11.png",IF(AND(C74&gt;=275,C74&lt;300),"units_pikeman_12.png","units_pikeman_13.png"))))))))))))</f>
        <v>units_pikeman_2.png</v>
      </c>
      <c r="E74" s="5" t="str">
        <f t="shared" si="332"/>
        <v>Lkey_combat_unit_pikeman_25</v>
      </c>
      <c r="F74" s="6">
        <f t="shared" ref="F74" si="546">INT(F71+1.3*C74)</f>
        <v>530</v>
      </c>
      <c r="G74" s="2">
        <f t="shared" ref="G74" si="547">INT(G71+0.5*C74)</f>
        <v>166</v>
      </c>
      <c r="H74" s="2">
        <f t="shared" ref="H74" si="548">INT(H71+0.5*C74)</f>
        <v>166</v>
      </c>
      <c r="I74" s="2">
        <f t="shared" ref="I74" si="549">INT(I71+0.7*C74)</f>
        <v>238</v>
      </c>
      <c r="J74" s="6" t="s">
        <v>23</v>
      </c>
      <c r="K74" s="2">
        <f t="shared" ref="K74" si="550">INT(K71+0.5*C74)</f>
        <v>206</v>
      </c>
      <c r="L74" s="2" t="s">
        <v>24</v>
      </c>
      <c r="M74" s="2">
        <f t="shared" si="543"/>
        <v>6</v>
      </c>
      <c r="N74" s="2" t="s">
        <v>27</v>
      </c>
      <c r="O74" s="2">
        <f t="shared" ref="O74" si="551">INT(O71+0.1*C74)</f>
        <v>22</v>
      </c>
      <c r="P74" s="2">
        <f t="shared" si="537"/>
        <v>10</v>
      </c>
    </row>
    <row r="75" spans="1:16" x14ac:dyDescent="0.25">
      <c r="A75" s="5" t="s">
        <v>101</v>
      </c>
      <c r="B75" s="2" t="s">
        <v>1</v>
      </c>
      <c r="C75" s="2">
        <f t="shared" si="155"/>
        <v>25</v>
      </c>
      <c r="D75" s="5" t="str">
        <f t="shared" ref="D75" si="552">IF(AND(C75&gt;0,C75&lt;25),"units_archer_1.png",IF(AND(C75&gt;=25,C75&lt;50),"units_archer_2.png",IF(AND(C75&gt;=50,C75&lt;75),"units_archer_3.png",IF(AND(C75&gt;=75,C75&lt;100),"units_archer_4.png",IF(AND(C75&gt;=100,C75&lt;125),"units_archer_5.png",IF(AND(C75&gt;=125,C75&lt;150),"units_archer_6.png",IF(AND(C75&gt;=150,C75&lt;175),"units_archer_7.png",IF(AND(C75&gt;=175,C75&lt;200),"units_archer_8.png",IF(AND(C75&gt;=200,C75&lt;225),"units_archer_9.png",IF(AND(C75&gt;=225,C75&lt;250),"units_archer_10.png",IF(AND(C75&gt;=250,C75&lt;275),"units_archer_11.png",IF(AND(C75&gt;=275,C75&lt;300),"units_pikeman_12.png","units_pikeman_13.png"))))))))))))</f>
        <v>units_archer_2.png</v>
      </c>
      <c r="E75" s="5" t="str">
        <f t="shared" si="340"/>
        <v>Lkey_combat_unit_archer_25</v>
      </c>
      <c r="F75" s="6">
        <f t="shared" ref="F75" si="553">INT(F72+0.9*C75)</f>
        <v>380</v>
      </c>
      <c r="G75" s="2">
        <f t="shared" ref="G75" si="554">INT(G72+0.3*C75)</f>
        <v>86</v>
      </c>
      <c r="H75" s="2">
        <f t="shared" ref="H75" si="555">INT(H72+0.75*C75)</f>
        <v>260</v>
      </c>
      <c r="I75" s="2">
        <f t="shared" ref="I75" si="556">INT(I72+0.4*C75)</f>
        <v>126</v>
      </c>
      <c r="J75" s="6" t="s">
        <v>23</v>
      </c>
      <c r="K75" s="2">
        <f t="shared" ref="K75:K76" si="557">INT(K72+0.1*C75)</f>
        <v>32</v>
      </c>
      <c r="L75" s="2" t="s">
        <v>24</v>
      </c>
      <c r="M75" s="2">
        <f t="shared" ref="M75" si="558">INT(M72+0.5*C75)</f>
        <v>196</v>
      </c>
      <c r="N75" s="2" t="s">
        <v>27</v>
      </c>
      <c r="O75" s="2">
        <f t="shared" ref="O75" si="559">INT(O72+0.05*C75)</f>
        <v>6</v>
      </c>
      <c r="P75" s="2">
        <f t="shared" si="537"/>
        <v>15</v>
      </c>
    </row>
    <row r="76" spans="1:16" x14ac:dyDescent="0.25">
      <c r="A76" s="5" t="s">
        <v>102</v>
      </c>
      <c r="B76" s="2" t="s">
        <v>3</v>
      </c>
      <c r="C76" s="2">
        <f t="shared" si="155"/>
        <v>25</v>
      </c>
      <c r="D76" s="5" t="str">
        <f t="shared" ref="D76" si="560">IF(AND(C76&gt;0,C76&lt;25),"units_knight_1.png",IF(AND(C76&gt;=25,C76&lt;50),"units_knight_2.png",IF(AND(C76&gt;=50,C76&lt;75),"units_knight_3.png",IF(AND(C76&gt;=75,C76&lt;100),"units_knight_4.png",IF(AND(C76&gt;=100,C76&lt;125),"units_knight_5.png",IF(AND(C76&gt;=125,C76&lt;150),"units_knight_6.png",IF(AND(C76&gt;=150,C76&lt;175),"units_knight_7.png",IF(AND(C76&gt;=175,C76&lt;200),"units_knight_8.png",IF(AND(C76&gt;=200,C76&lt;225),"units_knight_9.png",IF(AND(C76&gt;=225,C76&lt;250),"units_knight_10.png",IF(AND(C76&gt;=250,C76&lt;275),"units_knight_11.png",IF(AND(C76&gt;=275,C76&lt;300),"units_pikeman_12.png","units_pikeman_13.png"))))))))))))</f>
        <v>units_knight_2.png</v>
      </c>
      <c r="E76" s="5" t="str">
        <f t="shared" si="349"/>
        <v>Lkey_combat_unit_knight_25</v>
      </c>
      <c r="F76" s="6">
        <f t="shared" ref="F76" si="561">INT(F73+1.1*C76)</f>
        <v>446</v>
      </c>
      <c r="G76" s="2">
        <f t="shared" ref="G76" si="562">INT(G73+0.6*C76)</f>
        <v>210</v>
      </c>
      <c r="H76" s="2">
        <f t="shared" ref="H76" si="563">INT(H73+0.65*C76)</f>
        <v>213</v>
      </c>
      <c r="I76" s="2">
        <f t="shared" ref="I76" si="564">INT(I73+0.2*C76)</f>
        <v>55</v>
      </c>
      <c r="J76" s="6" t="s">
        <v>23</v>
      </c>
      <c r="K76" s="2">
        <f t="shared" si="557"/>
        <v>42</v>
      </c>
      <c r="L76" s="2" t="s">
        <v>24</v>
      </c>
      <c r="M76" s="2">
        <f t="shared" ref="M76:M77" si="565">INT(M73+0.05*C76)</f>
        <v>6</v>
      </c>
      <c r="N76" s="2" t="s">
        <v>27</v>
      </c>
      <c r="O76" s="2">
        <f t="shared" ref="O76" si="566">INT(O73+0.5*C76)</f>
        <v>186</v>
      </c>
      <c r="P76" s="2">
        <f t="shared" si="537"/>
        <v>20</v>
      </c>
    </row>
    <row r="77" spans="1:16" x14ac:dyDescent="0.25">
      <c r="A77" s="5" t="s">
        <v>103</v>
      </c>
      <c r="B77" s="2" t="s">
        <v>15</v>
      </c>
      <c r="C77" s="2">
        <f t="shared" si="155"/>
        <v>26</v>
      </c>
      <c r="D77" s="5" t="str">
        <f t="shared" ref="D77" si="567">IF(AND(C77&gt;0,C77&lt;25),"units_pikeman_1.png",IF(AND(C77&gt;=25,C77&lt;50),"units_pikeman_2.png",IF(AND(C77&gt;=50,C77&lt;75),"units_pikeman_3.png",IF(AND(C77&gt;=75,C77&lt;100),"units_pikeman_4.png",IF(AND(C77&gt;=100,C77&lt;125),"units_pikeman_5.png",IF(AND(C77&gt;=125,C77&lt;150),"units_pikeman_6.png",IF(AND(C77&gt;=150,C77&lt;175),"units_pikeman_7.png",IF(AND(C77&gt;=175,C77&lt;200),"units_pikeman_8.png",IF(AND(C77&gt;=200,C77&lt;225),"units_pikeman_9.png",IF(AND(C77&gt;=225,C77&lt;250),"units_pikeman_10.png",IF(AND(C77&gt;=250,C77&lt;275),"units_pikeman_11.png",IF(AND(C77&gt;=275,C77&lt;300),"units_pikeman_12.png","units_pikeman_13.png"))))))))))))</f>
        <v>units_pikeman_2.png</v>
      </c>
      <c r="E77" s="5" t="str">
        <f t="shared" si="357"/>
        <v>Lkey_combat_unit_pikeman_26</v>
      </c>
      <c r="F77" s="6">
        <f t="shared" ref="F77" si="568">INT(F74+1.3*C77)</f>
        <v>563</v>
      </c>
      <c r="G77" s="2">
        <f t="shared" ref="G77" si="569">INT(G74+0.5*C77)</f>
        <v>179</v>
      </c>
      <c r="H77" s="2">
        <f t="shared" ref="H77" si="570">INT(H74+0.5*C77)</f>
        <v>179</v>
      </c>
      <c r="I77" s="2">
        <f t="shared" ref="I77" si="571">INT(I74+0.7*C77)</f>
        <v>256</v>
      </c>
      <c r="J77" s="6" t="s">
        <v>23</v>
      </c>
      <c r="K77" s="2">
        <f t="shared" ref="K77" si="572">INT(K74+0.5*C77)</f>
        <v>219</v>
      </c>
      <c r="L77" s="2" t="s">
        <v>24</v>
      </c>
      <c r="M77" s="2">
        <f t="shared" si="565"/>
        <v>7</v>
      </c>
      <c r="N77" s="2" t="s">
        <v>27</v>
      </c>
      <c r="O77" s="2">
        <f t="shared" ref="O77" si="573">INT(O74+0.1*C77)</f>
        <v>24</v>
      </c>
      <c r="P77" s="2">
        <f t="shared" si="537"/>
        <v>10</v>
      </c>
    </row>
    <row r="78" spans="1:16" x14ac:dyDescent="0.25">
      <c r="A78" s="5" t="s">
        <v>104</v>
      </c>
      <c r="B78" s="2" t="s">
        <v>1</v>
      </c>
      <c r="C78" s="2">
        <f t="shared" si="155"/>
        <v>26</v>
      </c>
      <c r="D78" s="5" t="str">
        <f t="shared" ref="D78" si="574">IF(AND(C78&gt;0,C78&lt;25),"units_archer_1.png",IF(AND(C78&gt;=25,C78&lt;50),"units_archer_2.png",IF(AND(C78&gt;=50,C78&lt;75),"units_archer_3.png",IF(AND(C78&gt;=75,C78&lt;100),"units_archer_4.png",IF(AND(C78&gt;=100,C78&lt;125),"units_archer_5.png",IF(AND(C78&gt;=125,C78&lt;150),"units_archer_6.png",IF(AND(C78&gt;=150,C78&lt;175),"units_archer_7.png",IF(AND(C78&gt;=175,C78&lt;200),"units_archer_8.png",IF(AND(C78&gt;=200,C78&lt;225),"units_archer_9.png",IF(AND(C78&gt;=225,C78&lt;250),"units_archer_10.png",IF(AND(C78&gt;=250,C78&lt;275),"units_archer_11.png",IF(AND(C78&gt;=275,C78&lt;300),"units_pikeman_12.png","units_pikeman_13.png"))))))))))))</f>
        <v>units_archer_2.png</v>
      </c>
      <c r="E78" s="5" t="str">
        <f t="shared" si="365"/>
        <v>Lkey_combat_unit_archer_26</v>
      </c>
      <c r="F78" s="6">
        <f t="shared" ref="F78" si="575">INT(F75+0.9*C78)</f>
        <v>403</v>
      </c>
      <c r="G78" s="2">
        <f t="shared" ref="G78" si="576">INT(G75+0.3*C78)</f>
        <v>93</v>
      </c>
      <c r="H78" s="2">
        <f t="shared" ref="H78" si="577">INT(H75+0.75*C78)</f>
        <v>279</v>
      </c>
      <c r="I78" s="2">
        <f t="shared" ref="I78" si="578">INT(I75+0.4*C78)</f>
        <v>136</v>
      </c>
      <c r="J78" s="6" t="s">
        <v>23</v>
      </c>
      <c r="K78" s="2">
        <f t="shared" ref="K78:K79" si="579">INT(K75+0.1*C78)</f>
        <v>34</v>
      </c>
      <c r="L78" s="2" t="s">
        <v>24</v>
      </c>
      <c r="M78" s="2">
        <f t="shared" ref="M78" si="580">INT(M75+0.5*C78)</f>
        <v>209</v>
      </c>
      <c r="N78" s="2" t="s">
        <v>27</v>
      </c>
      <c r="O78" s="2">
        <f t="shared" ref="O78" si="581">INT(O75+0.05*C78)</f>
        <v>7</v>
      </c>
      <c r="P78" s="2">
        <f t="shared" si="537"/>
        <v>15</v>
      </c>
    </row>
    <row r="79" spans="1:16" x14ac:dyDescent="0.25">
      <c r="A79" s="5" t="s">
        <v>105</v>
      </c>
      <c r="B79" s="2" t="s">
        <v>3</v>
      </c>
      <c r="C79" s="2">
        <f t="shared" si="155"/>
        <v>26</v>
      </c>
      <c r="D79" s="5" t="str">
        <f t="shared" ref="D79" si="582">IF(AND(C79&gt;0,C79&lt;25),"units_knight_1.png",IF(AND(C79&gt;=25,C79&lt;50),"units_knight_2.png",IF(AND(C79&gt;=50,C79&lt;75),"units_knight_3.png",IF(AND(C79&gt;=75,C79&lt;100),"units_knight_4.png",IF(AND(C79&gt;=100,C79&lt;125),"units_knight_5.png",IF(AND(C79&gt;=125,C79&lt;150),"units_knight_6.png",IF(AND(C79&gt;=150,C79&lt;175),"units_knight_7.png",IF(AND(C79&gt;=175,C79&lt;200),"units_knight_8.png",IF(AND(C79&gt;=200,C79&lt;225),"units_knight_9.png",IF(AND(C79&gt;=225,C79&lt;250),"units_knight_10.png",IF(AND(C79&gt;=250,C79&lt;275),"units_knight_11.png",IF(AND(C79&gt;=275,C79&lt;300),"units_pikeman_12.png","units_pikeman_13.png"))))))))))))</f>
        <v>units_knight_2.png</v>
      </c>
      <c r="E79" s="5" t="str">
        <f t="shared" si="374"/>
        <v>Lkey_combat_unit_knight_26</v>
      </c>
      <c r="F79" s="6">
        <f t="shared" ref="F79" si="583">INT(F76+1.1*C79)</f>
        <v>474</v>
      </c>
      <c r="G79" s="2">
        <f t="shared" ref="G79" si="584">INT(G76+0.6*C79)</f>
        <v>225</v>
      </c>
      <c r="H79" s="2">
        <f t="shared" ref="H79" si="585">INT(H76+0.65*C79)</f>
        <v>229</v>
      </c>
      <c r="I79" s="2">
        <f t="shared" ref="I79" si="586">INT(I76+0.2*C79)</f>
        <v>60</v>
      </c>
      <c r="J79" s="6" t="s">
        <v>23</v>
      </c>
      <c r="K79" s="2">
        <f t="shared" si="579"/>
        <v>44</v>
      </c>
      <c r="L79" s="2" t="s">
        <v>24</v>
      </c>
      <c r="M79" s="2">
        <f t="shared" ref="M79:M80" si="587">INT(M76+0.05*C79)</f>
        <v>7</v>
      </c>
      <c r="N79" s="2" t="s">
        <v>27</v>
      </c>
      <c r="O79" s="2">
        <f t="shared" ref="O79" si="588">INT(O76+0.5*C79)</f>
        <v>199</v>
      </c>
      <c r="P79" s="2">
        <f t="shared" si="537"/>
        <v>20</v>
      </c>
    </row>
    <row r="80" spans="1:16" x14ac:dyDescent="0.25">
      <c r="A80" s="5" t="s">
        <v>106</v>
      </c>
      <c r="B80" s="2" t="s">
        <v>15</v>
      </c>
      <c r="C80" s="2">
        <f t="shared" si="155"/>
        <v>27</v>
      </c>
      <c r="D80" s="5" t="str">
        <f t="shared" ref="D80" si="589">IF(AND(C80&gt;0,C80&lt;25),"units_pikeman_1.png",IF(AND(C80&gt;=25,C80&lt;50),"units_pikeman_2.png",IF(AND(C80&gt;=50,C80&lt;75),"units_pikeman_3.png",IF(AND(C80&gt;=75,C80&lt;100),"units_pikeman_4.png",IF(AND(C80&gt;=100,C80&lt;125),"units_pikeman_5.png",IF(AND(C80&gt;=125,C80&lt;150),"units_pikeman_6.png",IF(AND(C80&gt;=150,C80&lt;175),"units_pikeman_7.png",IF(AND(C80&gt;=175,C80&lt;200),"units_pikeman_8.png",IF(AND(C80&gt;=200,C80&lt;225),"units_pikeman_9.png",IF(AND(C80&gt;=225,C80&lt;250),"units_pikeman_10.png",IF(AND(C80&gt;=250,C80&lt;275),"units_pikeman_11.png",IF(AND(C80&gt;=275,C80&lt;300),"units_pikeman_12.png","units_pikeman_13.png"))))))))))))</f>
        <v>units_pikeman_2.png</v>
      </c>
      <c r="E80" s="5" t="str">
        <f t="shared" si="382"/>
        <v>Lkey_combat_unit_pikeman_27</v>
      </c>
      <c r="F80" s="6">
        <f t="shared" ref="F80" si="590">INT(F77+1.3*C80)</f>
        <v>598</v>
      </c>
      <c r="G80" s="2">
        <f t="shared" ref="G80" si="591">INT(G77+0.5*C80)</f>
        <v>192</v>
      </c>
      <c r="H80" s="2">
        <f t="shared" ref="H80" si="592">INT(H77+0.5*C80)</f>
        <v>192</v>
      </c>
      <c r="I80" s="2">
        <f t="shared" ref="I80" si="593">INT(I77+0.7*C80)</f>
        <v>274</v>
      </c>
      <c r="J80" s="6" t="s">
        <v>23</v>
      </c>
      <c r="K80" s="2">
        <f t="shared" ref="K80" si="594">INT(K77+0.5*C80)</f>
        <v>232</v>
      </c>
      <c r="L80" s="2" t="s">
        <v>24</v>
      </c>
      <c r="M80" s="2">
        <f t="shared" si="587"/>
        <v>8</v>
      </c>
      <c r="N80" s="2" t="s">
        <v>27</v>
      </c>
      <c r="O80" s="2">
        <f t="shared" ref="O80" si="595">INT(O77+0.1*C80)</f>
        <v>26</v>
      </c>
      <c r="P80" s="2">
        <f t="shared" si="537"/>
        <v>10</v>
      </c>
    </row>
    <row r="81" spans="1:16" x14ac:dyDescent="0.25">
      <c r="A81" s="5" t="s">
        <v>107</v>
      </c>
      <c r="B81" s="2" t="s">
        <v>1</v>
      </c>
      <c r="C81" s="2">
        <f t="shared" si="155"/>
        <v>27</v>
      </c>
      <c r="D81" s="5" t="str">
        <f t="shared" ref="D81" si="596">IF(AND(C81&gt;0,C81&lt;25),"units_archer_1.png",IF(AND(C81&gt;=25,C81&lt;50),"units_archer_2.png",IF(AND(C81&gt;=50,C81&lt;75),"units_archer_3.png",IF(AND(C81&gt;=75,C81&lt;100),"units_archer_4.png",IF(AND(C81&gt;=100,C81&lt;125),"units_archer_5.png",IF(AND(C81&gt;=125,C81&lt;150),"units_archer_6.png",IF(AND(C81&gt;=150,C81&lt;175),"units_archer_7.png",IF(AND(C81&gt;=175,C81&lt;200),"units_archer_8.png",IF(AND(C81&gt;=200,C81&lt;225),"units_archer_9.png",IF(AND(C81&gt;=225,C81&lt;250),"units_archer_10.png",IF(AND(C81&gt;=250,C81&lt;275),"units_archer_11.png",IF(AND(C81&gt;=275,C81&lt;300),"units_pikeman_12.png","units_pikeman_13.png"))))))))))))</f>
        <v>units_archer_2.png</v>
      </c>
      <c r="E81" s="5" t="str">
        <f t="shared" si="390"/>
        <v>Lkey_combat_unit_archer_27</v>
      </c>
      <c r="F81" s="6">
        <f t="shared" ref="F81" si="597">INT(F78+0.9*C81)</f>
        <v>427</v>
      </c>
      <c r="G81" s="2">
        <f t="shared" ref="G81" si="598">INT(G78+0.3*C81)</f>
        <v>101</v>
      </c>
      <c r="H81" s="2">
        <f t="shared" ref="H81" si="599">INT(H78+0.75*C81)</f>
        <v>299</v>
      </c>
      <c r="I81" s="2">
        <f t="shared" ref="I81" si="600">INT(I78+0.4*C81)</f>
        <v>146</v>
      </c>
      <c r="J81" s="6" t="s">
        <v>23</v>
      </c>
      <c r="K81" s="2">
        <f t="shared" ref="K81:K82" si="601">INT(K78+0.1*C81)</f>
        <v>36</v>
      </c>
      <c r="L81" s="2" t="s">
        <v>24</v>
      </c>
      <c r="M81" s="2">
        <f t="shared" ref="M81" si="602">INT(M78+0.5*C81)</f>
        <v>222</v>
      </c>
      <c r="N81" s="2" t="s">
        <v>27</v>
      </c>
      <c r="O81" s="2">
        <f t="shared" ref="O81" si="603">INT(O78+0.05*C81)</f>
        <v>8</v>
      </c>
      <c r="P81" s="2">
        <f t="shared" si="537"/>
        <v>15</v>
      </c>
    </row>
    <row r="82" spans="1:16" x14ac:dyDescent="0.25">
      <c r="A82" s="5" t="s">
        <v>108</v>
      </c>
      <c r="B82" s="2" t="s">
        <v>3</v>
      </c>
      <c r="C82" s="2">
        <f t="shared" si="155"/>
        <v>27</v>
      </c>
      <c r="D82" s="5" t="str">
        <f t="shared" ref="D82" si="604">IF(AND(C82&gt;0,C82&lt;25),"units_knight_1.png",IF(AND(C82&gt;=25,C82&lt;50),"units_knight_2.png",IF(AND(C82&gt;=50,C82&lt;75),"units_knight_3.png",IF(AND(C82&gt;=75,C82&lt;100),"units_knight_4.png",IF(AND(C82&gt;=100,C82&lt;125),"units_knight_5.png",IF(AND(C82&gt;=125,C82&lt;150),"units_knight_6.png",IF(AND(C82&gt;=150,C82&lt;175),"units_knight_7.png",IF(AND(C82&gt;=175,C82&lt;200),"units_knight_8.png",IF(AND(C82&gt;=200,C82&lt;225),"units_knight_9.png",IF(AND(C82&gt;=225,C82&lt;250),"units_knight_10.png",IF(AND(C82&gt;=250,C82&lt;275),"units_knight_11.png",IF(AND(C82&gt;=275,C82&lt;300),"units_pikeman_12.png","units_pikeman_13.png"))))))))))))</f>
        <v>units_knight_2.png</v>
      </c>
      <c r="E82" s="5" t="str">
        <f t="shared" si="399"/>
        <v>Lkey_combat_unit_knight_27</v>
      </c>
      <c r="F82" s="6">
        <f t="shared" ref="F82" si="605">INT(F79+1.1*C82)</f>
        <v>503</v>
      </c>
      <c r="G82" s="2">
        <f t="shared" ref="G82" si="606">INT(G79+0.6*C82)</f>
        <v>241</v>
      </c>
      <c r="H82" s="2">
        <f t="shared" ref="H82" si="607">INT(H79+0.65*C82)</f>
        <v>246</v>
      </c>
      <c r="I82" s="2">
        <f t="shared" ref="I82" si="608">INT(I79+0.2*C82)</f>
        <v>65</v>
      </c>
      <c r="J82" s="6" t="s">
        <v>23</v>
      </c>
      <c r="K82" s="2">
        <f t="shared" si="601"/>
        <v>46</v>
      </c>
      <c r="L82" s="2" t="s">
        <v>24</v>
      </c>
      <c r="M82" s="2">
        <f t="shared" ref="M82:M83" si="609">INT(M79+0.05*C82)</f>
        <v>8</v>
      </c>
      <c r="N82" s="2" t="s">
        <v>27</v>
      </c>
      <c r="O82" s="2">
        <f t="shared" ref="O82" si="610">INT(O79+0.5*C82)</f>
        <v>212</v>
      </c>
      <c r="P82" s="2">
        <f t="shared" si="537"/>
        <v>20</v>
      </c>
    </row>
    <row r="83" spans="1:16" x14ac:dyDescent="0.25">
      <c r="A83" s="5" t="s">
        <v>109</v>
      </c>
      <c r="B83" s="2" t="s">
        <v>15</v>
      </c>
      <c r="C83" s="2">
        <f t="shared" si="155"/>
        <v>28</v>
      </c>
      <c r="D83" s="5" t="str">
        <f t="shared" ref="D83" si="611">IF(AND(C83&gt;0,C83&lt;25),"units_pikeman_1.png",IF(AND(C83&gt;=25,C83&lt;50),"units_pikeman_2.png",IF(AND(C83&gt;=50,C83&lt;75),"units_pikeman_3.png",IF(AND(C83&gt;=75,C83&lt;100),"units_pikeman_4.png",IF(AND(C83&gt;=100,C83&lt;125),"units_pikeman_5.png",IF(AND(C83&gt;=125,C83&lt;150),"units_pikeman_6.png",IF(AND(C83&gt;=150,C83&lt;175),"units_pikeman_7.png",IF(AND(C83&gt;=175,C83&lt;200),"units_pikeman_8.png",IF(AND(C83&gt;=200,C83&lt;225),"units_pikeman_9.png",IF(AND(C83&gt;=225,C83&lt;250),"units_pikeman_10.png",IF(AND(C83&gt;=250,C83&lt;275),"units_pikeman_11.png",IF(AND(C83&gt;=275,C83&lt;300),"units_pikeman_12.png","units_pikeman_13.png"))))))))))))</f>
        <v>units_pikeman_2.png</v>
      </c>
      <c r="E83" s="5" t="str">
        <f t="shared" si="407"/>
        <v>Lkey_combat_unit_pikeman_28</v>
      </c>
      <c r="F83" s="6">
        <f t="shared" ref="F83" si="612">INT(F80+1.3*C83)</f>
        <v>634</v>
      </c>
      <c r="G83" s="2">
        <f t="shared" ref="G83" si="613">INT(G80+0.5*C83)</f>
        <v>206</v>
      </c>
      <c r="H83" s="2">
        <f t="shared" ref="H83" si="614">INT(H80+0.5*C83)</f>
        <v>206</v>
      </c>
      <c r="I83" s="2">
        <f t="shared" ref="I83" si="615">INT(I80+0.7*C83)</f>
        <v>293</v>
      </c>
      <c r="J83" s="6" t="s">
        <v>23</v>
      </c>
      <c r="K83" s="2">
        <f t="shared" ref="K83" si="616">INT(K80+0.5*C83)</f>
        <v>246</v>
      </c>
      <c r="L83" s="2" t="s">
        <v>24</v>
      </c>
      <c r="M83" s="2">
        <f t="shared" si="609"/>
        <v>9</v>
      </c>
      <c r="N83" s="2" t="s">
        <v>27</v>
      </c>
      <c r="O83" s="2">
        <f t="shared" ref="O83" si="617">INT(O80+0.1*C83)</f>
        <v>28</v>
      </c>
      <c r="P83" s="2">
        <f t="shared" si="537"/>
        <v>10</v>
      </c>
    </row>
    <row r="84" spans="1:16" x14ac:dyDescent="0.25">
      <c r="A84" s="5" t="s">
        <v>110</v>
      </c>
      <c r="B84" s="2" t="s">
        <v>1</v>
      </c>
      <c r="C84" s="2">
        <f t="shared" si="155"/>
        <v>28</v>
      </c>
      <c r="D84" s="5" t="str">
        <f t="shared" ref="D84" si="618">IF(AND(C84&gt;0,C84&lt;25),"units_archer_1.png",IF(AND(C84&gt;=25,C84&lt;50),"units_archer_2.png",IF(AND(C84&gt;=50,C84&lt;75),"units_archer_3.png",IF(AND(C84&gt;=75,C84&lt;100),"units_archer_4.png",IF(AND(C84&gt;=100,C84&lt;125),"units_archer_5.png",IF(AND(C84&gt;=125,C84&lt;150),"units_archer_6.png",IF(AND(C84&gt;=150,C84&lt;175),"units_archer_7.png",IF(AND(C84&gt;=175,C84&lt;200),"units_archer_8.png",IF(AND(C84&gt;=200,C84&lt;225),"units_archer_9.png",IF(AND(C84&gt;=225,C84&lt;250),"units_archer_10.png",IF(AND(C84&gt;=250,C84&lt;275),"units_archer_11.png",IF(AND(C84&gt;=275,C84&lt;300),"units_pikeman_12.png","units_pikeman_13.png"))))))))))))</f>
        <v>units_archer_2.png</v>
      </c>
      <c r="E84" s="5" t="str">
        <f t="shared" si="415"/>
        <v>Lkey_combat_unit_archer_28</v>
      </c>
      <c r="F84" s="6">
        <f t="shared" ref="F84" si="619">INT(F81+0.9*C84)</f>
        <v>452</v>
      </c>
      <c r="G84" s="2">
        <f t="shared" ref="G84" si="620">INT(G81+0.3*C84)</f>
        <v>109</v>
      </c>
      <c r="H84" s="2">
        <f t="shared" ref="H84" si="621">INT(H81+0.75*C84)</f>
        <v>320</v>
      </c>
      <c r="I84" s="2">
        <f t="shared" ref="I84" si="622">INT(I81+0.4*C84)</f>
        <v>157</v>
      </c>
      <c r="J84" s="6" t="s">
        <v>23</v>
      </c>
      <c r="K84" s="2">
        <f t="shared" ref="K84:K85" si="623">INT(K81+0.1*C84)</f>
        <v>38</v>
      </c>
      <c r="L84" s="2" t="s">
        <v>24</v>
      </c>
      <c r="M84" s="2">
        <f t="shared" ref="M84" si="624">INT(M81+0.5*C84)</f>
        <v>236</v>
      </c>
      <c r="N84" s="2" t="s">
        <v>27</v>
      </c>
      <c r="O84" s="2">
        <f t="shared" ref="O84" si="625">INT(O81+0.05*C84)</f>
        <v>9</v>
      </c>
      <c r="P84" s="2">
        <f t="shared" si="537"/>
        <v>15</v>
      </c>
    </row>
    <row r="85" spans="1:16" x14ac:dyDescent="0.25">
      <c r="A85" s="5" t="s">
        <v>111</v>
      </c>
      <c r="B85" s="2" t="s">
        <v>3</v>
      </c>
      <c r="C85" s="2">
        <f t="shared" si="155"/>
        <v>28</v>
      </c>
      <c r="D85" s="5" t="str">
        <f t="shared" ref="D85" si="626">IF(AND(C85&gt;0,C85&lt;25),"units_knight_1.png",IF(AND(C85&gt;=25,C85&lt;50),"units_knight_2.png",IF(AND(C85&gt;=50,C85&lt;75),"units_knight_3.png",IF(AND(C85&gt;=75,C85&lt;100),"units_knight_4.png",IF(AND(C85&gt;=100,C85&lt;125),"units_knight_5.png",IF(AND(C85&gt;=125,C85&lt;150),"units_knight_6.png",IF(AND(C85&gt;=150,C85&lt;175),"units_knight_7.png",IF(AND(C85&gt;=175,C85&lt;200),"units_knight_8.png",IF(AND(C85&gt;=200,C85&lt;225),"units_knight_9.png",IF(AND(C85&gt;=225,C85&lt;250),"units_knight_10.png",IF(AND(C85&gt;=250,C85&lt;275),"units_knight_11.png",IF(AND(C85&gt;=275,C85&lt;300),"units_pikeman_12.png","units_pikeman_13.png"))))))))))))</f>
        <v>units_knight_2.png</v>
      </c>
      <c r="E85" s="5" t="str">
        <f t="shared" si="424"/>
        <v>Lkey_combat_unit_knight_28</v>
      </c>
      <c r="F85" s="6">
        <f t="shared" ref="F85" si="627">INT(F82+1.1*C85)</f>
        <v>533</v>
      </c>
      <c r="G85" s="2">
        <f t="shared" ref="G85" si="628">INT(G82+0.6*C85)</f>
        <v>257</v>
      </c>
      <c r="H85" s="2">
        <f t="shared" ref="H85" si="629">INT(H82+0.65*C85)</f>
        <v>264</v>
      </c>
      <c r="I85" s="2">
        <f t="shared" ref="I85" si="630">INT(I82+0.2*C85)</f>
        <v>70</v>
      </c>
      <c r="J85" s="6" t="s">
        <v>23</v>
      </c>
      <c r="K85" s="2">
        <f t="shared" si="623"/>
        <v>48</v>
      </c>
      <c r="L85" s="2" t="s">
        <v>24</v>
      </c>
      <c r="M85" s="2">
        <f t="shared" ref="M85:M86" si="631">INT(M82+0.05*C85)</f>
        <v>9</v>
      </c>
      <c r="N85" s="2" t="s">
        <v>27</v>
      </c>
      <c r="O85" s="2">
        <f t="shared" ref="O85" si="632">INT(O82+0.5*C85)</f>
        <v>226</v>
      </c>
      <c r="P85" s="2">
        <f t="shared" si="537"/>
        <v>20</v>
      </c>
    </row>
    <row r="86" spans="1:16" x14ac:dyDescent="0.25">
      <c r="A86" s="5" t="s">
        <v>112</v>
      </c>
      <c r="B86" s="2" t="s">
        <v>15</v>
      </c>
      <c r="C86" s="2">
        <f t="shared" si="155"/>
        <v>29</v>
      </c>
      <c r="D86" s="5" t="str">
        <f t="shared" ref="D86" si="633">IF(AND(C86&gt;0,C86&lt;25),"units_pikeman_1.png",IF(AND(C86&gt;=25,C86&lt;50),"units_pikeman_2.png",IF(AND(C86&gt;=50,C86&lt;75),"units_pikeman_3.png",IF(AND(C86&gt;=75,C86&lt;100),"units_pikeman_4.png",IF(AND(C86&gt;=100,C86&lt;125),"units_pikeman_5.png",IF(AND(C86&gt;=125,C86&lt;150),"units_pikeman_6.png",IF(AND(C86&gt;=150,C86&lt;175),"units_pikeman_7.png",IF(AND(C86&gt;=175,C86&lt;200),"units_pikeman_8.png",IF(AND(C86&gt;=200,C86&lt;225),"units_pikeman_9.png",IF(AND(C86&gt;=225,C86&lt;250),"units_pikeman_10.png",IF(AND(C86&gt;=250,C86&lt;275),"units_pikeman_11.png",IF(AND(C86&gt;=275,C86&lt;300),"units_pikeman_12.png","units_pikeman_13.png"))))))))))))</f>
        <v>units_pikeman_2.png</v>
      </c>
      <c r="E86" s="5" t="str">
        <f t="shared" ref="E86" si="634">"Lkey_combat_unit_pikeman_"&amp;C86</f>
        <v>Lkey_combat_unit_pikeman_29</v>
      </c>
      <c r="F86" s="6">
        <f t="shared" ref="F86" si="635">INT(F83+1.3*C86)</f>
        <v>671</v>
      </c>
      <c r="G86" s="2">
        <f t="shared" ref="G86" si="636">INT(G83+0.5*C86)</f>
        <v>220</v>
      </c>
      <c r="H86" s="2">
        <f t="shared" ref="H86" si="637">INT(H83+0.5*C86)</f>
        <v>220</v>
      </c>
      <c r="I86" s="2">
        <f t="shared" ref="I86" si="638">INT(I83+0.7*C86)</f>
        <v>313</v>
      </c>
      <c r="J86" s="6" t="s">
        <v>23</v>
      </c>
      <c r="K86" s="2">
        <f t="shared" ref="K86" si="639">INT(K83+0.5*C86)</f>
        <v>260</v>
      </c>
      <c r="L86" s="2" t="s">
        <v>24</v>
      </c>
      <c r="M86" s="2">
        <f t="shared" si="631"/>
        <v>10</v>
      </c>
      <c r="N86" s="2" t="s">
        <v>27</v>
      </c>
      <c r="O86" s="2">
        <f t="shared" ref="O86" si="640">INT(O83+0.1*C86)</f>
        <v>30</v>
      </c>
      <c r="P86" s="2">
        <f t="shared" si="537"/>
        <v>10</v>
      </c>
    </row>
    <row r="87" spans="1:16" x14ac:dyDescent="0.25">
      <c r="A87" s="5" t="s">
        <v>113</v>
      </c>
      <c r="B87" s="2" t="s">
        <v>1</v>
      </c>
      <c r="C87" s="2">
        <f t="shared" si="155"/>
        <v>29</v>
      </c>
      <c r="D87" s="5" t="str">
        <f t="shared" ref="D87" si="641">IF(AND(C87&gt;0,C87&lt;25),"units_archer_1.png",IF(AND(C87&gt;=25,C87&lt;50),"units_archer_2.png",IF(AND(C87&gt;=50,C87&lt;75),"units_archer_3.png",IF(AND(C87&gt;=75,C87&lt;100),"units_archer_4.png",IF(AND(C87&gt;=100,C87&lt;125),"units_archer_5.png",IF(AND(C87&gt;=125,C87&lt;150),"units_archer_6.png",IF(AND(C87&gt;=150,C87&lt;175),"units_archer_7.png",IF(AND(C87&gt;=175,C87&lt;200),"units_archer_8.png",IF(AND(C87&gt;=200,C87&lt;225),"units_archer_9.png",IF(AND(C87&gt;=225,C87&lt;250),"units_archer_10.png",IF(AND(C87&gt;=250,C87&lt;275),"units_archer_11.png",IF(AND(C87&gt;=275,C87&lt;300),"units_pikeman_12.png","units_pikeman_13.png"))))))))))))</f>
        <v>units_archer_2.png</v>
      </c>
      <c r="E87" s="5" t="str">
        <f t="shared" ref="E87" si="642">"Lkey_combat_unit_archer_"&amp;C87</f>
        <v>Lkey_combat_unit_archer_29</v>
      </c>
      <c r="F87" s="6">
        <f t="shared" ref="F87" si="643">INT(F84+0.9*C87)</f>
        <v>478</v>
      </c>
      <c r="G87" s="2">
        <f t="shared" ref="G87" si="644">INT(G84+0.3*C87)</f>
        <v>117</v>
      </c>
      <c r="H87" s="2">
        <f t="shared" ref="H87" si="645">INT(H84+0.75*C87)</f>
        <v>341</v>
      </c>
      <c r="I87" s="2">
        <f t="shared" ref="I87" si="646">INT(I84+0.4*C87)</f>
        <v>168</v>
      </c>
      <c r="J87" s="6" t="s">
        <v>23</v>
      </c>
      <c r="K87" s="2">
        <f t="shared" ref="K87:K88" si="647">INT(K84+0.1*C87)</f>
        <v>40</v>
      </c>
      <c r="L87" s="2" t="s">
        <v>24</v>
      </c>
      <c r="M87" s="2">
        <f t="shared" ref="M87" si="648">INT(M84+0.5*C87)</f>
        <v>250</v>
      </c>
      <c r="N87" s="2" t="s">
        <v>27</v>
      </c>
      <c r="O87" s="2">
        <f t="shared" ref="O87" si="649">INT(O84+0.05*C87)</f>
        <v>10</v>
      </c>
      <c r="P87" s="2">
        <f t="shared" si="537"/>
        <v>15</v>
      </c>
    </row>
    <row r="88" spans="1:16" x14ac:dyDescent="0.25">
      <c r="A88" s="5" t="s">
        <v>114</v>
      </c>
      <c r="B88" s="2" t="s">
        <v>3</v>
      </c>
      <c r="C88" s="2">
        <f t="shared" si="155"/>
        <v>29</v>
      </c>
      <c r="D88" s="5" t="str">
        <f t="shared" ref="D88" si="650">IF(AND(C88&gt;0,C88&lt;25),"units_knight_1.png",IF(AND(C88&gt;=25,C88&lt;50),"units_knight_2.png",IF(AND(C88&gt;=50,C88&lt;75),"units_knight_3.png",IF(AND(C88&gt;=75,C88&lt;100),"units_knight_4.png",IF(AND(C88&gt;=100,C88&lt;125),"units_knight_5.png",IF(AND(C88&gt;=125,C88&lt;150),"units_knight_6.png",IF(AND(C88&gt;=150,C88&lt;175),"units_knight_7.png",IF(AND(C88&gt;=175,C88&lt;200),"units_knight_8.png",IF(AND(C88&gt;=200,C88&lt;225),"units_knight_9.png",IF(AND(C88&gt;=225,C88&lt;250),"units_knight_10.png",IF(AND(C88&gt;=250,C88&lt;275),"units_knight_11.png",IF(AND(C88&gt;=275,C88&lt;300),"units_pikeman_12.png","units_pikeman_13.png"))))))))))))</f>
        <v>units_knight_2.png</v>
      </c>
      <c r="E88" s="5" t="str">
        <f t="shared" ref="E88" si="651">"Lkey_combat_unit_knight_"&amp;C88</f>
        <v>Lkey_combat_unit_knight_29</v>
      </c>
      <c r="F88" s="6">
        <f t="shared" ref="F88" si="652">INT(F85+1.1*C88)</f>
        <v>564</v>
      </c>
      <c r="G88" s="2">
        <f t="shared" ref="G88" si="653">INT(G85+0.6*C88)</f>
        <v>274</v>
      </c>
      <c r="H88" s="2">
        <f t="shared" ref="H88" si="654">INT(H85+0.65*C88)</f>
        <v>282</v>
      </c>
      <c r="I88" s="2">
        <f t="shared" ref="I88" si="655">INT(I85+0.2*C88)</f>
        <v>75</v>
      </c>
      <c r="J88" s="6" t="s">
        <v>23</v>
      </c>
      <c r="K88" s="2">
        <f t="shared" si="647"/>
        <v>50</v>
      </c>
      <c r="L88" s="2" t="s">
        <v>24</v>
      </c>
      <c r="M88" s="2">
        <f t="shared" ref="M88:M89" si="656">INT(M85+0.05*C88)</f>
        <v>10</v>
      </c>
      <c r="N88" s="2" t="s">
        <v>27</v>
      </c>
      <c r="O88" s="2">
        <f t="shared" ref="O88" si="657">INT(O85+0.5*C88)</f>
        <v>240</v>
      </c>
      <c r="P88" s="2">
        <f t="shared" si="537"/>
        <v>20</v>
      </c>
    </row>
    <row r="89" spans="1:16" x14ac:dyDescent="0.25">
      <c r="A89" s="5" t="s">
        <v>115</v>
      </c>
      <c r="B89" s="2" t="s">
        <v>15</v>
      </c>
      <c r="C89" s="2">
        <f t="shared" si="155"/>
        <v>30</v>
      </c>
      <c r="D89" s="5" t="str">
        <f t="shared" ref="D89" si="658">IF(AND(C89&gt;0,C89&lt;25),"units_pikeman_1.png",IF(AND(C89&gt;=25,C89&lt;50),"units_pikeman_2.png",IF(AND(C89&gt;=50,C89&lt;75),"units_pikeman_3.png",IF(AND(C89&gt;=75,C89&lt;100),"units_pikeman_4.png",IF(AND(C89&gt;=100,C89&lt;125),"units_pikeman_5.png",IF(AND(C89&gt;=125,C89&lt;150),"units_pikeman_6.png",IF(AND(C89&gt;=150,C89&lt;175),"units_pikeman_7.png",IF(AND(C89&gt;=175,C89&lt;200),"units_pikeman_8.png",IF(AND(C89&gt;=200,C89&lt;225),"units_pikeman_9.png",IF(AND(C89&gt;=225,C89&lt;250),"units_pikeman_10.png",IF(AND(C89&gt;=250,C89&lt;275),"units_pikeman_11.png",IF(AND(C89&gt;=275,C89&lt;300),"units_pikeman_12.png","units_pikeman_13.png"))))))))))))</f>
        <v>units_pikeman_2.png</v>
      </c>
      <c r="E89" s="5" t="str">
        <f t="shared" si="232"/>
        <v>Lkey_combat_unit_pikeman_30</v>
      </c>
      <c r="F89" s="6">
        <f t="shared" ref="F89" si="659">INT(F86+1.3*C89)</f>
        <v>710</v>
      </c>
      <c r="G89" s="2">
        <f t="shared" ref="G89" si="660">INT(G86+0.5*C89)</f>
        <v>235</v>
      </c>
      <c r="H89" s="2">
        <f t="shared" ref="H89" si="661">INT(H86+0.5*C89)</f>
        <v>235</v>
      </c>
      <c r="I89" s="2">
        <f t="shared" ref="I89" si="662">INT(I86+0.7*C89)</f>
        <v>334</v>
      </c>
      <c r="J89" s="6" t="s">
        <v>23</v>
      </c>
      <c r="K89" s="2">
        <f t="shared" ref="K89" si="663">INT(K86+0.5*C89)</f>
        <v>275</v>
      </c>
      <c r="L89" s="2" t="s">
        <v>24</v>
      </c>
      <c r="M89" s="2">
        <f t="shared" si="656"/>
        <v>11</v>
      </c>
      <c r="N89" s="2" t="s">
        <v>27</v>
      </c>
      <c r="O89" s="2">
        <f t="shared" ref="O89" si="664">INT(O86+0.1*C89)</f>
        <v>33</v>
      </c>
      <c r="P89" s="2">
        <f t="shared" si="537"/>
        <v>10</v>
      </c>
    </row>
    <row r="90" spans="1:16" x14ac:dyDescent="0.25">
      <c r="A90" s="5" t="s">
        <v>116</v>
      </c>
      <c r="B90" s="2" t="s">
        <v>1</v>
      </c>
      <c r="C90" s="2">
        <f t="shared" ref="C90:C153" si="665">C87+1</f>
        <v>30</v>
      </c>
      <c r="D90" s="5" t="str">
        <f t="shared" ref="D90" si="666">IF(AND(C90&gt;0,C90&lt;25),"units_archer_1.png",IF(AND(C90&gt;=25,C90&lt;50),"units_archer_2.png",IF(AND(C90&gt;=50,C90&lt;75),"units_archer_3.png",IF(AND(C90&gt;=75,C90&lt;100),"units_archer_4.png",IF(AND(C90&gt;=100,C90&lt;125),"units_archer_5.png",IF(AND(C90&gt;=125,C90&lt;150),"units_archer_6.png",IF(AND(C90&gt;=150,C90&lt;175),"units_archer_7.png",IF(AND(C90&gt;=175,C90&lt;200),"units_archer_8.png",IF(AND(C90&gt;=200,C90&lt;225),"units_archer_9.png",IF(AND(C90&gt;=225,C90&lt;250),"units_archer_10.png",IF(AND(C90&gt;=250,C90&lt;275),"units_archer_11.png",IF(AND(C90&gt;=275,C90&lt;300),"units_pikeman_12.png","units_pikeman_13.png"))))))))))))</f>
        <v>units_archer_2.png</v>
      </c>
      <c r="E90" s="5" t="str">
        <f t="shared" si="240"/>
        <v>Lkey_combat_unit_archer_30</v>
      </c>
      <c r="F90" s="6">
        <f t="shared" ref="F90" si="667">INT(F87+0.9*C90)</f>
        <v>505</v>
      </c>
      <c r="G90" s="2">
        <f t="shared" ref="G90" si="668">INT(G87+0.3*C90)</f>
        <v>126</v>
      </c>
      <c r="H90" s="2">
        <f t="shared" ref="H90" si="669">INT(H87+0.75*C90)</f>
        <v>363</v>
      </c>
      <c r="I90" s="2">
        <f t="shared" ref="I90" si="670">INT(I87+0.4*C90)</f>
        <v>180</v>
      </c>
      <c r="J90" s="6" t="s">
        <v>23</v>
      </c>
      <c r="K90" s="2">
        <f t="shared" ref="K90:K91" si="671">INT(K87+0.1*C90)</f>
        <v>43</v>
      </c>
      <c r="L90" s="2" t="s">
        <v>24</v>
      </c>
      <c r="M90" s="2">
        <f t="shared" ref="M90" si="672">INT(M87+0.5*C90)</f>
        <v>265</v>
      </c>
      <c r="N90" s="2" t="s">
        <v>27</v>
      </c>
      <c r="O90" s="2">
        <f t="shared" ref="O90" si="673">INT(O87+0.05*C90)</f>
        <v>11</v>
      </c>
      <c r="P90" s="2">
        <f t="shared" si="537"/>
        <v>15</v>
      </c>
    </row>
    <row r="91" spans="1:16" x14ac:dyDescent="0.25">
      <c r="A91" s="5" t="s">
        <v>117</v>
      </c>
      <c r="B91" s="2" t="s">
        <v>3</v>
      </c>
      <c r="C91" s="2">
        <f t="shared" si="665"/>
        <v>30</v>
      </c>
      <c r="D91" s="5" t="str">
        <f t="shared" ref="D91" si="674">IF(AND(C91&gt;0,C91&lt;25),"units_knight_1.png",IF(AND(C91&gt;=25,C91&lt;50),"units_knight_2.png",IF(AND(C91&gt;=50,C91&lt;75),"units_knight_3.png",IF(AND(C91&gt;=75,C91&lt;100),"units_knight_4.png",IF(AND(C91&gt;=100,C91&lt;125),"units_knight_5.png",IF(AND(C91&gt;=125,C91&lt;150),"units_knight_6.png",IF(AND(C91&gt;=150,C91&lt;175),"units_knight_7.png",IF(AND(C91&gt;=175,C91&lt;200),"units_knight_8.png",IF(AND(C91&gt;=200,C91&lt;225),"units_knight_9.png",IF(AND(C91&gt;=225,C91&lt;250),"units_knight_10.png",IF(AND(C91&gt;=250,C91&lt;275),"units_knight_11.png",IF(AND(C91&gt;=275,C91&lt;300),"units_pikeman_12.png","units_pikeman_13.png"))))))))))))</f>
        <v>units_knight_2.png</v>
      </c>
      <c r="E91" s="5" t="str">
        <f t="shared" si="249"/>
        <v>Lkey_combat_unit_knight_30</v>
      </c>
      <c r="F91" s="6">
        <f t="shared" ref="F91" si="675">INT(F88+1.1*C91)</f>
        <v>597</v>
      </c>
      <c r="G91" s="2">
        <f t="shared" ref="G91" si="676">INT(G88+0.6*C91)</f>
        <v>292</v>
      </c>
      <c r="H91" s="2">
        <f t="shared" ref="H91" si="677">INT(H88+0.65*C91)</f>
        <v>301</v>
      </c>
      <c r="I91" s="2">
        <f t="shared" ref="I91" si="678">INT(I88+0.2*C91)</f>
        <v>81</v>
      </c>
      <c r="J91" s="6" t="s">
        <v>23</v>
      </c>
      <c r="K91" s="2">
        <f t="shared" si="671"/>
        <v>53</v>
      </c>
      <c r="L91" s="2" t="s">
        <v>24</v>
      </c>
      <c r="M91" s="2">
        <f t="shared" ref="M91:M92" si="679">INT(M88+0.05*C91)</f>
        <v>11</v>
      </c>
      <c r="N91" s="2" t="s">
        <v>27</v>
      </c>
      <c r="O91" s="2">
        <f t="shared" ref="O91" si="680">INT(O88+0.5*C91)</f>
        <v>255</v>
      </c>
      <c r="P91" s="2">
        <f t="shared" si="537"/>
        <v>20</v>
      </c>
    </row>
    <row r="92" spans="1:16" x14ac:dyDescent="0.25">
      <c r="A92" s="5" t="s">
        <v>118</v>
      </c>
      <c r="B92" s="2" t="s">
        <v>15</v>
      </c>
      <c r="C92" s="2">
        <f t="shared" si="665"/>
        <v>31</v>
      </c>
      <c r="D92" s="5" t="str">
        <f t="shared" ref="D92" si="681">IF(AND(C92&gt;0,C92&lt;25),"units_pikeman_1.png",IF(AND(C92&gt;=25,C92&lt;50),"units_pikeman_2.png",IF(AND(C92&gt;=50,C92&lt;75),"units_pikeman_3.png",IF(AND(C92&gt;=75,C92&lt;100),"units_pikeman_4.png",IF(AND(C92&gt;=100,C92&lt;125),"units_pikeman_5.png",IF(AND(C92&gt;=125,C92&lt;150),"units_pikeman_6.png",IF(AND(C92&gt;=150,C92&lt;175),"units_pikeman_7.png",IF(AND(C92&gt;=175,C92&lt;200),"units_pikeman_8.png",IF(AND(C92&gt;=200,C92&lt;225),"units_pikeman_9.png",IF(AND(C92&gt;=225,C92&lt;250),"units_pikeman_10.png",IF(AND(C92&gt;=250,C92&lt;275),"units_pikeman_11.png",IF(AND(C92&gt;=275,C92&lt;300),"units_pikeman_12.png","units_pikeman_13.png"))))))))))))</f>
        <v>units_pikeman_2.png</v>
      </c>
      <c r="E92" s="5" t="str">
        <f t="shared" si="257"/>
        <v>Lkey_combat_unit_pikeman_31</v>
      </c>
      <c r="F92" s="6">
        <f t="shared" ref="F92" si="682">INT(F89+1.3*C92)</f>
        <v>750</v>
      </c>
      <c r="G92" s="2">
        <f t="shared" ref="G92" si="683">INT(G89+0.5*C92)</f>
        <v>250</v>
      </c>
      <c r="H92" s="2">
        <f t="shared" ref="H92" si="684">INT(H89+0.5*C92)</f>
        <v>250</v>
      </c>
      <c r="I92" s="2">
        <f t="shared" ref="I92" si="685">INT(I89+0.7*C92)</f>
        <v>355</v>
      </c>
      <c r="J92" s="6" t="s">
        <v>23</v>
      </c>
      <c r="K92" s="2">
        <f t="shared" ref="K92" si="686">INT(K89+0.5*C92)</f>
        <v>290</v>
      </c>
      <c r="L92" s="2" t="s">
        <v>24</v>
      </c>
      <c r="M92" s="2">
        <f t="shared" si="679"/>
        <v>12</v>
      </c>
      <c r="N92" s="2" t="s">
        <v>27</v>
      </c>
      <c r="O92" s="2">
        <f t="shared" ref="O92" si="687">INT(O89+0.1*C92)</f>
        <v>36</v>
      </c>
      <c r="P92" s="2">
        <f t="shared" si="537"/>
        <v>10</v>
      </c>
    </row>
    <row r="93" spans="1:16" x14ac:dyDescent="0.25">
      <c r="A93" s="5" t="s">
        <v>119</v>
      </c>
      <c r="B93" s="2" t="s">
        <v>1</v>
      </c>
      <c r="C93" s="2">
        <f t="shared" si="665"/>
        <v>31</v>
      </c>
      <c r="D93" s="5" t="str">
        <f t="shared" ref="D93" si="688">IF(AND(C93&gt;0,C93&lt;25),"units_archer_1.png",IF(AND(C93&gt;=25,C93&lt;50),"units_archer_2.png",IF(AND(C93&gt;=50,C93&lt;75),"units_archer_3.png",IF(AND(C93&gt;=75,C93&lt;100),"units_archer_4.png",IF(AND(C93&gt;=100,C93&lt;125),"units_archer_5.png",IF(AND(C93&gt;=125,C93&lt;150),"units_archer_6.png",IF(AND(C93&gt;=150,C93&lt;175),"units_archer_7.png",IF(AND(C93&gt;=175,C93&lt;200),"units_archer_8.png",IF(AND(C93&gt;=200,C93&lt;225),"units_archer_9.png",IF(AND(C93&gt;=225,C93&lt;250),"units_archer_10.png",IF(AND(C93&gt;=250,C93&lt;275),"units_archer_11.png",IF(AND(C93&gt;=275,C93&lt;300),"units_pikeman_12.png","units_pikeman_13.png"))))))))))))</f>
        <v>units_archer_2.png</v>
      </c>
      <c r="E93" s="5" t="str">
        <f t="shared" si="265"/>
        <v>Lkey_combat_unit_archer_31</v>
      </c>
      <c r="F93" s="6">
        <f t="shared" ref="F93" si="689">INT(F90+0.9*C93)</f>
        <v>532</v>
      </c>
      <c r="G93" s="2">
        <f t="shared" ref="G93" si="690">INT(G90+0.3*C93)</f>
        <v>135</v>
      </c>
      <c r="H93" s="2">
        <f t="shared" ref="H93" si="691">INT(H90+0.75*C93)</f>
        <v>386</v>
      </c>
      <c r="I93" s="2">
        <f t="shared" ref="I93" si="692">INT(I90+0.4*C93)</f>
        <v>192</v>
      </c>
      <c r="J93" s="6" t="s">
        <v>23</v>
      </c>
      <c r="K93" s="2">
        <f t="shared" ref="K93:K94" si="693">INT(K90+0.1*C93)</f>
        <v>46</v>
      </c>
      <c r="L93" s="2" t="s">
        <v>24</v>
      </c>
      <c r="M93" s="2">
        <f t="shared" ref="M93" si="694">INT(M90+0.5*C93)</f>
        <v>280</v>
      </c>
      <c r="N93" s="2" t="s">
        <v>27</v>
      </c>
      <c r="O93" s="2">
        <f t="shared" ref="O93" si="695">INT(O90+0.05*C93)</f>
        <v>12</v>
      </c>
      <c r="P93" s="2">
        <f t="shared" si="537"/>
        <v>15</v>
      </c>
    </row>
    <row r="94" spans="1:16" x14ac:dyDescent="0.25">
      <c r="A94" s="5" t="s">
        <v>120</v>
      </c>
      <c r="B94" s="2" t="s">
        <v>3</v>
      </c>
      <c r="C94" s="2">
        <f t="shared" si="665"/>
        <v>31</v>
      </c>
      <c r="D94" s="5" t="str">
        <f t="shared" ref="D94" si="696">IF(AND(C94&gt;0,C94&lt;25),"units_knight_1.png",IF(AND(C94&gt;=25,C94&lt;50),"units_knight_2.png",IF(AND(C94&gt;=50,C94&lt;75),"units_knight_3.png",IF(AND(C94&gt;=75,C94&lt;100),"units_knight_4.png",IF(AND(C94&gt;=100,C94&lt;125),"units_knight_5.png",IF(AND(C94&gt;=125,C94&lt;150),"units_knight_6.png",IF(AND(C94&gt;=150,C94&lt;175),"units_knight_7.png",IF(AND(C94&gt;=175,C94&lt;200),"units_knight_8.png",IF(AND(C94&gt;=200,C94&lt;225),"units_knight_9.png",IF(AND(C94&gt;=225,C94&lt;250),"units_knight_10.png",IF(AND(C94&gt;=250,C94&lt;275),"units_knight_11.png",IF(AND(C94&gt;=275,C94&lt;300),"units_pikeman_12.png","units_pikeman_13.png"))))))))))))</f>
        <v>units_knight_2.png</v>
      </c>
      <c r="E94" s="5" t="str">
        <f t="shared" si="274"/>
        <v>Lkey_combat_unit_knight_31</v>
      </c>
      <c r="F94" s="6">
        <f t="shared" ref="F94" si="697">INT(F91+1.1*C94)</f>
        <v>631</v>
      </c>
      <c r="G94" s="2">
        <f t="shared" ref="G94" si="698">INT(G91+0.6*C94)</f>
        <v>310</v>
      </c>
      <c r="H94" s="2">
        <f t="shared" ref="H94" si="699">INT(H91+0.65*C94)</f>
        <v>321</v>
      </c>
      <c r="I94" s="2">
        <f t="shared" ref="I94" si="700">INT(I91+0.2*C94)</f>
        <v>87</v>
      </c>
      <c r="J94" s="6" t="s">
        <v>23</v>
      </c>
      <c r="K94" s="2">
        <f t="shared" si="693"/>
        <v>56</v>
      </c>
      <c r="L94" s="2" t="s">
        <v>24</v>
      </c>
      <c r="M94" s="2">
        <f t="shared" ref="M94:M95" si="701">INT(M91+0.05*C94)</f>
        <v>12</v>
      </c>
      <c r="N94" s="2" t="s">
        <v>27</v>
      </c>
      <c r="O94" s="2">
        <f t="shared" ref="O94" si="702">INT(O91+0.5*C94)</f>
        <v>270</v>
      </c>
      <c r="P94" s="2">
        <f t="shared" si="537"/>
        <v>20</v>
      </c>
    </row>
    <row r="95" spans="1:16" x14ac:dyDescent="0.25">
      <c r="A95" s="5" t="s">
        <v>121</v>
      </c>
      <c r="B95" s="2" t="s">
        <v>15</v>
      </c>
      <c r="C95" s="2">
        <f t="shared" si="665"/>
        <v>32</v>
      </c>
      <c r="D95" s="5" t="str">
        <f t="shared" ref="D95" si="703">IF(AND(C95&gt;0,C95&lt;25),"units_pikeman_1.png",IF(AND(C95&gt;=25,C95&lt;50),"units_pikeman_2.png",IF(AND(C95&gt;=50,C95&lt;75),"units_pikeman_3.png",IF(AND(C95&gt;=75,C95&lt;100),"units_pikeman_4.png",IF(AND(C95&gt;=100,C95&lt;125),"units_pikeman_5.png",IF(AND(C95&gt;=125,C95&lt;150),"units_pikeman_6.png",IF(AND(C95&gt;=150,C95&lt;175),"units_pikeman_7.png",IF(AND(C95&gt;=175,C95&lt;200),"units_pikeman_8.png",IF(AND(C95&gt;=200,C95&lt;225),"units_pikeman_9.png",IF(AND(C95&gt;=225,C95&lt;250),"units_pikeman_10.png",IF(AND(C95&gt;=250,C95&lt;275),"units_pikeman_11.png",IF(AND(C95&gt;=275,C95&lt;300),"units_pikeman_12.png","units_pikeman_13.png"))))))))))))</f>
        <v>units_pikeman_2.png</v>
      </c>
      <c r="E95" s="5" t="str">
        <f t="shared" si="282"/>
        <v>Lkey_combat_unit_pikeman_32</v>
      </c>
      <c r="F95" s="6">
        <f t="shared" ref="F95" si="704">INT(F92+1.3*C95)</f>
        <v>791</v>
      </c>
      <c r="G95" s="2">
        <f t="shared" ref="G95" si="705">INT(G92+0.5*C95)</f>
        <v>266</v>
      </c>
      <c r="H95" s="2">
        <f t="shared" ref="H95" si="706">INT(H92+0.5*C95)</f>
        <v>266</v>
      </c>
      <c r="I95" s="2">
        <f t="shared" ref="I95" si="707">INT(I92+0.7*C95)</f>
        <v>377</v>
      </c>
      <c r="J95" s="6" t="s">
        <v>23</v>
      </c>
      <c r="K95" s="2">
        <f t="shared" ref="K95" si="708">INT(K92+0.5*C95)</f>
        <v>306</v>
      </c>
      <c r="L95" s="2" t="s">
        <v>24</v>
      </c>
      <c r="M95" s="2">
        <f t="shared" si="701"/>
        <v>13</v>
      </c>
      <c r="N95" s="2" t="s">
        <v>27</v>
      </c>
      <c r="O95" s="2">
        <f t="shared" ref="O95" si="709">INT(O92+0.1*C95)</f>
        <v>39</v>
      </c>
      <c r="P95" s="2">
        <f t="shared" si="537"/>
        <v>10</v>
      </c>
    </row>
    <row r="96" spans="1:16" x14ac:dyDescent="0.25">
      <c r="A96" s="5" t="s">
        <v>122</v>
      </c>
      <c r="B96" s="2" t="s">
        <v>1</v>
      </c>
      <c r="C96" s="2">
        <f t="shared" si="665"/>
        <v>32</v>
      </c>
      <c r="D96" s="5" t="str">
        <f t="shared" ref="D96" si="710">IF(AND(C96&gt;0,C96&lt;25),"units_archer_1.png",IF(AND(C96&gt;=25,C96&lt;50),"units_archer_2.png",IF(AND(C96&gt;=50,C96&lt;75),"units_archer_3.png",IF(AND(C96&gt;=75,C96&lt;100),"units_archer_4.png",IF(AND(C96&gt;=100,C96&lt;125),"units_archer_5.png",IF(AND(C96&gt;=125,C96&lt;150),"units_archer_6.png",IF(AND(C96&gt;=150,C96&lt;175),"units_archer_7.png",IF(AND(C96&gt;=175,C96&lt;200),"units_archer_8.png",IF(AND(C96&gt;=200,C96&lt;225),"units_archer_9.png",IF(AND(C96&gt;=225,C96&lt;250),"units_archer_10.png",IF(AND(C96&gt;=250,C96&lt;275),"units_archer_11.png",IF(AND(C96&gt;=275,C96&lt;300),"units_pikeman_12.png","units_pikeman_13.png"))))))))))))</f>
        <v>units_archer_2.png</v>
      </c>
      <c r="E96" s="5" t="str">
        <f t="shared" si="290"/>
        <v>Lkey_combat_unit_archer_32</v>
      </c>
      <c r="F96" s="6">
        <f t="shared" ref="F96" si="711">INT(F93+0.9*C96)</f>
        <v>560</v>
      </c>
      <c r="G96" s="2">
        <f t="shared" ref="G96" si="712">INT(G93+0.3*C96)</f>
        <v>144</v>
      </c>
      <c r="H96" s="2">
        <f t="shared" ref="H96" si="713">INT(H93+0.75*C96)</f>
        <v>410</v>
      </c>
      <c r="I96" s="2">
        <f t="shared" ref="I96" si="714">INT(I93+0.4*C96)</f>
        <v>204</v>
      </c>
      <c r="J96" s="6" t="s">
        <v>23</v>
      </c>
      <c r="K96" s="2">
        <f t="shared" ref="K96:K97" si="715">INT(K93+0.1*C96)</f>
        <v>49</v>
      </c>
      <c r="L96" s="2" t="s">
        <v>24</v>
      </c>
      <c r="M96" s="2">
        <f t="shared" ref="M96" si="716">INT(M93+0.5*C96)</f>
        <v>296</v>
      </c>
      <c r="N96" s="2" t="s">
        <v>27</v>
      </c>
      <c r="O96" s="2">
        <f t="shared" ref="O96" si="717">INT(O93+0.05*C96)</f>
        <v>13</v>
      </c>
      <c r="P96" s="2">
        <f t="shared" si="537"/>
        <v>15</v>
      </c>
    </row>
    <row r="97" spans="1:16" x14ac:dyDescent="0.25">
      <c r="A97" s="5" t="s">
        <v>123</v>
      </c>
      <c r="B97" s="2" t="s">
        <v>3</v>
      </c>
      <c r="C97" s="2">
        <f t="shared" si="665"/>
        <v>32</v>
      </c>
      <c r="D97" s="5" t="str">
        <f t="shared" ref="D97" si="718">IF(AND(C97&gt;0,C97&lt;25),"units_knight_1.png",IF(AND(C97&gt;=25,C97&lt;50),"units_knight_2.png",IF(AND(C97&gt;=50,C97&lt;75),"units_knight_3.png",IF(AND(C97&gt;=75,C97&lt;100),"units_knight_4.png",IF(AND(C97&gt;=100,C97&lt;125),"units_knight_5.png",IF(AND(C97&gt;=125,C97&lt;150),"units_knight_6.png",IF(AND(C97&gt;=150,C97&lt;175),"units_knight_7.png",IF(AND(C97&gt;=175,C97&lt;200),"units_knight_8.png",IF(AND(C97&gt;=200,C97&lt;225),"units_knight_9.png",IF(AND(C97&gt;=225,C97&lt;250),"units_knight_10.png",IF(AND(C97&gt;=250,C97&lt;275),"units_knight_11.png",IF(AND(C97&gt;=275,C97&lt;300),"units_pikeman_12.png","units_pikeman_13.png"))))))))))))</f>
        <v>units_knight_2.png</v>
      </c>
      <c r="E97" s="5" t="str">
        <f t="shared" si="299"/>
        <v>Lkey_combat_unit_knight_32</v>
      </c>
      <c r="F97" s="6">
        <f t="shared" ref="F97" si="719">INT(F94+1.1*C97)</f>
        <v>666</v>
      </c>
      <c r="G97" s="2">
        <f t="shared" ref="G97" si="720">INT(G94+0.6*C97)</f>
        <v>329</v>
      </c>
      <c r="H97" s="2">
        <f t="shared" ref="H97" si="721">INT(H94+0.65*C97)</f>
        <v>341</v>
      </c>
      <c r="I97" s="2">
        <f t="shared" ref="I97" si="722">INT(I94+0.2*C97)</f>
        <v>93</v>
      </c>
      <c r="J97" s="6" t="s">
        <v>23</v>
      </c>
      <c r="K97" s="2">
        <f t="shared" si="715"/>
        <v>59</v>
      </c>
      <c r="L97" s="2" t="s">
        <v>24</v>
      </c>
      <c r="M97" s="2">
        <f t="shared" ref="M97:M98" si="723">INT(M94+0.05*C97)</f>
        <v>13</v>
      </c>
      <c r="N97" s="2" t="s">
        <v>27</v>
      </c>
      <c r="O97" s="2">
        <f t="shared" ref="O97" si="724">INT(O94+0.5*C97)</f>
        <v>286</v>
      </c>
      <c r="P97" s="2">
        <f t="shared" si="537"/>
        <v>20</v>
      </c>
    </row>
    <row r="98" spans="1:16" x14ac:dyDescent="0.25">
      <c r="A98" s="5" t="s">
        <v>124</v>
      </c>
      <c r="B98" s="2" t="s">
        <v>15</v>
      </c>
      <c r="C98" s="2">
        <f t="shared" si="665"/>
        <v>33</v>
      </c>
      <c r="D98" s="5" t="str">
        <f t="shared" ref="D98" si="725">IF(AND(C98&gt;0,C98&lt;25),"units_pikeman_1.png",IF(AND(C98&gt;=25,C98&lt;50),"units_pikeman_2.png",IF(AND(C98&gt;=50,C98&lt;75),"units_pikeman_3.png",IF(AND(C98&gt;=75,C98&lt;100),"units_pikeman_4.png",IF(AND(C98&gt;=100,C98&lt;125),"units_pikeman_5.png",IF(AND(C98&gt;=125,C98&lt;150),"units_pikeman_6.png",IF(AND(C98&gt;=150,C98&lt;175),"units_pikeman_7.png",IF(AND(C98&gt;=175,C98&lt;200),"units_pikeman_8.png",IF(AND(C98&gt;=200,C98&lt;225),"units_pikeman_9.png",IF(AND(C98&gt;=225,C98&lt;250),"units_pikeman_10.png",IF(AND(C98&gt;=250,C98&lt;275),"units_pikeman_11.png",IF(AND(C98&gt;=275,C98&lt;300),"units_pikeman_12.png","units_pikeman_13.png"))))))))))))</f>
        <v>units_pikeman_2.png</v>
      </c>
      <c r="E98" s="5" t="str">
        <f t="shared" si="307"/>
        <v>Lkey_combat_unit_pikeman_33</v>
      </c>
      <c r="F98" s="6">
        <f t="shared" ref="F98" si="726">INT(F95+1.3*C98)</f>
        <v>833</v>
      </c>
      <c r="G98" s="2">
        <f t="shared" ref="G98" si="727">INT(G95+0.5*C98)</f>
        <v>282</v>
      </c>
      <c r="H98" s="2">
        <f t="shared" ref="H98" si="728">INT(H95+0.5*C98)</f>
        <v>282</v>
      </c>
      <c r="I98" s="2">
        <f t="shared" ref="I98" si="729">INT(I95+0.7*C98)</f>
        <v>400</v>
      </c>
      <c r="J98" s="6" t="s">
        <v>23</v>
      </c>
      <c r="K98" s="2">
        <f t="shared" ref="K98" si="730">INT(K95+0.5*C98)</f>
        <v>322</v>
      </c>
      <c r="L98" s="2" t="s">
        <v>24</v>
      </c>
      <c r="M98" s="2">
        <f t="shared" si="723"/>
        <v>14</v>
      </c>
      <c r="N98" s="2" t="s">
        <v>27</v>
      </c>
      <c r="O98" s="2">
        <f t="shared" ref="O98" si="731">INT(O95+0.1*C98)</f>
        <v>42</v>
      </c>
      <c r="P98" s="2">
        <f t="shared" si="537"/>
        <v>10</v>
      </c>
    </row>
    <row r="99" spans="1:16" x14ac:dyDescent="0.25">
      <c r="A99" s="5" t="s">
        <v>125</v>
      </c>
      <c r="B99" s="2" t="s">
        <v>1</v>
      </c>
      <c r="C99" s="2">
        <f t="shared" si="665"/>
        <v>33</v>
      </c>
      <c r="D99" s="5" t="str">
        <f t="shared" ref="D99" si="732">IF(AND(C99&gt;0,C99&lt;25),"units_archer_1.png",IF(AND(C99&gt;=25,C99&lt;50),"units_archer_2.png",IF(AND(C99&gt;=50,C99&lt;75),"units_archer_3.png",IF(AND(C99&gt;=75,C99&lt;100),"units_archer_4.png",IF(AND(C99&gt;=100,C99&lt;125),"units_archer_5.png",IF(AND(C99&gt;=125,C99&lt;150),"units_archer_6.png",IF(AND(C99&gt;=150,C99&lt;175),"units_archer_7.png",IF(AND(C99&gt;=175,C99&lt;200),"units_archer_8.png",IF(AND(C99&gt;=200,C99&lt;225),"units_archer_9.png",IF(AND(C99&gt;=225,C99&lt;250),"units_archer_10.png",IF(AND(C99&gt;=250,C99&lt;275),"units_archer_11.png",IF(AND(C99&gt;=275,C99&lt;300),"units_pikeman_12.png","units_pikeman_13.png"))))))))))))</f>
        <v>units_archer_2.png</v>
      </c>
      <c r="E99" s="5" t="str">
        <f t="shared" si="315"/>
        <v>Lkey_combat_unit_archer_33</v>
      </c>
      <c r="F99" s="6">
        <f t="shared" ref="F99" si="733">INT(F96+0.9*C99)</f>
        <v>589</v>
      </c>
      <c r="G99" s="2">
        <f t="shared" ref="G99" si="734">INT(G96+0.3*C99)</f>
        <v>153</v>
      </c>
      <c r="H99" s="2">
        <f t="shared" ref="H99" si="735">INT(H96+0.75*C99)</f>
        <v>434</v>
      </c>
      <c r="I99" s="2">
        <f t="shared" ref="I99" si="736">INT(I96+0.4*C99)</f>
        <v>217</v>
      </c>
      <c r="J99" s="6" t="s">
        <v>23</v>
      </c>
      <c r="K99" s="2">
        <f t="shared" ref="K99:K100" si="737">INT(K96+0.1*C99)</f>
        <v>52</v>
      </c>
      <c r="L99" s="2" t="s">
        <v>24</v>
      </c>
      <c r="M99" s="2">
        <f t="shared" ref="M99" si="738">INT(M96+0.5*C99)</f>
        <v>312</v>
      </c>
      <c r="N99" s="2" t="s">
        <v>27</v>
      </c>
      <c r="O99" s="2">
        <f t="shared" ref="O99" si="739">INT(O96+0.05*C99)</f>
        <v>14</v>
      </c>
      <c r="P99" s="2">
        <f t="shared" si="537"/>
        <v>15</v>
      </c>
    </row>
    <row r="100" spans="1:16" x14ac:dyDescent="0.25">
      <c r="A100" s="5" t="s">
        <v>126</v>
      </c>
      <c r="B100" s="2" t="s">
        <v>3</v>
      </c>
      <c r="C100" s="2">
        <f t="shared" si="665"/>
        <v>33</v>
      </c>
      <c r="D100" s="5" t="str">
        <f t="shared" ref="D100" si="740">IF(AND(C100&gt;0,C100&lt;25),"units_knight_1.png",IF(AND(C100&gt;=25,C100&lt;50),"units_knight_2.png",IF(AND(C100&gt;=50,C100&lt;75),"units_knight_3.png",IF(AND(C100&gt;=75,C100&lt;100),"units_knight_4.png",IF(AND(C100&gt;=100,C100&lt;125),"units_knight_5.png",IF(AND(C100&gt;=125,C100&lt;150),"units_knight_6.png",IF(AND(C100&gt;=150,C100&lt;175),"units_knight_7.png",IF(AND(C100&gt;=175,C100&lt;200),"units_knight_8.png",IF(AND(C100&gt;=200,C100&lt;225),"units_knight_9.png",IF(AND(C100&gt;=225,C100&lt;250),"units_knight_10.png",IF(AND(C100&gt;=250,C100&lt;275),"units_knight_11.png",IF(AND(C100&gt;=275,C100&lt;300),"units_pikeman_12.png","units_pikeman_13.png"))))))))))))</f>
        <v>units_knight_2.png</v>
      </c>
      <c r="E100" s="5" t="str">
        <f t="shared" si="324"/>
        <v>Lkey_combat_unit_knight_33</v>
      </c>
      <c r="F100" s="6">
        <f t="shared" ref="F100" si="741">INT(F97+1.1*C100)</f>
        <v>702</v>
      </c>
      <c r="G100" s="2">
        <f t="shared" ref="G100" si="742">INT(G97+0.6*C100)</f>
        <v>348</v>
      </c>
      <c r="H100" s="2">
        <f t="shared" ref="H100" si="743">INT(H97+0.65*C100)</f>
        <v>362</v>
      </c>
      <c r="I100" s="2">
        <f t="shared" ref="I100" si="744">INT(I97+0.2*C100)</f>
        <v>99</v>
      </c>
      <c r="J100" s="6" t="s">
        <v>23</v>
      </c>
      <c r="K100" s="2">
        <f t="shared" si="737"/>
        <v>62</v>
      </c>
      <c r="L100" s="2" t="s">
        <v>24</v>
      </c>
      <c r="M100" s="2">
        <f t="shared" ref="M100:M101" si="745">INT(M97+0.05*C100)</f>
        <v>14</v>
      </c>
      <c r="N100" s="2" t="s">
        <v>27</v>
      </c>
      <c r="O100" s="2">
        <f t="shared" ref="O100" si="746">INT(O97+0.5*C100)</f>
        <v>302</v>
      </c>
      <c r="P100" s="2">
        <f t="shared" si="537"/>
        <v>20</v>
      </c>
    </row>
    <row r="101" spans="1:16" x14ac:dyDescent="0.25">
      <c r="A101" s="5" t="s">
        <v>127</v>
      </c>
      <c r="B101" s="2" t="s">
        <v>15</v>
      </c>
      <c r="C101" s="2">
        <f t="shared" si="665"/>
        <v>34</v>
      </c>
      <c r="D101" s="5" t="str">
        <f t="shared" ref="D101" si="747">IF(AND(C101&gt;0,C101&lt;25),"units_pikeman_1.png",IF(AND(C101&gt;=25,C101&lt;50),"units_pikeman_2.png",IF(AND(C101&gt;=50,C101&lt;75),"units_pikeman_3.png",IF(AND(C101&gt;=75,C101&lt;100),"units_pikeman_4.png",IF(AND(C101&gt;=100,C101&lt;125),"units_pikeman_5.png",IF(AND(C101&gt;=125,C101&lt;150),"units_pikeman_6.png",IF(AND(C101&gt;=150,C101&lt;175),"units_pikeman_7.png",IF(AND(C101&gt;=175,C101&lt;200),"units_pikeman_8.png",IF(AND(C101&gt;=200,C101&lt;225),"units_pikeman_9.png",IF(AND(C101&gt;=225,C101&lt;250),"units_pikeman_10.png",IF(AND(C101&gt;=250,C101&lt;275),"units_pikeman_11.png",IF(AND(C101&gt;=275,C101&lt;300),"units_pikeman_12.png","units_pikeman_13.png"))))))))))))</f>
        <v>units_pikeman_2.png</v>
      </c>
      <c r="E101" s="5" t="str">
        <f t="shared" si="332"/>
        <v>Lkey_combat_unit_pikeman_34</v>
      </c>
      <c r="F101" s="6">
        <f t="shared" ref="F101" si="748">INT(F98+1.3*C101)</f>
        <v>877</v>
      </c>
      <c r="G101" s="2">
        <f t="shared" ref="G101" si="749">INT(G98+0.5*C101)</f>
        <v>299</v>
      </c>
      <c r="H101" s="2">
        <f t="shared" ref="H101" si="750">INT(H98+0.5*C101)</f>
        <v>299</v>
      </c>
      <c r="I101" s="2">
        <f t="shared" ref="I101" si="751">INT(I98+0.7*C101)</f>
        <v>423</v>
      </c>
      <c r="J101" s="6" t="s">
        <v>23</v>
      </c>
      <c r="K101" s="2">
        <f t="shared" ref="K101" si="752">INT(K98+0.5*C101)</f>
        <v>339</v>
      </c>
      <c r="L101" s="2" t="s">
        <v>24</v>
      </c>
      <c r="M101" s="2">
        <f t="shared" si="745"/>
        <v>15</v>
      </c>
      <c r="N101" s="2" t="s">
        <v>27</v>
      </c>
      <c r="O101" s="2">
        <f t="shared" ref="O101" si="753">INT(O98+0.1*C101)</f>
        <v>45</v>
      </c>
      <c r="P101" s="2">
        <f t="shared" si="537"/>
        <v>10</v>
      </c>
    </row>
    <row r="102" spans="1:16" x14ac:dyDescent="0.25">
      <c r="A102" s="5" t="s">
        <v>128</v>
      </c>
      <c r="B102" s="2" t="s">
        <v>1</v>
      </c>
      <c r="C102" s="2">
        <f t="shared" si="665"/>
        <v>34</v>
      </c>
      <c r="D102" s="5" t="str">
        <f t="shared" ref="D102" si="754">IF(AND(C102&gt;0,C102&lt;25),"units_archer_1.png",IF(AND(C102&gt;=25,C102&lt;50),"units_archer_2.png",IF(AND(C102&gt;=50,C102&lt;75),"units_archer_3.png",IF(AND(C102&gt;=75,C102&lt;100),"units_archer_4.png",IF(AND(C102&gt;=100,C102&lt;125),"units_archer_5.png",IF(AND(C102&gt;=125,C102&lt;150),"units_archer_6.png",IF(AND(C102&gt;=150,C102&lt;175),"units_archer_7.png",IF(AND(C102&gt;=175,C102&lt;200),"units_archer_8.png",IF(AND(C102&gt;=200,C102&lt;225),"units_archer_9.png",IF(AND(C102&gt;=225,C102&lt;250),"units_archer_10.png",IF(AND(C102&gt;=250,C102&lt;275),"units_archer_11.png",IF(AND(C102&gt;=275,C102&lt;300),"units_pikeman_12.png","units_pikeman_13.png"))))))))))))</f>
        <v>units_archer_2.png</v>
      </c>
      <c r="E102" s="5" t="str">
        <f t="shared" si="340"/>
        <v>Lkey_combat_unit_archer_34</v>
      </c>
      <c r="F102" s="6">
        <f t="shared" ref="F102" si="755">INT(F99+0.9*C102)</f>
        <v>619</v>
      </c>
      <c r="G102" s="2">
        <f t="shared" ref="G102" si="756">INT(G99+0.3*C102)</f>
        <v>163</v>
      </c>
      <c r="H102" s="2">
        <f t="shared" ref="H102" si="757">INT(H99+0.75*C102)</f>
        <v>459</v>
      </c>
      <c r="I102" s="2">
        <f t="shared" ref="I102" si="758">INT(I99+0.4*C102)</f>
        <v>230</v>
      </c>
      <c r="J102" s="6" t="s">
        <v>23</v>
      </c>
      <c r="K102" s="2">
        <f t="shared" ref="K102:K103" si="759">INT(K99+0.1*C102)</f>
        <v>55</v>
      </c>
      <c r="L102" s="2" t="s">
        <v>24</v>
      </c>
      <c r="M102" s="2">
        <f t="shared" ref="M102" si="760">INT(M99+0.5*C102)</f>
        <v>329</v>
      </c>
      <c r="N102" s="2" t="s">
        <v>27</v>
      </c>
      <c r="O102" s="2">
        <f t="shared" ref="O102" si="761">INT(O99+0.05*C102)</f>
        <v>15</v>
      </c>
      <c r="P102" s="2">
        <f t="shared" si="537"/>
        <v>15</v>
      </c>
    </row>
    <row r="103" spans="1:16" x14ac:dyDescent="0.25">
      <c r="A103" s="5" t="s">
        <v>129</v>
      </c>
      <c r="B103" s="2" t="s">
        <v>3</v>
      </c>
      <c r="C103" s="2">
        <f t="shared" si="665"/>
        <v>34</v>
      </c>
      <c r="D103" s="5" t="str">
        <f t="shared" ref="D103" si="762">IF(AND(C103&gt;0,C103&lt;25),"units_knight_1.png",IF(AND(C103&gt;=25,C103&lt;50),"units_knight_2.png",IF(AND(C103&gt;=50,C103&lt;75),"units_knight_3.png",IF(AND(C103&gt;=75,C103&lt;100),"units_knight_4.png",IF(AND(C103&gt;=100,C103&lt;125),"units_knight_5.png",IF(AND(C103&gt;=125,C103&lt;150),"units_knight_6.png",IF(AND(C103&gt;=150,C103&lt;175),"units_knight_7.png",IF(AND(C103&gt;=175,C103&lt;200),"units_knight_8.png",IF(AND(C103&gt;=200,C103&lt;225),"units_knight_9.png",IF(AND(C103&gt;=225,C103&lt;250),"units_knight_10.png",IF(AND(C103&gt;=250,C103&lt;275),"units_knight_11.png",IF(AND(C103&gt;=275,C103&lt;300),"units_pikeman_12.png","units_pikeman_13.png"))))))))))))</f>
        <v>units_knight_2.png</v>
      </c>
      <c r="E103" s="5" t="str">
        <f t="shared" si="349"/>
        <v>Lkey_combat_unit_knight_34</v>
      </c>
      <c r="F103" s="6">
        <f t="shared" ref="F103" si="763">INT(F100+1.1*C103)</f>
        <v>739</v>
      </c>
      <c r="G103" s="2">
        <f t="shared" ref="G103" si="764">INT(G100+0.6*C103)</f>
        <v>368</v>
      </c>
      <c r="H103" s="2">
        <f t="shared" ref="H103" si="765">INT(H100+0.65*C103)</f>
        <v>384</v>
      </c>
      <c r="I103" s="2">
        <f t="shared" ref="I103" si="766">INT(I100+0.2*C103)</f>
        <v>105</v>
      </c>
      <c r="J103" s="6" t="s">
        <v>23</v>
      </c>
      <c r="K103" s="2">
        <f t="shared" si="759"/>
        <v>65</v>
      </c>
      <c r="L103" s="2" t="s">
        <v>24</v>
      </c>
      <c r="M103" s="2">
        <f t="shared" ref="M103:M104" si="767">INT(M100+0.05*C103)</f>
        <v>15</v>
      </c>
      <c r="N103" s="2" t="s">
        <v>27</v>
      </c>
      <c r="O103" s="2">
        <f t="shared" ref="O103" si="768">INT(O100+0.5*C103)</f>
        <v>319</v>
      </c>
      <c r="P103" s="2">
        <f t="shared" si="537"/>
        <v>20</v>
      </c>
    </row>
    <row r="104" spans="1:16" x14ac:dyDescent="0.25">
      <c r="A104" s="5" t="s">
        <v>130</v>
      </c>
      <c r="B104" s="2" t="s">
        <v>15</v>
      </c>
      <c r="C104" s="2">
        <f t="shared" si="665"/>
        <v>35</v>
      </c>
      <c r="D104" s="5" t="str">
        <f t="shared" ref="D104" si="769">IF(AND(C104&gt;0,C104&lt;25),"units_pikeman_1.png",IF(AND(C104&gt;=25,C104&lt;50),"units_pikeman_2.png",IF(AND(C104&gt;=50,C104&lt;75),"units_pikeman_3.png",IF(AND(C104&gt;=75,C104&lt;100),"units_pikeman_4.png",IF(AND(C104&gt;=100,C104&lt;125),"units_pikeman_5.png",IF(AND(C104&gt;=125,C104&lt;150),"units_pikeman_6.png",IF(AND(C104&gt;=150,C104&lt;175),"units_pikeman_7.png",IF(AND(C104&gt;=175,C104&lt;200),"units_pikeman_8.png",IF(AND(C104&gt;=200,C104&lt;225),"units_pikeman_9.png",IF(AND(C104&gt;=225,C104&lt;250),"units_pikeman_10.png",IF(AND(C104&gt;=250,C104&lt;275),"units_pikeman_11.png",IF(AND(C104&gt;=275,C104&lt;300),"units_pikeman_12.png","units_pikeman_13.png"))))))))))))</f>
        <v>units_pikeman_2.png</v>
      </c>
      <c r="E104" s="5" t="str">
        <f t="shared" si="357"/>
        <v>Lkey_combat_unit_pikeman_35</v>
      </c>
      <c r="F104" s="6">
        <f t="shared" ref="F104" si="770">INT(F101+1.3*C104)</f>
        <v>922</v>
      </c>
      <c r="G104" s="2">
        <f t="shared" ref="G104" si="771">INT(G101+0.5*C104)</f>
        <v>316</v>
      </c>
      <c r="H104" s="2">
        <f t="shared" ref="H104" si="772">INT(H101+0.5*C104)</f>
        <v>316</v>
      </c>
      <c r="I104" s="2">
        <f t="shared" ref="I104" si="773">INT(I101+0.7*C104)</f>
        <v>447</v>
      </c>
      <c r="J104" s="6" t="s">
        <v>23</v>
      </c>
      <c r="K104" s="2">
        <f t="shared" ref="K104" si="774">INT(K101+0.5*C104)</f>
        <v>356</v>
      </c>
      <c r="L104" s="2" t="s">
        <v>24</v>
      </c>
      <c r="M104" s="2">
        <f t="shared" si="767"/>
        <v>16</v>
      </c>
      <c r="N104" s="2" t="s">
        <v>27</v>
      </c>
      <c r="O104" s="2">
        <f t="shared" ref="O104" si="775">INT(O101+0.1*C104)</f>
        <v>48</v>
      </c>
      <c r="P104" s="2">
        <f t="shared" si="537"/>
        <v>10</v>
      </c>
    </row>
    <row r="105" spans="1:16" x14ac:dyDescent="0.25">
      <c r="A105" s="5" t="s">
        <v>131</v>
      </c>
      <c r="B105" s="2" t="s">
        <v>1</v>
      </c>
      <c r="C105" s="2">
        <f t="shared" si="665"/>
        <v>35</v>
      </c>
      <c r="D105" s="5" t="str">
        <f t="shared" ref="D105" si="776">IF(AND(C105&gt;0,C105&lt;25),"units_archer_1.png",IF(AND(C105&gt;=25,C105&lt;50),"units_archer_2.png",IF(AND(C105&gt;=50,C105&lt;75),"units_archer_3.png",IF(AND(C105&gt;=75,C105&lt;100),"units_archer_4.png",IF(AND(C105&gt;=100,C105&lt;125),"units_archer_5.png",IF(AND(C105&gt;=125,C105&lt;150),"units_archer_6.png",IF(AND(C105&gt;=150,C105&lt;175),"units_archer_7.png",IF(AND(C105&gt;=175,C105&lt;200),"units_archer_8.png",IF(AND(C105&gt;=200,C105&lt;225),"units_archer_9.png",IF(AND(C105&gt;=225,C105&lt;250),"units_archer_10.png",IF(AND(C105&gt;=250,C105&lt;275),"units_archer_11.png",IF(AND(C105&gt;=275,C105&lt;300),"units_pikeman_12.png","units_pikeman_13.png"))))))))))))</f>
        <v>units_archer_2.png</v>
      </c>
      <c r="E105" s="5" t="str">
        <f t="shared" si="365"/>
        <v>Lkey_combat_unit_archer_35</v>
      </c>
      <c r="F105" s="6">
        <f t="shared" ref="F105" si="777">INT(F102+0.9*C105)</f>
        <v>650</v>
      </c>
      <c r="G105" s="2">
        <f t="shared" ref="G105" si="778">INT(G102+0.3*C105)</f>
        <v>173</v>
      </c>
      <c r="H105" s="2">
        <f t="shared" ref="H105" si="779">INT(H102+0.75*C105)</f>
        <v>485</v>
      </c>
      <c r="I105" s="2">
        <f t="shared" ref="I105" si="780">INT(I102+0.4*C105)</f>
        <v>244</v>
      </c>
      <c r="J105" s="6" t="s">
        <v>23</v>
      </c>
      <c r="K105" s="2">
        <f t="shared" ref="K105:K106" si="781">INT(K102+0.1*C105)</f>
        <v>58</v>
      </c>
      <c r="L105" s="2" t="s">
        <v>24</v>
      </c>
      <c r="M105" s="2">
        <f t="shared" ref="M105" si="782">INT(M102+0.5*C105)</f>
        <v>346</v>
      </c>
      <c r="N105" s="2" t="s">
        <v>27</v>
      </c>
      <c r="O105" s="2">
        <f t="shared" ref="O105" si="783">INT(O102+0.05*C105)</f>
        <v>16</v>
      </c>
      <c r="P105" s="2">
        <f t="shared" si="537"/>
        <v>15</v>
      </c>
    </row>
    <row r="106" spans="1:16" x14ac:dyDescent="0.25">
      <c r="A106" s="5" t="s">
        <v>132</v>
      </c>
      <c r="B106" s="2" t="s">
        <v>3</v>
      </c>
      <c r="C106" s="2">
        <f t="shared" si="665"/>
        <v>35</v>
      </c>
      <c r="D106" s="5" t="str">
        <f t="shared" ref="D106" si="784">IF(AND(C106&gt;0,C106&lt;25),"units_knight_1.png",IF(AND(C106&gt;=25,C106&lt;50),"units_knight_2.png",IF(AND(C106&gt;=50,C106&lt;75),"units_knight_3.png",IF(AND(C106&gt;=75,C106&lt;100),"units_knight_4.png",IF(AND(C106&gt;=100,C106&lt;125),"units_knight_5.png",IF(AND(C106&gt;=125,C106&lt;150),"units_knight_6.png",IF(AND(C106&gt;=150,C106&lt;175),"units_knight_7.png",IF(AND(C106&gt;=175,C106&lt;200),"units_knight_8.png",IF(AND(C106&gt;=200,C106&lt;225),"units_knight_9.png",IF(AND(C106&gt;=225,C106&lt;250),"units_knight_10.png",IF(AND(C106&gt;=250,C106&lt;275),"units_knight_11.png",IF(AND(C106&gt;=275,C106&lt;300),"units_pikeman_12.png","units_pikeman_13.png"))))))))))))</f>
        <v>units_knight_2.png</v>
      </c>
      <c r="E106" s="5" t="str">
        <f t="shared" si="374"/>
        <v>Lkey_combat_unit_knight_35</v>
      </c>
      <c r="F106" s="6">
        <f t="shared" ref="F106" si="785">INT(F103+1.1*C106)</f>
        <v>777</v>
      </c>
      <c r="G106" s="2">
        <f t="shared" ref="G106" si="786">INT(G103+0.6*C106)</f>
        <v>389</v>
      </c>
      <c r="H106" s="2">
        <f t="shared" ref="H106" si="787">INT(H103+0.65*C106)</f>
        <v>406</v>
      </c>
      <c r="I106" s="2">
        <f t="shared" ref="I106" si="788">INT(I103+0.2*C106)</f>
        <v>112</v>
      </c>
      <c r="J106" s="6" t="s">
        <v>23</v>
      </c>
      <c r="K106" s="2">
        <f t="shared" si="781"/>
        <v>68</v>
      </c>
      <c r="L106" s="2" t="s">
        <v>24</v>
      </c>
      <c r="M106" s="2">
        <f t="shared" ref="M106:M107" si="789">INT(M103+0.05*C106)</f>
        <v>16</v>
      </c>
      <c r="N106" s="2" t="s">
        <v>27</v>
      </c>
      <c r="O106" s="2">
        <f t="shared" ref="O106" si="790">INT(O103+0.5*C106)</f>
        <v>336</v>
      </c>
      <c r="P106" s="2">
        <f t="shared" si="537"/>
        <v>20</v>
      </c>
    </row>
    <row r="107" spans="1:16" x14ac:dyDescent="0.25">
      <c r="A107" s="5" t="s">
        <v>133</v>
      </c>
      <c r="B107" s="2" t="s">
        <v>15</v>
      </c>
      <c r="C107" s="2">
        <f t="shared" si="665"/>
        <v>36</v>
      </c>
      <c r="D107" s="5" t="str">
        <f t="shared" ref="D107" si="791">IF(AND(C107&gt;0,C107&lt;25),"units_pikeman_1.png",IF(AND(C107&gt;=25,C107&lt;50),"units_pikeman_2.png",IF(AND(C107&gt;=50,C107&lt;75),"units_pikeman_3.png",IF(AND(C107&gt;=75,C107&lt;100),"units_pikeman_4.png",IF(AND(C107&gt;=100,C107&lt;125),"units_pikeman_5.png",IF(AND(C107&gt;=125,C107&lt;150),"units_pikeman_6.png",IF(AND(C107&gt;=150,C107&lt;175),"units_pikeman_7.png",IF(AND(C107&gt;=175,C107&lt;200),"units_pikeman_8.png",IF(AND(C107&gt;=200,C107&lt;225),"units_pikeman_9.png",IF(AND(C107&gt;=225,C107&lt;250),"units_pikeman_10.png",IF(AND(C107&gt;=250,C107&lt;275),"units_pikeman_11.png",IF(AND(C107&gt;=275,C107&lt;300),"units_pikeman_12.png","units_pikeman_13.png"))))))))))))</f>
        <v>units_pikeman_2.png</v>
      </c>
      <c r="E107" s="5" t="str">
        <f t="shared" si="382"/>
        <v>Lkey_combat_unit_pikeman_36</v>
      </c>
      <c r="F107" s="6">
        <f t="shared" ref="F107" si="792">INT(F104+1.3*C107)</f>
        <v>968</v>
      </c>
      <c r="G107" s="2">
        <f t="shared" ref="G107" si="793">INT(G104+0.5*C107)</f>
        <v>334</v>
      </c>
      <c r="H107" s="2">
        <f t="shared" ref="H107" si="794">INT(H104+0.5*C107)</f>
        <v>334</v>
      </c>
      <c r="I107" s="2">
        <f t="shared" ref="I107" si="795">INT(I104+0.7*C107)</f>
        <v>472</v>
      </c>
      <c r="J107" s="6" t="s">
        <v>23</v>
      </c>
      <c r="K107" s="2">
        <f t="shared" ref="K107" si="796">INT(K104+0.5*C107)</f>
        <v>374</v>
      </c>
      <c r="L107" s="2" t="s">
        <v>24</v>
      </c>
      <c r="M107" s="2">
        <f t="shared" si="789"/>
        <v>17</v>
      </c>
      <c r="N107" s="2" t="s">
        <v>27</v>
      </c>
      <c r="O107" s="2">
        <f t="shared" ref="O107" si="797">INT(O104+0.1*C107)</f>
        <v>51</v>
      </c>
      <c r="P107" s="2">
        <f t="shared" si="537"/>
        <v>10</v>
      </c>
    </row>
    <row r="108" spans="1:16" x14ac:dyDescent="0.25">
      <c r="A108" s="5" t="s">
        <v>134</v>
      </c>
      <c r="B108" s="2" t="s">
        <v>1</v>
      </c>
      <c r="C108" s="2">
        <f t="shared" si="665"/>
        <v>36</v>
      </c>
      <c r="D108" s="5" t="str">
        <f t="shared" ref="D108" si="798">IF(AND(C108&gt;0,C108&lt;25),"units_archer_1.png",IF(AND(C108&gt;=25,C108&lt;50),"units_archer_2.png",IF(AND(C108&gt;=50,C108&lt;75),"units_archer_3.png",IF(AND(C108&gt;=75,C108&lt;100),"units_archer_4.png",IF(AND(C108&gt;=100,C108&lt;125),"units_archer_5.png",IF(AND(C108&gt;=125,C108&lt;150),"units_archer_6.png",IF(AND(C108&gt;=150,C108&lt;175),"units_archer_7.png",IF(AND(C108&gt;=175,C108&lt;200),"units_archer_8.png",IF(AND(C108&gt;=200,C108&lt;225),"units_archer_9.png",IF(AND(C108&gt;=225,C108&lt;250),"units_archer_10.png",IF(AND(C108&gt;=250,C108&lt;275),"units_archer_11.png",IF(AND(C108&gt;=275,C108&lt;300),"units_pikeman_12.png","units_pikeman_13.png"))))))))))))</f>
        <v>units_archer_2.png</v>
      </c>
      <c r="E108" s="5" t="str">
        <f t="shared" si="390"/>
        <v>Lkey_combat_unit_archer_36</v>
      </c>
      <c r="F108" s="6">
        <f t="shared" ref="F108" si="799">INT(F105+0.9*C108)</f>
        <v>682</v>
      </c>
      <c r="G108" s="2">
        <f t="shared" ref="G108" si="800">INT(G105+0.3*C108)</f>
        <v>183</v>
      </c>
      <c r="H108" s="2">
        <f t="shared" ref="H108" si="801">INT(H105+0.75*C108)</f>
        <v>512</v>
      </c>
      <c r="I108" s="2">
        <f t="shared" ref="I108" si="802">INT(I105+0.4*C108)</f>
        <v>258</v>
      </c>
      <c r="J108" s="6" t="s">
        <v>23</v>
      </c>
      <c r="K108" s="2">
        <f t="shared" ref="K108:K109" si="803">INT(K105+0.1*C108)</f>
        <v>61</v>
      </c>
      <c r="L108" s="2" t="s">
        <v>24</v>
      </c>
      <c r="M108" s="2">
        <f t="shared" ref="M108" si="804">INT(M105+0.5*C108)</f>
        <v>364</v>
      </c>
      <c r="N108" s="2" t="s">
        <v>27</v>
      </c>
      <c r="O108" s="2">
        <f t="shared" ref="O108" si="805">INT(O105+0.05*C108)</f>
        <v>17</v>
      </c>
      <c r="P108" s="2">
        <f t="shared" si="537"/>
        <v>15</v>
      </c>
    </row>
    <row r="109" spans="1:16" x14ac:dyDescent="0.25">
      <c r="A109" s="5" t="s">
        <v>135</v>
      </c>
      <c r="B109" s="2" t="s">
        <v>3</v>
      </c>
      <c r="C109" s="2">
        <f t="shared" si="665"/>
        <v>36</v>
      </c>
      <c r="D109" s="5" t="str">
        <f t="shared" ref="D109" si="806">IF(AND(C109&gt;0,C109&lt;25),"units_knight_1.png",IF(AND(C109&gt;=25,C109&lt;50),"units_knight_2.png",IF(AND(C109&gt;=50,C109&lt;75),"units_knight_3.png",IF(AND(C109&gt;=75,C109&lt;100),"units_knight_4.png",IF(AND(C109&gt;=100,C109&lt;125),"units_knight_5.png",IF(AND(C109&gt;=125,C109&lt;150),"units_knight_6.png",IF(AND(C109&gt;=150,C109&lt;175),"units_knight_7.png",IF(AND(C109&gt;=175,C109&lt;200),"units_knight_8.png",IF(AND(C109&gt;=200,C109&lt;225),"units_knight_9.png",IF(AND(C109&gt;=225,C109&lt;250),"units_knight_10.png",IF(AND(C109&gt;=250,C109&lt;275),"units_knight_11.png",IF(AND(C109&gt;=275,C109&lt;300),"units_pikeman_12.png","units_pikeman_13.png"))))))))))))</f>
        <v>units_knight_2.png</v>
      </c>
      <c r="E109" s="5" t="str">
        <f t="shared" si="399"/>
        <v>Lkey_combat_unit_knight_36</v>
      </c>
      <c r="F109" s="6">
        <f t="shared" ref="F109" si="807">INT(F106+1.1*C109)</f>
        <v>816</v>
      </c>
      <c r="G109" s="2">
        <f t="shared" ref="G109" si="808">INT(G106+0.6*C109)</f>
        <v>410</v>
      </c>
      <c r="H109" s="2">
        <f t="shared" ref="H109" si="809">INT(H106+0.65*C109)</f>
        <v>429</v>
      </c>
      <c r="I109" s="2">
        <f t="shared" ref="I109" si="810">INT(I106+0.2*C109)</f>
        <v>119</v>
      </c>
      <c r="J109" s="6" t="s">
        <v>23</v>
      </c>
      <c r="K109" s="2">
        <f t="shared" si="803"/>
        <v>71</v>
      </c>
      <c r="L109" s="2" t="s">
        <v>24</v>
      </c>
      <c r="M109" s="2">
        <f t="shared" ref="M109:M110" si="811">INT(M106+0.05*C109)</f>
        <v>17</v>
      </c>
      <c r="N109" s="2" t="s">
        <v>27</v>
      </c>
      <c r="O109" s="2">
        <f t="shared" ref="O109" si="812">INT(O106+0.5*C109)</f>
        <v>354</v>
      </c>
      <c r="P109" s="2">
        <f t="shared" si="537"/>
        <v>20</v>
      </c>
    </row>
    <row r="110" spans="1:16" x14ac:dyDescent="0.25">
      <c r="A110" s="5" t="s">
        <v>136</v>
      </c>
      <c r="B110" s="2" t="s">
        <v>15</v>
      </c>
      <c r="C110" s="2">
        <f t="shared" si="665"/>
        <v>37</v>
      </c>
      <c r="D110" s="5" t="str">
        <f t="shared" ref="D110" si="813">IF(AND(C110&gt;0,C110&lt;25),"units_pikeman_1.png",IF(AND(C110&gt;=25,C110&lt;50),"units_pikeman_2.png",IF(AND(C110&gt;=50,C110&lt;75),"units_pikeman_3.png",IF(AND(C110&gt;=75,C110&lt;100),"units_pikeman_4.png",IF(AND(C110&gt;=100,C110&lt;125),"units_pikeman_5.png",IF(AND(C110&gt;=125,C110&lt;150),"units_pikeman_6.png",IF(AND(C110&gt;=150,C110&lt;175),"units_pikeman_7.png",IF(AND(C110&gt;=175,C110&lt;200),"units_pikeman_8.png",IF(AND(C110&gt;=200,C110&lt;225),"units_pikeman_9.png",IF(AND(C110&gt;=225,C110&lt;250),"units_pikeman_10.png",IF(AND(C110&gt;=250,C110&lt;275),"units_pikeman_11.png",IF(AND(C110&gt;=275,C110&lt;300),"units_pikeman_12.png","units_pikeman_13.png"))))))))))))</f>
        <v>units_pikeman_2.png</v>
      </c>
      <c r="E110" s="5" t="str">
        <f t="shared" si="407"/>
        <v>Lkey_combat_unit_pikeman_37</v>
      </c>
      <c r="F110" s="6">
        <f t="shared" ref="F110" si="814">INT(F107+1.3*C110)</f>
        <v>1016</v>
      </c>
      <c r="G110" s="2">
        <f t="shared" ref="G110" si="815">INT(G107+0.5*C110)</f>
        <v>352</v>
      </c>
      <c r="H110" s="2">
        <f t="shared" ref="H110" si="816">INT(H107+0.5*C110)</f>
        <v>352</v>
      </c>
      <c r="I110" s="2">
        <f t="shared" ref="I110" si="817">INT(I107+0.7*C110)</f>
        <v>497</v>
      </c>
      <c r="J110" s="6" t="s">
        <v>23</v>
      </c>
      <c r="K110" s="2">
        <f t="shared" ref="K110" si="818">INT(K107+0.5*C110)</f>
        <v>392</v>
      </c>
      <c r="L110" s="2" t="s">
        <v>24</v>
      </c>
      <c r="M110" s="2">
        <f t="shared" si="811"/>
        <v>18</v>
      </c>
      <c r="N110" s="2" t="s">
        <v>27</v>
      </c>
      <c r="O110" s="2">
        <f t="shared" ref="O110" si="819">INT(O107+0.1*C110)</f>
        <v>54</v>
      </c>
      <c r="P110" s="2">
        <f t="shared" si="537"/>
        <v>10</v>
      </c>
    </row>
    <row r="111" spans="1:16" x14ac:dyDescent="0.25">
      <c r="A111" s="5" t="s">
        <v>137</v>
      </c>
      <c r="B111" s="2" t="s">
        <v>1</v>
      </c>
      <c r="C111" s="2">
        <f t="shared" si="665"/>
        <v>37</v>
      </c>
      <c r="D111" s="5" t="str">
        <f t="shared" ref="D111" si="820">IF(AND(C111&gt;0,C111&lt;25),"units_archer_1.png",IF(AND(C111&gt;=25,C111&lt;50),"units_archer_2.png",IF(AND(C111&gt;=50,C111&lt;75),"units_archer_3.png",IF(AND(C111&gt;=75,C111&lt;100),"units_archer_4.png",IF(AND(C111&gt;=100,C111&lt;125),"units_archer_5.png",IF(AND(C111&gt;=125,C111&lt;150),"units_archer_6.png",IF(AND(C111&gt;=150,C111&lt;175),"units_archer_7.png",IF(AND(C111&gt;=175,C111&lt;200),"units_archer_8.png",IF(AND(C111&gt;=200,C111&lt;225),"units_archer_9.png",IF(AND(C111&gt;=225,C111&lt;250),"units_archer_10.png",IF(AND(C111&gt;=250,C111&lt;275),"units_archer_11.png",IF(AND(C111&gt;=275,C111&lt;300),"units_pikeman_12.png","units_pikeman_13.png"))))))))))))</f>
        <v>units_archer_2.png</v>
      </c>
      <c r="E111" s="5" t="str">
        <f t="shared" si="415"/>
        <v>Lkey_combat_unit_archer_37</v>
      </c>
      <c r="F111" s="6">
        <f t="shared" ref="F111" si="821">INT(F108+0.9*C111)</f>
        <v>715</v>
      </c>
      <c r="G111" s="2">
        <f t="shared" ref="G111" si="822">INT(G108+0.3*C111)</f>
        <v>194</v>
      </c>
      <c r="H111" s="2">
        <f t="shared" ref="H111" si="823">INT(H108+0.75*C111)</f>
        <v>539</v>
      </c>
      <c r="I111" s="2">
        <f t="shared" ref="I111" si="824">INT(I108+0.4*C111)</f>
        <v>272</v>
      </c>
      <c r="J111" s="6" t="s">
        <v>23</v>
      </c>
      <c r="K111" s="2">
        <f t="shared" ref="K111:K112" si="825">INT(K108+0.1*C111)</f>
        <v>64</v>
      </c>
      <c r="L111" s="2" t="s">
        <v>24</v>
      </c>
      <c r="M111" s="2">
        <f t="shared" ref="M111" si="826">INT(M108+0.5*C111)</f>
        <v>382</v>
      </c>
      <c r="N111" s="2" t="s">
        <v>27</v>
      </c>
      <c r="O111" s="2">
        <f t="shared" ref="O111" si="827">INT(O108+0.05*C111)</f>
        <v>18</v>
      </c>
      <c r="P111" s="2">
        <f t="shared" si="537"/>
        <v>15</v>
      </c>
    </row>
    <row r="112" spans="1:16" x14ac:dyDescent="0.25">
      <c r="A112" s="5" t="s">
        <v>138</v>
      </c>
      <c r="B112" s="2" t="s">
        <v>3</v>
      </c>
      <c r="C112" s="2">
        <f t="shared" si="665"/>
        <v>37</v>
      </c>
      <c r="D112" s="5" t="str">
        <f t="shared" ref="D112" si="828">IF(AND(C112&gt;0,C112&lt;25),"units_knight_1.png",IF(AND(C112&gt;=25,C112&lt;50),"units_knight_2.png",IF(AND(C112&gt;=50,C112&lt;75),"units_knight_3.png",IF(AND(C112&gt;=75,C112&lt;100),"units_knight_4.png",IF(AND(C112&gt;=100,C112&lt;125),"units_knight_5.png",IF(AND(C112&gt;=125,C112&lt;150),"units_knight_6.png",IF(AND(C112&gt;=150,C112&lt;175),"units_knight_7.png",IF(AND(C112&gt;=175,C112&lt;200),"units_knight_8.png",IF(AND(C112&gt;=200,C112&lt;225),"units_knight_9.png",IF(AND(C112&gt;=225,C112&lt;250),"units_knight_10.png",IF(AND(C112&gt;=250,C112&lt;275),"units_knight_11.png",IF(AND(C112&gt;=275,C112&lt;300),"units_pikeman_12.png","units_pikeman_13.png"))))))))))))</f>
        <v>units_knight_2.png</v>
      </c>
      <c r="E112" s="5" t="str">
        <f t="shared" si="424"/>
        <v>Lkey_combat_unit_knight_37</v>
      </c>
      <c r="F112" s="6">
        <f t="shared" ref="F112" si="829">INT(F109+1.1*C112)</f>
        <v>856</v>
      </c>
      <c r="G112" s="2">
        <f t="shared" ref="G112" si="830">INT(G109+0.6*C112)</f>
        <v>432</v>
      </c>
      <c r="H112" s="2">
        <f t="shared" ref="H112" si="831">INT(H109+0.65*C112)</f>
        <v>453</v>
      </c>
      <c r="I112" s="2">
        <f t="shared" ref="I112" si="832">INT(I109+0.2*C112)</f>
        <v>126</v>
      </c>
      <c r="J112" s="6" t="s">
        <v>23</v>
      </c>
      <c r="K112" s="2">
        <f t="shared" si="825"/>
        <v>74</v>
      </c>
      <c r="L112" s="2" t="s">
        <v>24</v>
      </c>
      <c r="M112" s="2">
        <f t="shared" ref="M112:M113" si="833">INT(M109+0.05*C112)</f>
        <v>18</v>
      </c>
      <c r="N112" s="2" t="s">
        <v>27</v>
      </c>
      <c r="O112" s="2">
        <f t="shared" ref="O112" si="834">INT(O109+0.5*C112)</f>
        <v>372</v>
      </c>
      <c r="P112" s="2">
        <f t="shared" si="537"/>
        <v>20</v>
      </c>
    </row>
    <row r="113" spans="1:16" x14ac:dyDescent="0.25">
      <c r="A113" s="5" t="s">
        <v>139</v>
      </c>
      <c r="B113" s="2" t="s">
        <v>15</v>
      </c>
      <c r="C113" s="2">
        <f t="shared" si="665"/>
        <v>38</v>
      </c>
      <c r="D113" s="5" t="str">
        <f t="shared" ref="D113" si="835">IF(AND(C113&gt;0,C113&lt;25),"units_pikeman_1.png",IF(AND(C113&gt;=25,C113&lt;50),"units_pikeman_2.png",IF(AND(C113&gt;=50,C113&lt;75),"units_pikeman_3.png",IF(AND(C113&gt;=75,C113&lt;100),"units_pikeman_4.png",IF(AND(C113&gt;=100,C113&lt;125),"units_pikeman_5.png",IF(AND(C113&gt;=125,C113&lt;150),"units_pikeman_6.png",IF(AND(C113&gt;=150,C113&lt;175),"units_pikeman_7.png",IF(AND(C113&gt;=175,C113&lt;200),"units_pikeman_8.png",IF(AND(C113&gt;=200,C113&lt;225),"units_pikeman_9.png",IF(AND(C113&gt;=225,C113&lt;250),"units_pikeman_10.png",IF(AND(C113&gt;=250,C113&lt;275),"units_pikeman_11.png",IF(AND(C113&gt;=275,C113&lt;300),"units_pikeman_12.png","units_pikeman_13.png"))))))))))))</f>
        <v>units_pikeman_2.png</v>
      </c>
      <c r="E113" s="5" t="str">
        <f t="shared" ref="E113" si="836">"Lkey_combat_unit_pikeman_"&amp;C113</f>
        <v>Lkey_combat_unit_pikeman_38</v>
      </c>
      <c r="F113" s="6">
        <f t="shared" ref="F113" si="837">INT(F110+1.3*C113)</f>
        <v>1065</v>
      </c>
      <c r="G113" s="2">
        <f t="shared" ref="G113" si="838">INT(G110+0.5*C113)</f>
        <v>371</v>
      </c>
      <c r="H113" s="2">
        <f t="shared" ref="H113" si="839">INT(H110+0.5*C113)</f>
        <v>371</v>
      </c>
      <c r="I113" s="2">
        <f t="shared" ref="I113" si="840">INT(I110+0.7*C113)</f>
        <v>523</v>
      </c>
      <c r="J113" s="6" t="s">
        <v>23</v>
      </c>
      <c r="K113" s="2">
        <f t="shared" ref="K113" si="841">INT(K110+0.5*C113)</f>
        <v>411</v>
      </c>
      <c r="L113" s="2" t="s">
        <v>24</v>
      </c>
      <c r="M113" s="2">
        <f t="shared" si="833"/>
        <v>19</v>
      </c>
      <c r="N113" s="2" t="s">
        <v>27</v>
      </c>
      <c r="O113" s="2">
        <f t="shared" ref="O113" si="842">INT(O110+0.1*C113)</f>
        <v>57</v>
      </c>
      <c r="P113" s="2">
        <f t="shared" si="537"/>
        <v>10</v>
      </c>
    </row>
    <row r="114" spans="1:16" x14ac:dyDescent="0.25">
      <c r="A114" s="5" t="s">
        <v>140</v>
      </c>
      <c r="B114" s="2" t="s">
        <v>1</v>
      </c>
      <c r="C114" s="2">
        <f t="shared" si="665"/>
        <v>38</v>
      </c>
      <c r="D114" s="5" t="str">
        <f t="shared" ref="D114" si="843">IF(AND(C114&gt;0,C114&lt;25),"units_archer_1.png",IF(AND(C114&gt;=25,C114&lt;50),"units_archer_2.png",IF(AND(C114&gt;=50,C114&lt;75),"units_archer_3.png",IF(AND(C114&gt;=75,C114&lt;100),"units_archer_4.png",IF(AND(C114&gt;=100,C114&lt;125),"units_archer_5.png",IF(AND(C114&gt;=125,C114&lt;150),"units_archer_6.png",IF(AND(C114&gt;=150,C114&lt;175),"units_archer_7.png",IF(AND(C114&gt;=175,C114&lt;200),"units_archer_8.png",IF(AND(C114&gt;=200,C114&lt;225),"units_archer_9.png",IF(AND(C114&gt;=225,C114&lt;250),"units_archer_10.png",IF(AND(C114&gt;=250,C114&lt;275),"units_archer_11.png",IF(AND(C114&gt;=275,C114&lt;300),"units_pikeman_12.png","units_pikeman_13.png"))))))))))))</f>
        <v>units_archer_2.png</v>
      </c>
      <c r="E114" s="5" t="str">
        <f t="shared" ref="E114" si="844">"Lkey_combat_unit_archer_"&amp;C114</f>
        <v>Lkey_combat_unit_archer_38</v>
      </c>
      <c r="F114" s="6">
        <f t="shared" ref="F114" si="845">INT(F111+0.9*C114)</f>
        <v>749</v>
      </c>
      <c r="G114" s="2">
        <f t="shared" ref="G114" si="846">INT(G111+0.3*C114)</f>
        <v>205</v>
      </c>
      <c r="H114" s="2">
        <f t="shared" ref="H114" si="847">INT(H111+0.75*C114)</f>
        <v>567</v>
      </c>
      <c r="I114" s="2">
        <f t="shared" ref="I114" si="848">INT(I111+0.4*C114)</f>
        <v>287</v>
      </c>
      <c r="J114" s="6" t="s">
        <v>23</v>
      </c>
      <c r="K114" s="2">
        <f t="shared" ref="K114:K115" si="849">INT(K111+0.1*C114)</f>
        <v>67</v>
      </c>
      <c r="L114" s="2" t="s">
        <v>24</v>
      </c>
      <c r="M114" s="2">
        <f t="shared" ref="M114" si="850">INT(M111+0.5*C114)</f>
        <v>401</v>
      </c>
      <c r="N114" s="2" t="s">
        <v>27</v>
      </c>
      <c r="O114" s="2">
        <f t="shared" ref="O114" si="851">INT(O111+0.05*C114)</f>
        <v>19</v>
      </c>
      <c r="P114" s="2">
        <f t="shared" si="537"/>
        <v>15</v>
      </c>
    </row>
    <row r="115" spans="1:16" x14ac:dyDescent="0.25">
      <c r="A115" s="5" t="s">
        <v>141</v>
      </c>
      <c r="B115" s="2" t="s">
        <v>3</v>
      </c>
      <c r="C115" s="2">
        <f t="shared" si="665"/>
        <v>38</v>
      </c>
      <c r="D115" s="5" t="str">
        <f t="shared" ref="D115" si="852">IF(AND(C115&gt;0,C115&lt;25),"units_knight_1.png",IF(AND(C115&gt;=25,C115&lt;50),"units_knight_2.png",IF(AND(C115&gt;=50,C115&lt;75),"units_knight_3.png",IF(AND(C115&gt;=75,C115&lt;100),"units_knight_4.png",IF(AND(C115&gt;=100,C115&lt;125),"units_knight_5.png",IF(AND(C115&gt;=125,C115&lt;150),"units_knight_6.png",IF(AND(C115&gt;=150,C115&lt;175),"units_knight_7.png",IF(AND(C115&gt;=175,C115&lt;200),"units_knight_8.png",IF(AND(C115&gt;=200,C115&lt;225),"units_knight_9.png",IF(AND(C115&gt;=225,C115&lt;250),"units_knight_10.png",IF(AND(C115&gt;=250,C115&lt;275),"units_knight_11.png",IF(AND(C115&gt;=275,C115&lt;300),"units_pikeman_12.png","units_pikeman_13.png"))))))))))))</f>
        <v>units_knight_2.png</v>
      </c>
      <c r="E115" s="5" t="str">
        <f t="shared" ref="E115" si="853">"Lkey_combat_unit_knight_"&amp;C115</f>
        <v>Lkey_combat_unit_knight_38</v>
      </c>
      <c r="F115" s="6">
        <f t="shared" ref="F115" si="854">INT(F112+1.1*C115)</f>
        <v>897</v>
      </c>
      <c r="G115" s="2">
        <f t="shared" ref="G115" si="855">INT(G112+0.6*C115)</f>
        <v>454</v>
      </c>
      <c r="H115" s="2">
        <f t="shared" ref="H115" si="856">INT(H112+0.65*C115)</f>
        <v>477</v>
      </c>
      <c r="I115" s="2">
        <f t="shared" ref="I115" si="857">INT(I112+0.2*C115)</f>
        <v>133</v>
      </c>
      <c r="J115" s="6" t="s">
        <v>23</v>
      </c>
      <c r="K115" s="2">
        <f t="shared" si="849"/>
        <v>77</v>
      </c>
      <c r="L115" s="2" t="s">
        <v>24</v>
      </c>
      <c r="M115" s="2">
        <f t="shared" ref="M115:M116" si="858">INT(M112+0.05*C115)</f>
        <v>19</v>
      </c>
      <c r="N115" s="2" t="s">
        <v>27</v>
      </c>
      <c r="O115" s="2">
        <f t="shared" ref="O115" si="859">INT(O112+0.5*C115)</f>
        <v>391</v>
      </c>
      <c r="P115" s="2">
        <f t="shared" si="537"/>
        <v>20</v>
      </c>
    </row>
    <row r="116" spans="1:16" x14ac:dyDescent="0.25">
      <c r="A116" s="5" t="s">
        <v>142</v>
      </c>
      <c r="B116" s="2" t="s">
        <v>15</v>
      </c>
      <c r="C116" s="2">
        <f t="shared" si="665"/>
        <v>39</v>
      </c>
      <c r="D116" s="5" t="str">
        <f t="shared" ref="D116" si="860">IF(AND(C116&gt;0,C116&lt;25),"units_pikeman_1.png",IF(AND(C116&gt;=25,C116&lt;50),"units_pikeman_2.png",IF(AND(C116&gt;=50,C116&lt;75),"units_pikeman_3.png",IF(AND(C116&gt;=75,C116&lt;100),"units_pikeman_4.png",IF(AND(C116&gt;=100,C116&lt;125),"units_pikeman_5.png",IF(AND(C116&gt;=125,C116&lt;150),"units_pikeman_6.png",IF(AND(C116&gt;=150,C116&lt;175),"units_pikeman_7.png",IF(AND(C116&gt;=175,C116&lt;200),"units_pikeman_8.png",IF(AND(C116&gt;=200,C116&lt;225),"units_pikeman_9.png",IF(AND(C116&gt;=225,C116&lt;250),"units_pikeman_10.png",IF(AND(C116&gt;=250,C116&lt;275),"units_pikeman_11.png",IF(AND(C116&gt;=275,C116&lt;300),"units_pikeman_12.png","units_pikeman_13.png"))))))))))))</f>
        <v>units_pikeman_2.png</v>
      </c>
      <c r="E116" s="5" t="str">
        <f t="shared" ref="E116:E170" si="861">"Lkey_combat_unit_pikeman_"&amp;C116</f>
        <v>Lkey_combat_unit_pikeman_39</v>
      </c>
      <c r="F116" s="6">
        <f t="shared" ref="F116" si="862">INT(F113+1.3*C116)</f>
        <v>1115</v>
      </c>
      <c r="G116" s="2">
        <f t="shared" ref="G116" si="863">INT(G113+0.5*C116)</f>
        <v>390</v>
      </c>
      <c r="H116" s="2">
        <f t="shared" ref="H116" si="864">INT(H113+0.5*C116)</f>
        <v>390</v>
      </c>
      <c r="I116" s="2">
        <f t="shared" ref="I116" si="865">INT(I113+0.7*C116)</f>
        <v>550</v>
      </c>
      <c r="J116" s="6" t="s">
        <v>23</v>
      </c>
      <c r="K116" s="2">
        <f t="shared" ref="K116" si="866">INT(K113+0.5*C116)</f>
        <v>430</v>
      </c>
      <c r="L116" s="2" t="s">
        <v>24</v>
      </c>
      <c r="M116" s="2">
        <f t="shared" si="858"/>
        <v>20</v>
      </c>
      <c r="N116" s="2" t="s">
        <v>27</v>
      </c>
      <c r="O116" s="2">
        <f t="shared" ref="O116" si="867">INT(O113+0.1*C116)</f>
        <v>60</v>
      </c>
      <c r="P116" s="2">
        <f t="shared" si="537"/>
        <v>10</v>
      </c>
    </row>
    <row r="117" spans="1:16" x14ac:dyDescent="0.25">
      <c r="A117" s="5" t="s">
        <v>143</v>
      </c>
      <c r="B117" s="2" t="s">
        <v>1</v>
      </c>
      <c r="C117" s="2">
        <f t="shared" si="665"/>
        <v>39</v>
      </c>
      <c r="D117" s="5" t="str">
        <f t="shared" ref="D117" si="868">IF(AND(C117&gt;0,C117&lt;25),"units_archer_1.png",IF(AND(C117&gt;=25,C117&lt;50),"units_archer_2.png",IF(AND(C117&gt;=50,C117&lt;75),"units_archer_3.png",IF(AND(C117&gt;=75,C117&lt;100),"units_archer_4.png",IF(AND(C117&gt;=100,C117&lt;125),"units_archer_5.png",IF(AND(C117&gt;=125,C117&lt;150),"units_archer_6.png",IF(AND(C117&gt;=150,C117&lt;175),"units_archer_7.png",IF(AND(C117&gt;=175,C117&lt;200),"units_archer_8.png",IF(AND(C117&gt;=200,C117&lt;225),"units_archer_9.png",IF(AND(C117&gt;=225,C117&lt;250),"units_archer_10.png",IF(AND(C117&gt;=250,C117&lt;275),"units_archer_11.png",IF(AND(C117&gt;=275,C117&lt;300),"units_pikeman_12.png","units_pikeman_13.png"))))))))))))</f>
        <v>units_archer_2.png</v>
      </c>
      <c r="E117" s="5" t="str">
        <f t="shared" ref="E117:E171" si="869">"Lkey_combat_unit_archer_"&amp;C117</f>
        <v>Lkey_combat_unit_archer_39</v>
      </c>
      <c r="F117" s="6">
        <f t="shared" ref="F117" si="870">INT(F114+0.9*C117)</f>
        <v>784</v>
      </c>
      <c r="G117" s="2">
        <f t="shared" ref="G117" si="871">INT(G114+0.3*C117)</f>
        <v>216</v>
      </c>
      <c r="H117" s="2">
        <f t="shared" ref="H117" si="872">INT(H114+0.75*C117)</f>
        <v>596</v>
      </c>
      <c r="I117" s="2">
        <f t="shared" ref="I117" si="873">INT(I114+0.4*C117)</f>
        <v>302</v>
      </c>
      <c r="J117" s="6" t="s">
        <v>23</v>
      </c>
      <c r="K117" s="2">
        <f t="shared" ref="K117:K118" si="874">INT(K114+0.1*C117)</f>
        <v>70</v>
      </c>
      <c r="L117" s="2" t="s">
        <v>24</v>
      </c>
      <c r="M117" s="2">
        <f t="shared" ref="M117" si="875">INT(M114+0.5*C117)</f>
        <v>420</v>
      </c>
      <c r="N117" s="2" t="s">
        <v>27</v>
      </c>
      <c r="O117" s="2">
        <f t="shared" ref="O117" si="876">INT(O114+0.05*C117)</f>
        <v>20</v>
      </c>
      <c r="P117" s="2">
        <f t="shared" si="537"/>
        <v>15</v>
      </c>
    </row>
    <row r="118" spans="1:16" x14ac:dyDescent="0.25">
      <c r="A118" s="5" t="s">
        <v>144</v>
      </c>
      <c r="B118" s="2" t="s">
        <v>3</v>
      </c>
      <c r="C118" s="2">
        <f t="shared" si="665"/>
        <v>39</v>
      </c>
      <c r="D118" s="5" t="str">
        <f t="shared" ref="D118" si="877">IF(AND(C118&gt;0,C118&lt;25),"units_knight_1.png",IF(AND(C118&gt;=25,C118&lt;50),"units_knight_2.png",IF(AND(C118&gt;=50,C118&lt;75),"units_knight_3.png",IF(AND(C118&gt;=75,C118&lt;100),"units_knight_4.png",IF(AND(C118&gt;=100,C118&lt;125),"units_knight_5.png",IF(AND(C118&gt;=125,C118&lt;150),"units_knight_6.png",IF(AND(C118&gt;=150,C118&lt;175),"units_knight_7.png",IF(AND(C118&gt;=175,C118&lt;200),"units_knight_8.png",IF(AND(C118&gt;=200,C118&lt;225),"units_knight_9.png",IF(AND(C118&gt;=225,C118&lt;250),"units_knight_10.png",IF(AND(C118&gt;=250,C118&lt;275),"units_knight_11.png",IF(AND(C118&gt;=275,C118&lt;300),"units_pikeman_12.png","units_pikeman_13.png"))))))))))))</f>
        <v>units_knight_2.png</v>
      </c>
      <c r="E118" s="5" t="str">
        <f t="shared" ref="E118:E172" si="878">"Lkey_combat_unit_knight_"&amp;C118</f>
        <v>Lkey_combat_unit_knight_39</v>
      </c>
      <c r="F118" s="6">
        <f t="shared" ref="F118" si="879">INT(F115+1.1*C118)</f>
        <v>939</v>
      </c>
      <c r="G118" s="2">
        <f t="shared" ref="G118" si="880">INT(G115+0.6*C118)</f>
        <v>477</v>
      </c>
      <c r="H118" s="2">
        <f t="shared" ref="H118" si="881">INT(H115+0.65*C118)</f>
        <v>502</v>
      </c>
      <c r="I118" s="2">
        <f t="shared" ref="I118" si="882">INT(I115+0.2*C118)</f>
        <v>140</v>
      </c>
      <c r="J118" s="6" t="s">
        <v>23</v>
      </c>
      <c r="K118" s="2">
        <f t="shared" si="874"/>
        <v>80</v>
      </c>
      <c r="L118" s="2" t="s">
        <v>24</v>
      </c>
      <c r="M118" s="2">
        <f t="shared" ref="M118:M119" si="883">INT(M115+0.05*C118)</f>
        <v>20</v>
      </c>
      <c r="N118" s="2" t="s">
        <v>27</v>
      </c>
      <c r="O118" s="2">
        <f t="shared" ref="O118" si="884">INT(O115+0.5*C118)</f>
        <v>410</v>
      </c>
      <c r="P118" s="2">
        <f t="shared" si="537"/>
        <v>20</v>
      </c>
    </row>
    <row r="119" spans="1:16" x14ac:dyDescent="0.25">
      <c r="A119" s="5" t="s">
        <v>145</v>
      </c>
      <c r="B119" s="2" t="s">
        <v>15</v>
      </c>
      <c r="C119" s="2">
        <f t="shared" si="665"/>
        <v>40</v>
      </c>
      <c r="D119" s="5" t="str">
        <f t="shared" ref="D119" si="885">IF(AND(C119&gt;0,C119&lt;25),"units_pikeman_1.png",IF(AND(C119&gt;=25,C119&lt;50),"units_pikeman_2.png",IF(AND(C119&gt;=50,C119&lt;75),"units_pikeman_3.png",IF(AND(C119&gt;=75,C119&lt;100),"units_pikeman_4.png",IF(AND(C119&gt;=100,C119&lt;125),"units_pikeman_5.png",IF(AND(C119&gt;=125,C119&lt;150),"units_pikeman_6.png",IF(AND(C119&gt;=150,C119&lt;175),"units_pikeman_7.png",IF(AND(C119&gt;=175,C119&lt;200),"units_pikeman_8.png",IF(AND(C119&gt;=200,C119&lt;225),"units_pikeman_9.png",IF(AND(C119&gt;=225,C119&lt;250),"units_pikeman_10.png",IF(AND(C119&gt;=250,C119&lt;275),"units_pikeman_11.png",IF(AND(C119&gt;=275,C119&lt;300),"units_pikeman_12.png","units_pikeman_13.png"))))))))))))</f>
        <v>units_pikeman_2.png</v>
      </c>
      <c r="E119" s="5" t="str">
        <f t="shared" ref="E119:E173" si="886">"Lkey_combat_unit_pikeman_"&amp;C119</f>
        <v>Lkey_combat_unit_pikeman_40</v>
      </c>
      <c r="F119" s="6">
        <f t="shared" ref="F119" si="887">INT(F116+1.3*C119)</f>
        <v>1167</v>
      </c>
      <c r="G119" s="2">
        <f t="shared" ref="G119" si="888">INT(G116+0.5*C119)</f>
        <v>410</v>
      </c>
      <c r="H119" s="2">
        <f t="shared" ref="H119" si="889">INT(H116+0.5*C119)</f>
        <v>410</v>
      </c>
      <c r="I119" s="2">
        <f t="shared" ref="I119" si="890">INT(I116+0.7*C119)</f>
        <v>578</v>
      </c>
      <c r="J119" s="6" t="s">
        <v>23</v>
      </c>
      <c r="K119" s="2">
        <f t="shared" ref="K119" si="891">INT(K116+0.5*C119)</f>
        <v>450</v>
      </c>
      <c r="L119" s="2" t="s">
        <v>24</v>
      </c>
      <c r="M119" s="2">
        <f t="shared" si="883"/>
        <v>22</v>
      </c>
      <c r="N119" s="2" t="s">
        <v>27</v>
      </c>
      <c r="O119" s="2">
        <f t="shared" ref="O119" si="892">INT(O116+0.1*C119)</f>
        <v>64</v>
      </c>
      <c r="P119" s="2">
        <f t="shared" si="537"/>
        <v>10</v>
      </c>
    </row>
    <row r="120" spans="1:16" x14ac:dyDescent="0.25">
      <c r="A120" s="5" t="s">
        <v>146</v>
      </c>
      <c r="B120" s="2" t="s">
        <v>1</v>
      </c>
      <c r="C120" s="2">
        <f t="shared" si="665"/>
        <v>40</v>
      </c>
      <c r="D120" s="5" t="str">
        <f t="shared" ref="D120" si="893">IF(AND(C120&gt;0,C120&lt;25),"units_archer_1.png",IF(AND(C120&gt;=25,C120&lt;50),"units_archer_2.png",IF(AND(C120&gt;=50,C120&lt;75),"units_archer_3.png",IF(AND(C120&gt;=75,C120&lt;100),"units_archer_4.png",IF(AND(C120&gt;=100,C120&lt;125),"units_archer_5.png",IF(AND(C120&gt;=125,C120&lt;150),"units_archer_6.png",IF(AND(C120&gt;=150,C120&lt;175),"units_archer_7.png",IF(AND(C120&gt;=175,C120&lt;200),"units_archer_8.png",IF(AND(C120&gt;=200,C120&lt;225),"units_archer_9.png",IF(AND(C120&gt;=225,C120&lt;250),"units_archer_10.png",IF(AND(C120&gt;=250,C120&lt;275),"units_archer_11.png",IF(AND(C120&gt;=275,C120&lt;300),"units_pikeman_12.png","units_pikeman_13.png"))))))))))))</f>
        <v>units_archer_2.png</v>
      </c>
      <c r="E120" s="5" t="str">
        <f t="shared" ref="E120:E174" si="894">"Lkey_combat_unit_archer_"&amp;C120</f>
        <v>Lkey_combat_unit_archer_40</v>
      </c>
      <c r="F120" s="6">
        <f t="shared" ref="F120" si="895">INT(F117+0.9*C120)</f>
        <v>820</v>
      </c>
      <c r="G120" s="2">
        <f t="shared" ref="G120" si="896">INT(G117+0.3*C120)</f>
        <v>228</v>
      </c>
      <c r="H120" s="2">
        <f t="shared" ref="H120" si="897">INT(H117+0.75*C120)</f>
        <v>626</v>
      </c>
      <c r="I120" s="2">
        <f t="shared" ref="I120" si="898">INT(I117+0.4*C120)</f>
        <v>318</v>
      </c>
      <c r="J120" s="6" t="s">
        <v>23</v>
      </c>
      <c r="K120" s="2">
        <f t="shared" ref="K120:K121" si="899">INT(K117+0.1*C120)</f>
        <v>74</v>
      </c>
      <c r="L120" s="2" t="s">
        <v>24</v>
      </c>
      <c r="M120" s="2">
        <f t="shared" ref="M120" si="900">INT(M117+0.5*C120)</f>
        <v>440</v>
      </c>
      <c r="N120" s="2" t="s">
        <v>27</v>
      </c>
      <c r="O120" s="2">
        <f t="shared" ref="O120" si="901">INT(O117+0.05*C120)</f>
        <v>22</v>
      </c>
      <c r="P120" s="2">
        <f t="shared" si="537"/>
        <v>15</v>
      </c>
    </row>
    <row r="121" spans="1:16" x14ac:dyDescent="0.25">
      <c r="A121" s="5" t="s">
        <v>147</v>
      </c>
      <c r="B121" s="2" t="s">
        <v>3</v>
      </c>
      <c r="C121" s="2">
        <f t="shared" si="665"/>
        <v>40</v>
      </c>
      <c r="D121" s="5" t="str">
        <f t="shared" ref="D121" si="902">IF(AND(C121&gt;0,C121&lt;25),"units_knight_1.png",IF(AND(C121&gt;=25,C121&lt;50),"units_knight_2.png",IF(AND(C121&gt;=50,C121&lt;75),"units_knight_3.png",IF(AND(C121&gt;=75,C121&lt;100),"units_knight_4.png",IF(AND(C121&gt;=100,C121&lt;125),"units_knight_5.png",IF(AND(C121&gt;=125,C121&lt;150),"units_knight_6.png",IF(AND(C121&gt;=150,C121&lt;175),"units_knight_7.png",IF(AND(C121&gt;=175,C121&lt;200),"units_knight_8.png",IF(AND(C121&gt;=200,C121&lt;225),"units_knight_9.png",IF(AND(C121&gt;=225,C121&lt;250),"units_knight_10.png",IF(AND(C121&gt;=250,C121&lt;275),"units_knight_11.png",IF(AND(C121&gt;=275,C121&lt;300),"units_pikeman_12.png","units_pikeman_13.png"))))))))))))</f>
        <v>units_knight_2.png</v>
      </c>
      <c r="E121" s="5" t="str">
        <f t="shared" ref="E121:E175" si="903">"Lkey_combat_unit_knight_"&amp;C121</f>
        <v>Lkey_combat_unit_knight_40</v>
      </c>
      <c r="F121" s="6">
        <f t="shared" ref="F121" si="904">INT(F118+1.1*C121)</f>
        <v>983</v>
      </c>
      <c r="G121" s="2">
        <f t="shared" ref="G121" si="905">INT(G118+0.6*C121)</f>
        <v>501</v>
      </c>
      <c r="H121" s="2">
        <f t="shared" ref="H121" si="906">INT(H118+0.65*C121)</f>
        <v>528</v>
      </c>
      <c r="I121" s="2">
        <f t="shared" ref="I121" si="907">INT(I118+0.2*C121)</f>
        <v>148</v>
      </c>
      <c r="J121" s="6" t="s">
        <v>23</v>
      </c>
      <c r="K121" s="2">
        <f t="shared" si="899"/>
        <v>84</v>
      </c>
      <c r="L121" s="2" t="s">
        <v>24</v>
      </c>
      <c r="M121" s="2">
        <f t="shared" ref="M121:M122" si="908">INT(M118+0.05*C121)</f>
        <v>22</v>
      </c>
      <c r="N121" s="2" t="s">
        <v>27</v>
      </c>
      <c r="O121" s="2">
        <f t="shared" ref="O121" si="909">INT(O118+0.5*C121)</f>
        <v>430</v>
      </c>
      <c r="P121" s="2">
        <f t="shared" si="537"/>
        <v>20</v>
      </c>
    </row>
    <row r="122" spans="1:16" x14ac:dyDescent="0.25">
      <c r="A122" s="5" t="s">
        <v>148</v>
      </c>
      <c r="B122" s="2" t="s">
        <v>15</v>
      </c>
      <c r="C122" s="2">
        <f t="shared" si="665"/>
        <v>41</v>
      </c>
      <c r="D122" s="5" t="str">
        <f t="shared" ref="D122" si="910">IF(AND(C122&gt;0,C122&lt;25),"units_pikeman_1.png",IF(AND(C122&gt;=25,C122&lt;50),"units_pikeman_2.png",IF(AND(C122&gt;=50,C122&lt;75),"units_pikeman_3.png",IF(AND(C122&gt;=75,C122&lt;100),"units_pikeman_4.png",IF(AND(C122&gt;=100,C122&lt;125),"units_pikeman_5.png",IF(AND(C122&gt;=125,C122&lt;150),"units_pikeman_6.png",IF(AND(C122&gt;=150,C122&lt;175),"units_pikeman_7.png",IF(AND(C122&gt;=175,C122&lt;200),"units_pikeman_8.png",IF(AND(C122&gt;=200,C122&lt;225),"units_pikeman_9.png",IF(AND(C122&gt;=225,C122&lt;250),"units_pikeman_10.png",IF(AND(C122&gt;=250,C122&lt;275),"units_pikeman_11.png",IF(AND(C122&gt;=275,C122&lt;300),"units_pikeman_12.png","units_pikeman_13.png"))))))))))))</f>
        <v>units_pikeman_2.png</v>
      </c>
      <c r="E122" s="5" t="str">
        <f t="shared" ref="E122:E176" si="911">"Lkey_combat_unit_pikeman_"&amp;C122</f>
        <v>Lkey_combat_unit_pikeman_41</v>
      </c>
      <c r="F122" s="6">
        <f t="shared" ref="F122" si="912">INT(F119+1.3*C122)</f>
        <v>1220</v>
      </c>
      <c r="G122" s="2">
        <f t="shared" ref="G122" si="913">INT(G119+0.5*C122)</f>
        <v>430</v>
      </c>
      <c r="H122" s="2">
        <f t="shared" ref="H122" si="914">INT(H119+0.5*C122)</f>
        <v>430</v>
      </c>
      <c r="I122" s="2">
        <f t="shared" ref="I122" si="915">INT(I119+0.7*C122)</f>
        <v>606</v>
      </c>
      <c r="J122" s="6" t="s">
        <v>23</v>
      </c>
      <c r="K122" s="2">
        <f t="shared" ref="K122" si="916">INT(K119+0.5*C122)</f>
        <v>470</v>
      </c>
      <c r="L122" s="2" t="s">
        <v>24</v>
      </c>
      <c r="M122" s="2">
        <f t="shared" si="908"/>
        <v>24</v>
      </c>
      <c r="N122" s="2" t="s">
        <v>27</v>
      </c>
      <c r="O122" s="2">
        <f t="shared" ref="O122" si="917">INT(O119+0.1*C122)</f>
        <v>68</v>
      </c>
      <c r="P122" s="2">
        <f t="shared" si="537"/>
        <v>10</v>
      </c>
    </row>
    <row r="123" spans="1:16" x14ac:dyDescent="0.25">
      <c r="A123" s="5" t="s">
        <v>149</v>
      </c>
      <c r="B123" s="2" t="s">
        <v>1</v>
      </c>
      <c r="C123" s="2">
        <f t="shared" si="665"/>
        <v>41</v>
      </c>
      <c r="D123" s="5" t="str">
        <f t="shared" ref="D123" si="918">IF(AND(C123&gt;0,C123&lt;25),"units_archer_1.png",IF(AND(C123&gt;=25,C123&lt;50),"units_archer_2.png",IF(AND(C123&gt;=50,C123&lt;75),"units_archer_3.png",IF(AND(C123&gt;=75,C123&lt;100),"units_archer_4.png",IF(AND(C123&gt;=100,C123&lt;125),"units_archer_5.png",IF(AND(C123&gt;=125,C123&lt;150),"units_archer_6.png",IF(AND(C123&gt;=150,C123&lt;175),"units_archer_7.png",IF(AND(C123&gt;=175,C123&lt;200),"units_archer_8.png",IF(AND(C123&gt;=200,C123&lt;225),"units_archer_9.png",IF(AND(C123&gt;=225,C123&lt;250),"units_archer_10.png",IF(AND(C123&gt;=250,C123&lt;275),"units_archer_11.png",IF(AND(C123&gt;=275,C123&lt;300),"units_pikeman_12.png","units_pikeman_13.png"))))))))))))</f>
        <v>units_archer_2.png</v>
      </c>
      <c r="E123" s="5" t="str">
        <f t="shared" ref="E123:E177" si="919">"Lkey_combat_unit_archer_"&amp;C123</f>
        <v>Lkey_combat_unit_archer_41</v>
      </c>
      <c r="F123" s="6">
        <f t="shared" ref="F123" si="920">INT(F120+0.9*C123)</f>
        <v>856</v>
      </c>
      <c r="G123" s="2">
        <f t="shared" ref="G123" si="921">INT(G120+0.3*C123)</f>
        <v>240</v>
      </c>
      <c r="H123" s="2">
        <f t="shared" ref="H123" si="922">INT(H120+0.75*C123)</f>
        <v>656</v>
      </c>
      <c r="I123" s="2">
        <f t="shared" ref="I123" si="923">INT(I120+0.4*C123)</f>
        <v>334</v>
      </c>
      <c r="J123" s="6" t="s">
        <v>23</v>
      </c>
      <c r="K123" s="2">
        <f t="shared" ref="K123:K124" si="924">INT(K120+0.1*C123)</f>
        <v>78</v>
      </c>
      <c r="L123" s="2" t="s">
        <v>24</v>
      </c>
      <c r="M123" s="2">
        <f t="shared" ref="M123" si="925">INT(M120+0.5*C123)</f>
        <v>460</v>
      </c>
      <c r="N123" s="2" t="s">
        <v>27</v>
      </c>
      <c r="O123" s="2">
        <f t="shared" ref="O123" si="926">INT(O120+0.05*C123)</f>
        <v>24</v>
      </c>
      <c r="P123" s="2">
        <f t="shared" si="537"/>
        <v>15</v>
      </c>
    </row>
    <row r="124" spans="1:16" x14ac:dyDescent="0.25">
      <c r="A124" s="5" t="s">
        <v>150</v>
      </c>
      <c r="B124" s="2" t="s">
        <v>3</v>
      </c>
      <c r="C124" s="2">
        <f t="shared" si="665"/>
        <v>41</v>
      </c>
      <c r="D124" s="5" t="str">
        <f t="shared" ref="D124" si="927">IF(AND(C124&gt;0,C124&lt;25),"units_knight_1.png",IF(AND(C124&gt;=25,C124&lt;50),"units_knight_2.png",IF(AND(C124&gt;=50,C124&lt;75),"units_knight_3.png",IF(AND(C124&gt;=75,C124&lt;100),"units_knight_4.png",IF(AND(C124&gt;=100,C124&lt;125),"units_knight_5.png",IF(AND(C124&gt;=125,C124&lt;150),"units_knight_6.png",IF(AND(C124&gt;=150,C124&lt;175),"units_knight_7.png",IF(AND(C124&gt;=175,C124&lt;200),"units_knight_8.png",IF(AND(C124&gt;=200,C124&lt;225),"units_knight_9.png",IF(AND(C124&gt;=225,C124&lt;250),"units_knight_10.png",IF(AND(C124&gt;=250,C124&lt;275),"units_knight_11.png",IF(AND(C124&gt;=275,C124&lt;300),"units_pikeman_12.png","units_pikeman_13.png"))))))))))))</f>
        <v>units_knight_2.png</v>
      </c>
      <c r="E124" s="5" t="str">
        <f t="shared" ref="E124:E178" si="928">"Lkey_combat_unit_knight_"&amp;C124</f>
        <v>Lkey_combat_unit_knight_41</v>
      </c>
      <c r="F124" s="6">
        <f t="shared" ref="F124" si="929">INT(F121+1.1*C124)</f>
        <v>1028</v>
      </c>
      <c r="G124" s="2">
        <f t="shared" ref="G124" si="930">INT(G121+0.6*C124)</f>
        <v>525</v>
      </c>
      <c r="H124" s="2">
        <f t="shared" ref="H124" si="931">INT(H121+0.65*C124)</f>
        <v>554</v>
      </c>
      <c r="I124" s="2">
        <f t="shared" ref="I124" si="932">INT(I121+0.2*C124)</f>
        <v>156</v>
      </c>
      <c r="J124" s="6" t="s">
        <v>23</v>
      </c>
      <c r="K124" s="2">
        <f t="shared" si="924"/>
        <v>88</v>
      </c>
      <c r="L124" s="2" t="s">
        <v>24</v>
      </c>
      <c r="M124" s="2">
        <f t="shared" ref="M124:M125" si="933">INT(M121+0.05*C124)</f>
        <v>24</v>
      </c>
      <c r="N124" s="2" t="s">
        <v>27</v>
      </c>
      <c r="O124" s="2">
        <f t="shared" ref="O124" si="934">INT(O121+0.5*C124)</f>
        <v>450</v>
      </c>
      <c r="P124" s="2">
        <f t="shared" si="537"/>
        <v>20</v>
      </c>
    </row>
    <row r="125" spans="1:16" x14ac:dyDescent="0.25">
      <c r="A125" s="5" t="s">
        <v>151</v>
      </c>
      <c r="B125" s="2" t="s">
        <v>15</v>
      </c>
      <c r="C125" s="2">
        <f t="shared" si="665"/>
        <v>42</v>
      </c>
      <c r="D125" s="5" t="str">
        <f t="shared" ref="D125" si="935">IF(AND(C125&gt;0,C125&lt;25),"units_pikeman_1.png",IF(AND(C125&gt;=25,C125&lt;50),"units_pikeman_2.png",IF(AND(C125&gt;=50,C125&lt;75),"units_pikeman_3.png",IF(AND(C125&gt;=75,C125&lt;100),"units_pikeman_4.png",IF(AND(C125&gt;=100,C125&lt;125),"units_pikeman_5.png",IF(AND(C125&gt;=125,C125&lt;150),"units_pikeman_6.png",IF(AND(C125&gt;=150,C125&lt;175),"units_pikeman_7.png",IF(AND(C125&gt;=175,C125&lt;200),"units_pikeman_8.png",IF(AND(C125&gt;=200,C125&lt;225),"units_pikeman_9.png",IF(AND(C125&gt;=225,C125&lt;250),"units_pikeman_10.png",IF(AND(C125&gt;=250,C125&lt;275),"units_pikeman_11.png",IF(AND(C125&gt;=275,C125&lt;300),"units_pikeman_12.png","units_pikeman_13.png"))))))))))))</f>
        <v>units_pikeman_2.png</v>
      </c>
      <c r="E125" s="5" t="str">
        <f t="shared" ref="E125:E179" si="936">"Lkey_combat_unit_pikeman_"&amp;C125</f>
        <v>Lkey_combat_unit_pikeman_42</v>
      </c>
      <c r="F125" s="6">
        <f t="shared" ref="F125" si="937">INT(F122+1.3*C125)</f>
        <v>1274</v>
      </c>
      <c r="G125" s="2">
        <f t="shared" ref="G125" si="938">INT(G122+0.5*C125)</f>
        <v>451</v>
      </c>
      <c r="H125" s="2">
        <f t="shared" ref="H125" si="939">INT(H122+0.5*C125)</f>
        <v>451</v>
      </c>
      <c r="I125" s="2">
        <f t="shared" ref="I125" si="940">INT(I122+0.7*C125)</f>
        <v>635</v>
      </c>
      <c r="J125" s="6" t="s">
        <v>23</v>
      </c>
      <c r="K125" s="2">
        <f t="shared" ref="K125" si="941">INT(K122+0.5*C125)</f>
        <v>491</v>
      </c>
      <c r="L125" s="2" t="s">
        <v>24</v>
      </c>
      <c r="M125" s="2">
        <f t="shared" si="933"/>
        <v>26</v>
      </c>
      <c r="N125" s="2" t="s">
        <v>27</v>
      </c>
      <c r="O125" s="2">
        <f t="shared" ref="O125" si="942">INT(O122+0.1*C125)</f>
        <v>72</v>
      </c>
      <c r="P125" s="2">
        <f t="shared" si="537"/>
        <v>10</v>
      </c>
    </row>
    <row r="126" spans="1:16" x14ac:dyDescent="0.25">
      <c r="A126" s="5" t="s">
        <v>152</v>
      </c>
      <c r="B126" s="2" t="s">
        <v>1</v>
      </c>
      <c r="C126" s="2">
        <f t="shared" si="665"/>
        <v>42</v>
      </c>
      <c r="D126" s="5" t="str">
        <f t="shared" ref="D126" si="943">IF(AND(C126&gt;0,C126&lt;25),"units_archer_1.png",IF(AND(C126&gt;=25,C126&lt;50),"units_archer_2.png",IF(AND(C126&gt;=50,C126&lt;75),"units_archer_3.png",IF(AND(C126&gt;=75,C126&lt;100),"units_archer_4.png",IF(AND(C126&gt;=100,C126&lt;125),"units_archer_5.png",IF(AND(C126&gt;=125,C126&lt;150),"units_archer_6.png",IF(AND(C126&gt;=150,C126&lt;175),"units_archer_7.png",IF(AND(C126&gt;=175,C126&lt;200),"units_archer_8.png",IF(AND(C126&gt;=200,C126&lt;225),"units_archer_9.png",IF(AND(C126&gt;=225,C126&lt;250),"units_archer_10.png",IF(AND(C126&gt;=250,C126&lt;275),"units_archer_11.png",IF(AND(C126&gt;=275,C126&lt;300),"units_pikeman_12.png","units_pikeman_13.png"))))))))))))</f>
        <v>units_archer_2.png</v>
      </c>
      <c r="E126" s="5" t="str">
        <f t="shared" ref="E126:E180" si="944">"Lkey_combat_unit_archer_"&amp;C126</f>
        <v>Lkey_combat_unit_archer_42</v>
      </c>
      <c r="F126" s="6">
        <f t="shared" ref="F126" si="945">INT(F123+0.9*C126)</f>
        <v>893</v>
      </c>
      <c r="G126" s="2">
        <f t="shared" ref="G126" si="946">INT(G123+0.3*C126)</f>
        <v>252</v>
      </c>
      <c r="H126" s="2">
        <f t="shared" ref="H126" si="947">INT(H123+0.75*C126)</f>
        <v>687</v>
      </c>
      <c r="I126" s="2">
        <f t="shared" ref="I126" si="948">INT(I123+0.4*C126)</f>
        <v>350</v>
      </c>
      <c r="J126" s="6" t="s">
        <v>23</v>
      </c>
      <c r="K126" s="2">
        <f t="shared" ref="K126:K127" si="949">INT(K123+0.1*C126)</f>
        <v>82</v>
      </c>
      <c r="L126" s="2" t="s">
        <v>24</v>
      </c>
      <c r="M126" s="2">
        <f t="shared" ref="M126" si="950">INT(M123+0.5*C126)</f>
        <v>481</v>
      </c>
      <c r="N126" s="2" t="s">
        <v>27</v>
      </c>
      <c r="O126" s="2">
        <f t="shared" ref="O126" si="951">INT(O123+0.05*C126)</f>
        <v>26</v>
      </c>
      <c r="P126" s="2">
        <f t="shared" si="537"/>
        <v>15</v>
      </c>
    </row>
    <row r="127" spans="1:16" x14ac:dyDescent="0.25">
      <c r="A127" s="5" t="s">
        <v>153</v>
      </c>
      <c r="B127" s="2" t="s">
        <v>3</v>
      </c>
      <c r="C127" s="2">
        <f t="shared" si="665"/>
        <v>42</v>
      </c>
      <c r="D127" s="5" t="str">
        <f t="shared" ref="D127" si="952">IF(AND(C127&gt;0,C127&lt;25),"units_knight_1.png",IF(AND(C127&gt;=25,C127&lt;50),"units_knight_2.png",IF(AND(C127&gt;=50,C127&lt;75),"units_knight_3.png",IF(AND(C127&gt;=75,C127&lt;100),"units_knight_4.png",IF(AND(C127&gt;=100,C127&lt;125),"units_knight_5.png",IF(AND(C127&gt;=125,C127&lt;150),"units_knight_6.png",IF(AND(C127&gt;=150,C127&lt;175),"units_knight_7.png",IF(AND(C127&gt;=175,C127&lt;200),"units_knight_8.png",IF(AND(C127&gt;=200,C127&lt;225),"units_knight_9.png",IF(AND(C127&gt;=225,C127&lt;250),"units_knight_10.png",IF(AND(C127&gt;=250,C127&lt;275),"units_knight_11.png",IF(AND(C127&gt;=275,C127&lt;300),"units_pikeman_12.png","units_pikeman_13.png"))))))))))))</f>
        <v>units_knight_2.png</v>
      </c>
      <c r="E127" s="5" t="str">
        <f t="shared" ref="E127:E181" si="953">"Lkey_combat_unit_knight_"&amp;C127</f>
        <v>Lkey_combat_unit_knight_42</v>
      </c>
      <c r="F127" s="6">
        <f t="shared" ref="F127" si="954">INT(F124+1.1*C127)</f>
        <v>1074</v>
      </c>
      <c r="G127" s="2">
        <f t="shared" ref="G127" si="955">INT(G124+0.6*C127)</f>
        <v>550</v>
      </c>
      <c r="H127" s="2">
        <f t="shared" ref="H127" si="956">INT(H124+0.65*C127)</f>
        <v>581</v>
      </c>
      <c r="I127" s="2">
        <f t="shared" ref="I127" si="957">INT(I124+0.2*C127)</f>
        <v>164</v>
      </c>
      <c r="J127" s="6" t="s">
        <v>23</v>
      </c>
      <c r="K127" s="2">
        <f t="shared" si="949"/>
        <v>92</v>
      </c>
      <c r="L127" s="2" t="s">
        <v>24</v>
      </c>
      <c r="M127" s="2">
        <f t="shared" ref="M127:M128" si="958">INT(M124+0.05*C127)</f>
        <v>26</v>
      </c>
      <c r="N127" s="2" t="s">
        <v>27</v>
      </c>
      <c r="O127" s="2">
        <f t="shared" ref="O127" si="959">INT(O124+0.5*C127)</f>
        <v>471</v>
      </c>
      <c r="P127" s="2">
        <f t="shared" si="537"/>
        <v>20</v>
      </c>
    </row>
    <row r="128" spans="1:16" x14ac:dyDescent="0.25">
      <c r="A128" s="5" t="s">
        <v>154</v>
      </c>
      <c r="B128" s="2" t="s">
        <v>15</v>
      </c>
      <c r="C128" s="2">
        <f t="shared" si="665"/>
        <v>43</v>
      </c>
      <c r="D128" s="5" t="str">
        <f t="shared" ref="D128" si="960">IF(AND(C128&gt;0,C128&lt;25),"units_pikeman_1.png",IF(AND(C128&gt;=25,C128&lt;50),"units_pikeman_2.png",IF(AND(C128&gt;=50,C128&lt;75),"units_pikeman_3.png",IF(AND(C128&gt;=75,C128&lt;100),"units_pikeman_4.png",IF(AND(C128&gt;=100,C128&lt;125),"units_pikeman_5.png",IF(AND(C128&gt;=125,C128&lt;150),"units_pikeman_6.png",IF(AND(C128&gt;=150,C128&lt;175),"units_pikeman_7.png",IF(AND(C128&gt;=175,C128&lt;200),"units_pikeman_8.png",IF(AND(C128&gt;=200,C128&lt;225),"units_pikeman_9.png",IF(AND(C128&gt;=225,C128&lt;250),"units_pikeman_10.png",IF(AND(C128&gt;=250,C128&lt;275),"units_pikeman_11.png",IF(AND(C128&gt;=275,C128&lt;300),"units_pikeman_12.png","units_pikeman_13.png"))))))))))))</f>
        <v>units_pikeman_2.png</v>
      </c>
      <c r="E128" s="5" t="str">
        <f t="shared" ref="E128:E182" si="961">"Lkey_combat_unit_pikeman_"&amp;C128</f>
        <v>Lkey_combat_unit_pikeman_43</v>
      </c>
      <c r="F128" s="6">
        <f t="shared" ref="F128" si="962">INT(F125+1.3*C128)</f>
        <v>1329</v>
      </c>
      <c r="G128" s="2">
        <f t="shared" ref="G128" si="963">INT(G125+0.5*C128)</f>
        <v>472</v>
      </c>
      <c r="H128" s="2">
        <f t="shared" ref="H128" si="964">INT(H125+0.5*C128)</f>
        <v>472</v>
      </c>
      <c r="I128" s="2">
        <f t="shared" ref="I128" si="965">INT(I125+0.7*C128)</f>
        <v>665</v>
      </c>
      <c r="J128" s="6" t="s">
        <v>23</v>
      </c>
      <c r="K128" s="2">
        <f t="shared" ref="K128" si="966">INT(K125+0.5*C128)</f>
        <v>512</v>
      </c>
      <c r="L128" s="2" t="s">
        <v>24</v>
      </c>
      <c r="M128" s="2">
        <f t="shared" si="958"/>
        <v>28</v>
      </c>
      <c r="N128" s="2" t="s">
        <v>27</v>
      </c>
      <c r="O128" s="2">
        <f t="shared" ref="O128" si="967">INT(O125+0.1*C128)</f>
        <v>76</v>
      </c>
      <c r="P128" s="2">
        <f t="shared" si="537"/>
        <v>10</v>
      </c>
    </row>
    <row r="129" spans="1:16" x14ac:dyDescent="0.25">
      <c r="A129" s="5" t="s">
        <v>155</v>
      </c>
      <c r="B129" s="2" t="s">
        <v>1</v>
      </c>
      <c r="C129" s="2">
        <f t="shared" si="665"/>
        <v>43</v>
      </c>
      <c r="D129" s="5" t="str">
        <f t="shared" ref="D129" si="968">IF(AND(C129&gt;0,C129&lt;25),"units_archer_1.png",IF(AND(C129&gt;=25,C129&lt;50),"units_archer_2.png",IF(AND(C129&gt;=50,C129&lt;75),"units_archer_3.png",IF(AND(C129&gt;=75,C129&lt;100),"units_archer_4.png",IF(AND(C129&gt;=100,C129&lt;125),"units_archer_5.png",IF(AND(C129&gt;=125,C129&lt;150),"units_archer_6.png",IF(AND(C129&gt;=150,C129&lt;175),"units_archer_7.png",IF(AND(C129&gt;=175,C129&lt;200),"units_archer_8.png",IF(AND(C129&gt;=200,C129&lt;225),"units_archer_9.png",IF(AND(C129&gt;=225,C129&lt;250),"units_archer_10.png",IF(AND(C129&gt;=250,C129&lt;275),"units_archer_11.png",IF(AND(C129&gt;=275,C129&lt;300),"units_pikeman_12.png","units_pikeman_13.png"))))))))))))</f>
        <v>units_archer_2.png</v>
      </c>
      <c r="E129" s="5" t="str">
        <f t="shared" ref="E129:E183" si="969">"Lkey_combat_unit_archer_"&amp;C129</f>
        <v>Lkey_combat_unit_archer_43</v>
      </c>
      <c r="F129" s="6">
        <f t="shared" ref="F129" si="970">INT(F126+0.9*C129)</f>
        <v>931</v>
      </c>
      <c r="G129" s="2">
        <f t="shared" ref="G129" si="971">INT(G126+0.3*C129)</f>
        <v>264</v>
      </c>
      <c r="H129" s="2">
        <f t="shared" ref="H129" si="972">INT(H126+0.75*C129)</f>
        <v>719</v>
      </c>
      <c r="I129" s="2">
        <f t="shared" ref="I129" si="973">INT(I126+0.4*C129)</f>
        <v>367</v>
      </c>
      <c r="J129" s="6" t="s">
        <v>23</v>
      </c>
      <c r="K129" s="2">
        <f t="shared" ref="K129:K130" si="974">INT(K126+0.1*C129)</f>
        <v>86</v>
      </c>
      <c r="L129" s="2" t="s">
        <v>24</v>
      </c>
      <c r="M129" s="2">
        <f t="shared" ref="M129" si="975">INT(M126+0.5*C129)</f>
        <v>502</v>
      </c>
      <c r="N129" s="2" t="s">
        <v>27</v>
      </c>
      <c r="O129" s="2">
        <f t="shared" ref="O129" si="976">INT(O126+0.05*C129)</f>
        <v>28</v>
      </c>
      <c r="P129" s="2">
        <f t="shared" si="537"/>
        <v>15</v>
      </c>
    </row>
    <row r="130" spans="1:16" x14ac:dyDescent="0.25">
      <c r="A130" s="5" t="s">
        <v>156</v>
      </c>
      <c r="B130" s="2" t="s">
        <v>3</v>
      </c>
      <c r="C130" s="2">
        <f t="shared" si="665"/>
        <v>43</v>
      </c>
      <c r="D130" s="5" t="str">
        <f t="shared" ref="D130" si="977">IF(AND(C130&gt;0,C130&lt;25),"units_knight_1.png",IF(AND(C130&gt;=25,C130&lt;50),"units_knight_2.png",IF(AND(C130&gt;=50,C130&lt;75),"units_knight_3.png",IF(AND(C130&gt;=75,C130&lt;100),"units_knight_4.png",IF(AND(C130&gt;=100,C130&lt;125),"units_knight_5.png",IF(AND(C130&gt;=125,C130&lt;150),"units_knight_6.png",IF(AND(C130&gt;=150,C130&lt;175),"units_knight_7.png",IF(AND(C130&gt;=175,C130&lt;200),"units_knight_8.png",IF(AND(C130&gt;=200,C130&lt;225),"units_knight_9.png",IF(AND(C130&gt;=225,C130&lt;250),"units_knight_10.png",IF(AND(C130&gt;=250,C130&lt;275),"units_knight_11.png",IF(AND(C130&gt;=275,C130&lt;300),"units_pikeman_12.png","units_pikeman_13.png"))))))))))))</f>
        <v>units_knight_2.png</v>
      </c>
      <c r="E130" s="5" t="str">
        <f t="shared" ref="E130:E184" si="978">"Lkey_combat_unit_knight_"&amp;C130</f>
        <v>Lkey_combat_unit_knight_43</v>
      </c>
      <c r="F130" s="6">
        <f t="shared" ref="F130" si="979">INT(F127+1.1*C130)</f>
        <v>1121</v>
      </c>
      <c r="G130" s="2">
        <f t="shared" ref="G130" si="980">INT(G127+0.6*C130)</f>
        <v>575</v>
      </c>
      <c r="H130" s="2">
        <f t="shared" ref="H130" si="981">INT(H127+0.65*C130)</f>
        <v>608</v>
      </c>
      <c r="I130" s="2">
        <f t="shared" ref="I130" si="982">INT(I127+0.2*C130)</f>
        <v>172</v>
      </c>
      <c r="J130" s="6" t="s">
        <v>23</v>
      </c>
      <c r="K130" s="2">
        <f t="shared" si="974"/>
        <v>96</v>
      </c>
      <c r="L130" s="2" t="s">
        <v>24</v>
      </c>
      <c r="M130" s="2">
        <f t="shared" ref="M130:M131" si="983">INT(M127+0.05*C130)</f>
        <v>28</v>
      </c>
      <c r="N130" s="2" t="s">
        <v>27</v>
      </c>
      <c r="O130" s="2">
        <f t="shared" ref="O130" si="984">INT(O127+0.5*C130)</f>
        <v>492</v>
      </c>
      <c r="P130" s="2">
        <f t="shared" si="537"/>
        <v>20</v>
      </c>
    </row>
    <row r="131" spans="1:16" x14ac:dyDescent="0.25">
      <c r="A131" s="5" t="s">
        <v>157</v>
      </c>
      <c r="B131" s="2" t="s">
        <v>15</v>
      </c>
      <c r="C131" s="2">
        <f t="shared" si="665"/>
        <v>44</v>
      </c>
      <c r="D131" s="5" t="str">
        <f t="shared" ref="D131" si="985">IF(AND(C131&gt;0,C131&lt;25),"units_pikeman_1.png",IF(AND(C131&gt;=25,C131&lt;50),"units_pikeman_2.png",IF(AND(C131&gt;=50,C131&lt;75),"units_pikeman_3.png",IF(AND(C131&gt;=75,C131&lt;100),"units_pikeman_4.png",IF(AND(C131&gt;=100,C131&lt;125),"units_pikeman_5.png",IF(AND(C131&gt;=125,C131&lt;150),"units_pikeman_6.png",IF(AND(C131&gt;=150,C131&lt;175),"units_pikeman_7.png",IF(AND(C131&gt;=175,C131&lt;200),"units_pikeman_8.png",IF(AND(C131&gt;=200,C131&lt;225),"units_pikeman_9.png",IF(AND(C131&gt;=225,C131&lt;250),"units_pikeman_10.png",IF(AND(C131&gt;=250,C131&lt;275),"units_pikeman_11.png",IF(AND(C131&gt;=275,C131&lt;300),"units_pikeman_12.png","units_pikeman_13.png"))))))))))))</f>
        <v>units_pikeman_2.png</v>
      </c>
      <c r="E131" s="5" t="str">
        <f t="shared" ref="E131:E185" si="986">"Lkey_combat_unit_pikeman_"&amp;C131</f>
        <v>Lkey_combat_unit_pikeman_44</v>
      </c>
      <c r="F131" s="6">
        <f t="shared" ref="F131" si="987">INT(F128+1.3*C131)</f>
        <v>1386</v>
      </c>
      <c r="G131" s="2">
        <f t="shared" ref="G131" si="988">INT(G128+0.5*C131)</f>
        <v>494</v>
      </c>
      <c r="H131" s="2">
        <f t="shared" ref="H131" si="989">INT(H128+0.5*C131)</f>
        <v>494</v>
      </c>
      <c r="I131" s="2">
        <f t="shared" ref="I131" si="990">INT(I128+0.7*C131)</f>
        <v>695</v>
      </c>
      <c r="J131" s="6" t="s">
        <v>23</v>
      </c>
      <c r="K131" s="2">
        <f t="shared" ref="K131" si="991">INT(K128+0.5*C131)</f>
        <v>534</v>
      </c>
      <c r="L131" s="2" t="s">
        <v>24</v>
      </c>
      <c r="M131" s="2">
        <f t="shared" si="983"/>
        <v>30</v>
      </c>
      <c r="N131" s="2" t="s">
        <v>27</v>
      </c>
      <c r="O131" s="2">
        <f t="shared" ref="O131" si="992">INT(O128+0.1*C131)</f>
        <v>80</v>
      </c>
      <c r="P131" s="2">
        <f t="shared" si="537"/>
        <v>10</v>
      </c>
    </row>
    <row r="132" spans="1:16" x14ac:dyDescent="0.25">
      <c r="A132" s="5" t="s">
        <v>158</v>
      </c>
      <c r="B132" s="2" t="s">
        <v>1</v>
      </c>
      <c r="C132" s="2">
        <f t="shared" si="665"/>
        <v>44</v>
      </c>
      <c r="D132" s="5" t="str">
        <f t="shared" ref="D132" si="993">IF(AND(C132&gt;0,C132&lt;25),"units_archer_1.png",IF(AND(C132&gt;=25,C132&lt;50),"units_archer_2.png",IF(AND(C132&gt;=50,C132&lt;75),"units_archer_3.png",IF(AND(C132&gt;=75,C132&lt;100),"units_archer_4.png",IF(AND(C132&gt;=100,C132&lt;125),"units_archer_5.png",IF(AND(C132&gt;=125,C132&lt;150),"units_archer_6.png",IF(AND(C132&gt;=150,C132&lt;175),"units_archer_7.png",IF(AND(C132&gt;=175,C132&lt;200),"units_archer_8.png",IF(AND(C132&gt;=200,C132&lt;225),"units_archer_9.png",IF(AND(C132&gt;=225,C132&lt;250),"units_archer_10.png",IF(AND(C132&gt;=250,C132&lt;275),"units_archer_11.png",IF(AND(C132&gt;=275,C132&lt;300),"units_pikeman_12.png","units_pikeman_13.png"))))))))))))</f>
        <v>units_archer_2.png</v>
      </c>
      <c r="E132" s="5" t="str">
        <f t="shared" ref="E132:E186" si="994">"Lkey_combat_unit_archer_"&amp;C132</f>
        <v>Lkey_combat_unit_archer_44</v>
      </c>
      <c r="F132" s="6">
        <f t="shared" ref="F132" si="995">INT(F129+0.9*C132)</f>
        <v>970</v>
      </c>
      <c r="G132" s="2">
        <f t="shared" ref="G132" si="996">INT(G129+0.3*C132)</f>
        <v>277</v>
      </c>
      <c r="H132" s="2">
        <f t="shared" ref="H132" si="997">INT(H129+0.75*C132)</f>
        <v>752</v>
      </c>
      <c r="I132" s="2">
        <f t="shared" ref="I132" si="998">INT(I129+0.4*C132)</f>
        <v>384</v>
      </c>
      <c r="J132" s="6" t="s">
        <v>23</v>
      </c>
      <c r="K132" s="2">
        <f t="shared" ref="K132:K133" si="999">INT(K129+0.1*C132)</f>
        <v>90</v>
      </c>
      <c r="L132" s="2" t="s">
        <v>24</v>
      </c>
      <c r="M132" s="2">
        <f t="shared" ref="M132" si="1000">INT(M129+0.5*C132)</f>
        <v>524</v>
      </c>
      <c r="N132" s="2" t="s">
        <v>27</v>
      </c>
      <c r="O132" s="2">
        <f t="shared" ref="O132" si="1001">INT(O129+0.05*C132)</f>
        <v>30</v>
      </c>
      <c r="P132" s="2">
        <f t="shared" si="537"/>
        <v>15</v>
      </c>
    </row>
    <row r="133" spans="1:16" x14ac:dyDescent="0.25">
      <c r="A133" s="5" t="s">
        <v>159</v>
      </c>
      <c r="B133" s="2" t="s">
        <v>3</v>
      </c>
      <c r="C133" s="2">
        <f t="shared" si="665"/>
        <v>44</v>
      </c>
      <c r="D133" s="5" t="str">
        <f t="shared" ref="D133" si="1002">IF(AND(C133&gt;0,C133&lt;25),"units_knight_1.png",IF(AND(C133&gt;=25,C133&lt;50),"units_knight_2.png",IF(AND(C133&gt;=50,C133&lt;75),"units_knight_3.png",IF(AND(C133&gt;=75,C133&lt;100),"units_knight_4.png",IF(AND(C133&gt;=100,C133&lt;125),"units_knight_5.png",IF(AND(C133&gt;=125,C133&lt;150),"units_knight_6.png",IF(AND(C133&gt;=150,C133&lt;175),"units_knight_7.png",IF(AND(C133&gt;=175,C133&lt;200),"units_knight_8.png",IF(AND(C133&gt;=200,C133&lt;225),"units_knight_9.png",IF(AND(C133&gt;=225,C133&lt;250),"units_knight_10.png",IF(AND(C133&gt;=250,C133&lt;275),"units_knight_11.png",IF(AND(C133&gt;=275,C133&lt;300),"units_pikeman_12.png","units_pikeman_13.png"))))))))))))</f>
        <v>units_knight_2.png</v>
      </c>
      <c r="E133" s="5" t="str">
        <f t="shared" ref="E133:E187" si="1003">"Lkey_combat_unit_knight_"&amp;C133</f>
        <v>Lkey_combat_unit_knight_44</v>
      </c>
      <c r="F133" s="6">
        <f t="shared" ref="F133" si="1004">INT(F130+1.1*C133)</f>
        <v>1169</v>
      </c>
      <c r="G133" s="2">
        <f t="shared" ref="G133" si="1005">INT(G130+0.6*C133)</f>
        <v>601</v>
      </c>
      <c r="H133" s="2">
        <f t="shared" ref="H133" si="1006">INT(H130+0.65*C133)</f>
        <v>636</v>
      </c>
      <c r="I133" s="2">
        <f t="shared" ref="I133" si="1007">INT(I130+0.2*C133)</f>
        <v>180</v>
      </c>
      <c r="J133" s="6" t="s">
        <v>23</v>
      </c>
      <c r="K133" s="2">
        <f t="shared" si="999"/>
        <v>100</v>
      </c>
      <c r="L133" s="2" t="s">
        <v>24</v>
      </c>
      <c r="M133" s="2">
        <f t="shared" ref="M133:M134" si="1008">INT(M130+0.05*C133)</f>
        <v>30</v>
      </c>
      <c r="N133" s="2" t="s">
        <v>27</v>
      </c>
      <c r="O133" s="2">
        <f t="shared" ref="O133" si="1009">INT(O130+0.5*C133)</f>
        <v>514</v>
      </c>
      <c r="P133" s="2">
        <f t="shared" si="537"/>
        <v>20</v>
      </c>
    </row>
    <row r="134" spans="1:16" x14ac:dyDescent="0.25">
      <c r="A134" s="5" t="s">
        <v>160</v>
      </c>
      <c r="B134" s="2" t="s">
        <v>15</v>
      </c>
      <c r="C134" s="2">
        <f t="shared" si="665"/>
        <v>45</v>
      </c>
      <c r="D134" s="5" t="str">
        <f t="shared" ref="D134" si="1010">IF(AND(C134&gt;0,C134&lt;25),"units_pikeman_1.png",IF(AND(C134&gt;=25,C134&lt;50),"units_pikeman_2.png",IF(AND(C134&gt;=50,C134&lt;75),"units_pikeman_3.png",IF(AND(C134&gt;=75,C134&lt;100),"units_pikeman_4.png",IF(AND(C134&gt;=100,C134&lt;125),"units_pikeman_5.png",IF(AND(C134&gt;=125,C134&lt;150),"units_pikeman_6.png",IF(AND(C134&gt;=150,C134&lt;175),"units_pikeman_7.png",IF(AND(C134&gt;=175,C134&lt;200),"units_pikeman_8.png",IF(AND(C134&gt;=200,C134&lt;225),"units_pikeman_9.png",IF(AND(C134&gt;=225,C134&lt;250),"units_pikeman_10.png",IF(AND(C134&gt;=250,C134&lt;275),"units_pikeman_11.png",IF(AND(C134&gt;=275,C134&lt;300),"units_pikeman_12.png","units_pikeman_13.png"))))))))))))</f>
        <v>units_pikeman_2.png</v>
      </c>
      <c r="E134" s="5" t="str">
        <f t="shared" ref="E134:E188" si="1011">"Lkey_combat_unit_pikeman_"&amp;C134</f>
        <v>Lkey_combat_unit_pikeman_45</v>
      </c>
      <c r="F134" s="6">
        <f t="shared" ref="F134" si="1012">INT(F131+1.3*C134)</f>
        <v>1444</v>
      </c>
      <c r="G134" s="2">
        <f t="shared" ref="G134" si="1013">INT(G131+0.5*C134)</f>
        <v>516</v>
      </c>
      <c r="H134" s="2">
        <f t="shared" ref="H134" si="1014">INT(H131+0.5*C134)</f>
        <v>516</v>
      </c>
      <c r="I134" s="2">
        <f t="shared" ref="I134" si="1015">INT(I131+0.7*C134)</f>
        <v>726</v>
      </c>
      <c r="J134" s="6" t="s">
        <v>23</v>
      </c>
      <c r="K134" s="2">
        <f t="shared" ref="K134" si="1016">INT(K131+0.5*C134)</f>
        <v>556</v>
      </c>
      <c r="L134" s="2" t="s">
        <v>24</v>
      </c>
      <c r="M134" s="2">
        <f t="shared" si="1008"/>
        <v>32</v>
      </c>
      <c r="N134" s="2" t="s">
        <v>27</v>
      </c>
      <c r="O134" s="2">
        <f t="shared" ref="O134" si="1017">INT(O131+0.1*C134)</f>
        <v>84</v>
      </c>
      <c r="P134" s="2">
        <f t="shared" si="537"/>
        <v>10</v>
      </c>
    </row>
    <row r="135" spans="1:16" x14ac:dyDescent="0.25">
      <c r="A135" s="5" t="s">
        <v>161</v>
      </c>
      <c r="B135" s="2" t="s">
        <v>1</v>
      </c>
      <c r="C135" s="2">
        <f t="shared" si="665"/>
        <v>45</v>
      </c>
      <c r="D135" s="5" t="str">
        <f t="shared" ref="D135" si="1018">IF(AND(C135&gt;0,C135&lt;25),"units_archer_1.png",IF(AND(C135&gt;=25,C135&lt;50),"units_archer_2.png",IF(AND(C135&gt;=50,C135&lt;75),"units_archer_3.png",IF(AND(C135&gt;=75,C135&lt;100),"units_archer_4.png",IF(AND(C135&gt;=100,C135&lt;125),"units_archer_5.png",IF(AND(C135&gt;=125,C135&lt;150),"units_archer_6.png",IF(AND(C135&gt;=150,C135&lt;175),"units_archer_7.png",IF(AND(C135&gt;=175,C135&lt;200),"units_archer_8.png",IF(AND(C135&gt;=200,C135&lt;225),"units_archer_9.png",IF(AND(C135&gt;=225,C135&lt;250),"units_archer_10.png",IF(AND(C135&gt;=250,C135&lt;275),"units_archer_11.png",IF(AND(C135&gt;=275,C135&lt;300),"units_pikeman_12.png","units_pikeman_13.png"))))))))))))</f>
        <v>units_archer_2.png</v>
      </c>
      <c r="E135" s="5" t="str">
        <f t="shared" ref="E135:E189" si="1019">"Lkey_combat_unit_archer_"&amp;C135</f>
        <v>Lkey_combat_unit_archer_45</v>
      </c>
      <c r="F135" s="6">
        <f t="shared" ref="F135" si="1020">INT(F132+0.9*C135)</f>
        <v>1010</v>
      </c>
      <c r="G135" s="2">
        <f t="shared" ref="G135" si="1021">INT(G132+0.3*C135)</f>
        <v>290</v>
      </c>
      <c r="H135" s="2">
        <f t="shared" ref="H135" si="1022">INT(H132+0.75*C135)</f>
        <v>785</v>
      </c>
      <c r="I135" s="2">
        <f t="shared" ref="I135" si="1023">INT(I132+0.4*C135)</f>
        <v>402</v>
      </c>
      <c r="J135" s="6" t="s">
        <v>23</v>
      </c>
      <c r="K135" s="2">
        <f t="shared" ref="K135:K136" si="1024">INT(K132+0.1*C135)</f>
        <v>94</v>
      </c>
      <c r="L135" s="2" t="s">
        <v>24</v>
      </c>
      <c r="M135" s="2">
        <f t="shared" ref="M135" si="1025">INT(M132+0.5*C135)</f>
        <v>546</v>
      </c>
      <c r="N135" s="2" t="s">
        <v>27</v>
      </c>
      <c r="O135" s="2">
        <f t="shared" ref="O135" si="1026">INT(O132+0.05*C135)</f>
        <v>32</v>
      </c>
      <c r="P135" s="2">
        <f t="shared" si="537"/>
        <v>15</v>
      </c>
    </row>
    <row r="136" spans="1:16" x14ac:dyDescent="0.25">
      <c r="A136" s="5" t="s">
        <v>162</v>
      </c>
      <c r="B136" s="2" t="s">
        <v>3</v>
      </c>
      <c r="C136" s="2">
        <f t="shared" si="665"/>
        <v>45</v>
      </c>
      <c r="D136" s="5" t="str">
        <f t="shared" ref="D136" si="1027">IF(AND(C136&gt;0,C136&lt;25),"units_knight_1.png",IF(AND(C136&gt;=25,C136&lt;50),"units_knight_2.png",IF(AND(C136&gt;=50,C136&lt;75),"units_knight_3.png",IF(AND(C136&gt;=75,C136&lt;100),"units_knight_4.png",IF(AND(C136&gt;=100,C136&lt;125),"units_knight_5.png",IF(AND(C136&gt;=125,C136&lt;150),"units_knight_6.png",IF(AND(C136&gt;=150,C136&lt;175),"units_knight_7.png",IF(AND(C136&gt;=175,C136&lt;200),"units_knight_8.png",IF(AND(C136&gt;=200,C136&lt;225),"units_knight_9.png",IF(AND(C136&gt;=225,C136&lt;250),"units_knight_10.png",IF(AND(C136&gt;=250,C136&lt;275),"units_knight_11.png",IF(AND(C136&gt;=275,C136&lt;300),"units_pikeman_12.png","units_pikeman_13.png"))))))))))))</f>
        <v>units_knight_2.png</v>
      </c>
      <c r="E136" s="5" t="str">
        <f t="shared" ref="E136:E190" si="1028">"Lkey_combat_unit_knight_"&amp;C136</f>
        <v>Lkey_combat_unit_knight_45</v>
      </c>
      <c r="F136" s="6">
        <f t="shared" ref="F136" si="1029">INT(F133+1.1*C136)</f>
        <v>1218</v>
      </c>
      <c r="G136" s="2">
        <f t="shared" ref="G136" si="1030">INT(G133+0.6*C136)</f>
        <v>628</v>
      </c>
      <c r="H136" s="2">
        <f t="shared" ref="H136" si="1031">INT(H133+0.65*C136)</f>
        <v>665</v>
      </c>
      <c r="I136" s="2">
        <f t="shared" ref="I136" si="1032">INT(I133+0.2*C136)</f>
        <v>189</v>
      </c>
      <c r="J136" s="6" t="s">
        <v>23</v>
      </c>
      <c r="K136" s="2">
        <f t="shared" si="1024"/>
        <v>104</v>
      </c>
      <c r="L136" s="2" t="s">
        <v>24</v>
      </c>
      <c r="M136" s="2">
        <f t="shared" ref="M136:M137" si="1033">INT(M133+0.05*C136)</f>
        <v>32</v>
      </c>
      <c r="N136" s="2" t="s">
        <v>27</v>
      </c>
      <c r="O136" s="2">
        <f t="shared" ref="O136" si="1034">INT(O133+0.5*C136)</f>
        <v>536</v>
      </c>
      <c r="P136" s="2">
        <f t="shared" ref="P136:P199" si="1035">INT(P133+0.01*C136)</f>
        <v>20</v>
      </c>
    </row>
    <row r="137" spans="1:16" x14ac:dyDescent="0.25">
      <c r="A137" s="5" t="s">
        <v>163</v>
      </c>
      <c r="B137" s="2" t="s">
        <v>15</v>
      </c>
      <c r="C137" s="2">
        <f t="shared" si="665"/>
        <v>46</v>
      </c>
      <c r="D137" s="5" t="str">
        <f t="shared" ref="D137" si="1036">IF(AND(C137&gt;0,C137&lt;25),"units_pikeman_1.png",IF(AND(C137&gt;=25,C137&lt;50),"units_pikeman_2.png",IF(AND(C137&gt;=50,C137&lt;75),"units_pikeman_3.png",IF(AND(C137&gt;=75,C137&lt;100),"units_pikeman_4.png",IF(AND(C137&gt;=100,C137&lt;125),"units_pikeman_5.png",IF(AND(C137&gt;=125,C137&lt;150),"units_pikeman_6.png",IF(AND(C137&gt;=150,C137&lt;175),"units_pikeman_7.png",IF(AND(C137&gt;=175,C137&lt;200),"units_pikeman_8.png",IF(AND(C137&gt;=200,C137&lt;225),"units_pikeman_9.png",IF(AND(C137&gt;=225,C137&lt;250),"units_pikeman_10.png",IF(AND(C137&gt;=250,C137&lt;275),"units_pikeman_11.png",IF(AND(C137&gt;=275,C137&lt;300),"units_pikeman_12.png","units_pikeman_13.png"))))))))))))</f>
        <v>units_pikeman_2.png</v>
      </c>
      <c r="E137" s="5" t="str">
        <f t="shared" ref="E137:E191" si="1037">"Lkey_combat_unit_pikeman_"&amp;C137</f>
        <v>Lkey_combat_unit_pikeman_46</v>
      </c>
      <c r="F137" s="6">
        <f t="shared" ref="F137" si="1038">INT(F134+1.3*C137)</f>
        <v>1503</v>
      </c>
      <c r="G137" s="2">
        <f t="shared" ref="G137" si="1039">INT(G134+0.5*C137)</f>
        <v>539</v>
      </c>
      <c r="H137" s="2">
        <f t="shared" ref="H137" si="1040">INT(H134+0.5*C137)</f>
        <v>539</v>
      </c>
      <c r="I137" s="2">
        <f t="shared" ref="I137" si="1041">INT(I134+0.7*C137)</f>
        <v>758</v>
      </c>
      <c r="J137" s="6" t="s">
        <v>23</v>
      </c>
      <c r="K137" s="2">
        <f t="shared" ref="K137" si="1042">INT(K134+0.5*C137)</f>
        <v>579</v>
      </c>
      <c r="L137" s="2" t="s">
        <v>24</v>
      </c>
      <c r="M137" s="2">
        <f t="shared" si="1033"/>
        <v>34</v>
      </c>
      <c r="N137" s="2" t="s">
        <v>27</v>
      </c>
      <c r="O137" s="2">
        <f t="shared" ref="O137" si="1043">INT(O134+0.1*C137)</f>
        <v>88</v>
      </c>
      <c r="P137" s="2">
        <f t="shared" si="1035"/>
        <v>10</v>
      </c>
    </row>
    <row r="138" spans="1:16" x14ac:dyDescent="0.25">
      <c r="A138" s="5" t="s">
        <v>164</v>
      </c>
      <c r="B138" s="2" t="s">
        <v>1</v>
      </c>
      <c r="C138" s="2">
        <f t="shared" si="665"/>
        <v>46</v>
      </c>
      <c r="D138" s="5" t="str">
        <f t="shared" ref="D138" si="1044">IF(AND(C138&gt;0,C138&lt;25),"units_archer_1.png",IF(AND(C138&gt;=25,C138&lt;50),"units_archer_2.png",IF(AND(C138&gt;=50,C138&lt;75),"units_archer_3.png",IF(AND(C138&gt;=75,C138&lt;100),"units_archer_4.png",IF(AND(C138&gt;=100,C138&lt;125),"units_archer_5.png",IF(AND(C138&gt;=125,C138&lt;150),"units_archer_6.png",IF(AND(C138&gt;=150,C138&lt;175),"units_archer_7.png",IF(AND(C138&gt;=175,C138&lt;200),"units_archer_8.png",IF(AND(C138&gt;=200,C138&lt;225),"units_archer_9.png",IF(AND(C138&gt;=225,C138&lt;250),"units_archer_10.png",IF(AND(C138&gt;=250,C138&lt;275),"units_archer_11.png",IF(AND(C138&gt;=275,C138&lt;300),"units_pikeman_12.png","units_pikeman_13.png"))))))))))))</f>
        <v>units_archer_2.png</v>
      </c>
      <c r="E138" s="5" t="str">
        <f t="shared" ref="E138:E192" si="1045">"Lkey_combat_unit_archer_"&amp;C138</f>
        <v>Lkey_combat_unit_archer_46</v>
      </c>
      <c r="F138" s="6">
        <f t="shared" ref="F138" si="1046">INT(F135+0.9*C138)</f>
        <v>1051</v>
      </c>
      <c r="G138" s="2">
        <f t="shared" ref="G138" si="1047">INT(G135+0.3*C138)</f>
        <v>303</v>
      </c>
      <c r="H138" s="2">
        <f t="shared" ref="H138" si="1048">INT(H135+0.75*C138)</f>
        <v>819</v>
      </c>
      <c r="I138" s="2">
        <f t="shared" ref="I138" si="1049">INT(I135+0.4*C138)</f>
        <v>420</v>
      </c>
      <c r="J138" s="6" t="s">
        <v>23</v>
      </c>
      <c r="K138" s="2">
        <f t="shared" ref="K138:K139" si="1050">INT(K135+0.1*C138)</f>
        <v>98</v>
      </c>
      <c r="L138" s="2" t="s">
        <v>24</v>
      </c>
      <c r="M138" s="2">
        <f t="shared" ref="M138" si="1051">INT(M135+0.5*C138)</f>
        <v>569</v>
      </c>
      <c r="N138" s="2" t="s">
        <v>27</v>
      </c>
      <c r="O138" s="2">
        <f t="shared" ref="O138" si="1052">INT(O135+0.05*C138)</f>
        <v>34</v>
      </c>
      <c r="P138" s="2">
        <f t="shared" si="1035"/>
        <v>15</v>
      </c>
    </row>
    <row r="139" spans="1:16" x14ac:dyDescent="0.25">
      <c r="A139" s="5" t="s">
        <v>165</v>
      </c>
      <c r="B139" s="2" t="s">
        <v>3</v>
      </c>
      <c r="C139" s="2">
        <f t="shared" si="665"/>
        <v>46</v>
      </c>
      <c r="D139" s="5" t="str">
        <f t="shared" ref="D139" si="1053">IF(AND(C139&gt;0,C139&lt;25),"units_knight_1.png",IF(AND(C139&gt;=25,C139&lt;50),"units_knight_2.png",IF(AND(C139&gt;=50,C139&lt;75),"units_knight_3.png",IF(AND(C139&gt;=75,C139&lt;100),"units_knight_4.png",IF(AND(C139&gt;=100,C139&lt;125),"units_knight_5.png",IF(AND(C139&gt;=125,C139&lt;150),"units_knight_6.png",IF(AND(C139&gt;=150,C139&lt;175),"units_knight_7.png",IF(AND(C139&gt;=175,C139&lt;200),"units_knight_8.png",IF(AND(C139&gt;=200,C139&lt;225),"units_knight_9.png",IF(AND(C139&gt;=225,C139&lt;250),"units_knight_10.png",IF(AND(C139&gt;=250,C139&lt;275),"units_knight_11.png",IF(AND(C139&gt;=275,C139&lt;300),"units_pikeman_12.png","units_pikeman_13.png"))))))))))))</f>
        <v>units_knight_2.png</v>
      </c>
      <c r="E139" s="5" t="str">
        <f t="shared" ref="E139:E193" si="1054">"Lkey_combat_unit_knight_"&amp;C139</f>
        <v>Lkey_combat_unit_knight_46</v>
      </c>
      <c r="F139" s="6">
        <f t="shared" ref="F139" si="1055">INT(F136+1.1*C139)</f>
        <v>1268</v>
      </c>
      <c r="G139" s="2">
        <f t="shared" ref="G139" si="1056">INT(G136+0.6*C139)</f>
        <v>655</v>
      </c>
      <c r="H139" s="2">
        <f t="shared" ref="H139" si="1057">INT(H136+0.65*C139)</f>
        <v>694</v>
      </c>
      <c r="I139" s="2">
        <f t="shared" ref="I139" si="1058">INT(I136+0.2*C139)</f>
        <v>198</v>
      </c>
      <c r="J139" s="6" t="s">
        <v>23</v>
      </c>
      <c r="K139" s="2">
        <f t="shared" si="1050"/>
        <v>108</v>
      </c>
      <c r="L139" s="2" t="s">
        <v>24</v>
      </c>
      <c r="M139" s="2">
        <f t="shared" ref="M139:M140" si="1059">INT(M136+0.05*C139)</f>
        <v>34</v>
      </c>
      <c r="N139" s="2" t="s">
        <v>27</v>
      </c>
      <c r="O139" s="2">
        <f t="shared" ref="O139" si="1060">INT(O136+0.5*C139)</f>
        <v>559</v>
      </c>
      <c r="P139" s="2">
        <f t="shared" si="1035"/>
        <v>20</v>
      </c>
    </row>
    <row r="140" spans="1:16" x14ac:dyDescent="0.25">
      <c r="A140" s="5" t="s">
        <v>166</v>
      </c>
      <c r="B140" s="2" t="s">
        <v>15</v>
      </c>
      <c r="C140" s="2">
        <f t="shared" si="665"/>
        <v>47</v>
      </c>
      <c r="D140" s="5" t="str">
        <f t="shared" ref="D140" si="1061">IF(AND(C140&gt;0,C140&lt;25),"units_pikeman_1.png",IF(AND(C140&gt;=25,C140&lt;50),"units_pikeman_2.png",IF(AND(C140&gt;=50,C140&lt;75),"units_pikeman_3.png",IF(AND(C140&gt;=75,C140&lt;100),"units_pikeman_4.png",IF(AND(C140&gt;=100,C140&lt;125),"units_pikeman_5.png",IF(AND(C140&gt;=125,C140&lt;150),"units_pikeman_6.png",IF(AND(C140&gt;=150,C140&lt;175),"units_pikeman_7.png",IF(AND(C140&gt;=175,C140&lt;200),"units_pikeman_8.png",IF(AND(C140&gt;=200,C140&lt;225),"units_pikeman_9.png",IF(AND(C140&gt;=225,C140&lt;250),"units_pikeman_10.png",IF(AND(C140&gt;=250,C140&lt;275),"units_pikeman_11.png",IF(AND(C140&gt;=275,C140&lt;300),"units_pikeman_12.png","units_pikeman_13.png"))))))))))))</f>
        <v>units_pikeman_2.png</v>
      </c>
      <c r="E140" s="5" t="str">
        <f t="shared" ref="E140" si="1062">"Lkey_combat_unit_pikeman_"&amp;C140</f>
        <v>Lkey_combat_unit_pikeman_47</v>
      </c>
      <c r="F140" s="6">
        <f t="shared" ref="F140" si="1063">INT(F137+1.3*C140)</f>
        <v>1564</v>
      </c>
      <c r="G140" s="2">
        <f t="shared" ref="G140" si="1064">INT(G137+0.5*C140)</f>
        <v>562</v>
      </c>
      <c r="H140" s="2">
        <f t="shared" ref="H140" si="1065">INT(H137+0.5*C140)</f>
        <v>562</v>
      </c>
      <c r="I140" s="2">
        <f t="shared" ref="I140" si="1066">INT(I137+0.7*C140)</f>
        <v>790</v>
      </c>
      <c r="J140" s="6" t="s">
        <v>23</v>
      </c>
      <c r="K140" s="2">
        <f t="shared" ref="K140" si="1067">INT(K137+0.5*C140)</f>
        <v>602</v>
      </c>
      <c r="L140" s="2" t="s">
        <v>24</v>
      </c>
      <c r="M140" s="2">
        <f t="shared" si="1059"/>
        <v>36</v>
      </c>
      <c r="N140" s="2" t="s">
        <v>27</v>
      </c>
      <c r="O140" s="2">
        <f t="shared" ref="O140" si="1068">INT(O137+0.1*C140)</f>
        <v>92</v>
      </c>
      <c r="P140" s="2">
        <f t="shared" si="1035"/>
        <v>10</v>
      </c>
    </row>
    <row r="141" spans="1:16" x14ac:dyDescent="0.25">
      <c r="A141" s="5" t="s">
        <v>167</v>
      </c>
      <c r="B141" s="2" t="s">
        <v>1</v>
      </c>
      <c r="C141" s="2">
        <f t="shared" si="665"/>
        <v>47</v>
      </c>
      <c r="D141" s="5" t="str">
        <f t="shared" ref="D141" si="1069">IF(AND(C141&gt;0,C141&lt;25),"units_archer_1.png",IF(AND(C141&gt;=25,C141&lt;50),"units_archer_2.png",IF(AND(C141&gt;=50,C141&lt;75),"units_archer_3.png",IF(AND(C141&gt;=75,C141&lt;100),"units_archer_4.png",IF(AND(C141&gt;=100,C141&lt;125),"units_archer_5.png",IF(AND(C141&gt;=125,C141&lt;150),"units_archer_6.png",IF(AND(C141&gt;=150,C141&lt;175),"units_archer_7.png",IF(AND(C141&gt;=175,C141&lt;200),"units_archer_8.png",IF(AND(C141&gt;=200,C141&lt;225),"units_archer_9.png",IF(AND(C141&gt;=225,C141&lt;250),"units_archer_10.png",IF(AND(C141&gt;=250,C141&lt;275),"units_archer_11.png",IF(AND(C141&gt;=275,C141&lt;300),"units_pikeman_12.png","units_pikeman_13.png"))))))))))))</f>
        <v>units_archer_2.png</v>
      </c>
      <c r="E141" s="5" t="str">
        <f t="shared" ref="E141" si="1070">"Lkey_combat_unit_archer_"&amp;C141</f>
        <v>Lkey_combat_unit_archer_47</v>
      </c>
      <c r="F141" s="6">
        <f t="shared" ref="F141" si="1071">INT(F138+0.9*C141)</f>
        <v>1093</v>
      </c>
      <c r="G141" s="2">
        <f t="shared" ref="G141" si="1072">INT(G138+0.3*C141)</f>
        <v>317</v>
      </c>
      <c r="H141" s="2">
        <f t="shared" ref="H141" si="1073">INT(H138+0.75*C141)</f>
        <v>854</v>
      </c>
      <c r="I141" s="2">
        <f t="shared" ref="I141" si="1074">INT(I138+0.4*C141)</f>
        <v>438</v>
      </c>
      <c r="J141" s="6" t="s">
        <v>23</v>
      </c>
      <c r="K141" s="2">
        <f t="shared" ref="K141:K142" si="1075">INT(K138+0.1*C141)</f>
        <v>102</v>
      </c>
      <c r="L141" s="2" t="s">
        <v>24</v>
      </c>
      <c r="M141" s="2">
        <f t="shared" ref="M141" si="1076">INT(M138+0.5*C141)</f>
        <v>592</v>
      </c>
      <c r="N141" s="2" t="s">
        <v>27</v>
      </c>
      <c r="O141" s="2">
        <f t="shared" ref="O141" si="1077">INT(O138+0.05*C141)</f>
        <v>36</v>
      </c>
      <c r="P141" s="2">
        <f t="shared" si="1035"/>
        <v>15</v>
      </c>
    </row>
    <row r="142" spans="1:16" x14ac:dyDescent="0.25">
      <c r="A142" s="5" t="s">
        <v>168</v>
      </c>
      <c r="B142" s="2" t="s">
        <v>3</v>
      </c>
      <c r="C142" s="2">
        <f t="shared" si="665"/>
        <v>47</v>
      </c>
      <c r="D142" s="5" t="str">
        <f t="shared" ref="D142" si="1078">IF(AND(C142&gt;0,C142&lt;25),"units_knight_1.png",IF(AND(C142&gt;=25,C142&lt;50),"units_knight_2.png",IF(AND(C142&gt;=50,C142&lt;75),"units_knight_3.png",IF(AND(C142&gt;=75,C142&lt;100),"units_knight_4.png",IF(AND(C142&gt;=100,C142&lt;125),"units_knight_5.png",IF(AND(C142&gt;=125,C142&lt;150),"units_knight_6.png",IF(AND(C142&gt;=150,C142&lt;175),"units_knight_7.png",IF(AND(C142&gt;=175,C142&lt;200),"units_knight_8.png",IF(AND(C142&gt;=200,C142&lt;225),"units_knight_9.png",IF(AND(C142&gt;=225,C142&lt;250),"units_knight_10.png",IF(AND(C142&gt;=250,C142&lt;275),"units_knight_11.png",IF(AND(C142&gt;=275,C142&lt;300),"units_pikeman_12.png","units_pikeman_13.png"))))))))))))</f>
        <v>units_knight_2.png</v>
      </c>
      <c r="E142" s="5" t="str">
        <f t="shared" ref="E142" si="1079">"Lkey_combat_unit_knight_"&amp;C142</f>
        <v>Lkey_combat_unit_knight_47</v>
      </c>
      <c r="F142" s="6">
        <f t="shared" ref="F142" si="1080">INT(F139+1.1*C142)</f>
        <v>1319</v>
      </c>
      <c r="G142" s="2">
        <f t="shared" ref="G142" si="1081">INT(G139+0.6*C142)</f>
        <v>683</v>
      </c>
      <c r="H142" s="2">
        <f t="shared" ref="H142" si="1082">INT(H139+0.65*C142)</f>
        <v>724</v>
      </c>
      <c r="I142" s="2">
        <f t="shared" ref="I142" si="1083">INT(I139+0.2*C142)</f>
        <v>207</v>
      </c>
      <c r="J142" s="6" t="s">
        <v>23</v>
      </c>
      <c r="K142" s="2">
        <f t="shared" si="1075"/>
        <v>112</v>
      </c>
      <c r="L142" s="2" t="s">
        <v>24</v>
      </c>
      <c r="M142" s="2">
        <f t="shared" ref="M142:M143" si="1084">INT(M139+0.05*C142)</f>
        <v>36</v>
      </c>
      <c r="N142" s="2" t="s">
        <v>27</v>
      </c>
      <c r="O142" s="2">
        <f t="shared" ref="O142" si="1085">INT(O139+0.5*C142)</f>
        <v>582</v>
      </c>
      <c r="P142" s="2">
        <f t="shared" si="1035"/>
        <v>20</v>
      </c>
    </row>
    <row r="143" spans="1:16" x14ac:dyDescent="0.25">
      <c r="A143" s="5" t="s">
        <v>169</v>
      </c>
      <c r="B143" s="2" t="s">
        <v>15</v>
      </c>
      <c r="C143" s="2">
        <f t="shared" si="665"/>
        <v>48</v>
      </c>
      <c r="D143" s="5" t="str">
        <f t="shared" ref="D143" si="1086">IF(AND(C143&gt;0,C143&lt;25),"units_pikeman_1.png",IF(AND(C143&gt;=25,C143&lt;50),"units_pikeman_2.png",IF(AND(C143&gt;=50,C143&lt;75),"units_pikeman_3.png",IF(AND(C143&gt;=75,C143&lt;100),"units_pikeman_4.png",IF(AND(C143&gt;=100,C143&lt;125),"units_pikeman_5.png",IF(AND(C143&gt;=125,C143&lt;150),"units_pikeman_6.png",IF(AND(C143&gt;=150,C143&lt;175),"units_pikeman_7.png",IF(AND(C143&gt;=175,C143&lt;200),"units_pikeman_8.png",IF(AND(C143&gt;=200,C143&lt;225),"units_pikeman_9.png",IF(AND(C143&gt;=225,C143&lt;250),"units_pikeman_10.png",IF(AND(C143&gt;=250,C143&lt;275),"units_pikeman_11.png",IF(AND(C143&gt;=275,C143&lt;300),"units_pikeman_12.png","units_pikeman_13.png"))))))))))))</f>
        <v>units_pikeman_2.png</v>
      </c>
      <c r="E143" s="5" t="str">
        <f t="shared" si="861"/>
        <v>Lkey_combat_unit_pikeman_48</v>
      </c>
      <c r="F143" s="6">
        <f t="shared" ref="F143" si="1087">INT(F140+1.3*C143)</f>
        <v>1626</v>
      </c>
      <c r="G143" s="2">
        <f t="shared" ref="G143" si="1088">INT(G140+0.5*C143)</f>
        <v>586</v>
      </c>
      <c r="H143" s="2">
        <f t="shared" ref="H143" si="1089">INT(H140+0.5*C143)</f>
        <v>586</v>
      </c>
      <c r="I143" s="2">
        <f t="shared" ref="I143" si="1090">INT(I140+0.7*C143)</f>
        <v>823</v>
      </c>
      <c r="J143" s="6" t="s">
        <v>23</v>
      </c>
      <c r="K143" s="2">
        <f t="shared" ref="K143" si="1091">INT(K140+0.5*C143)</f>
        <v>626</v>
      </c>
      <c r="L143" s="2" t="s">
        <v>24</v>
      </c>
      <c r="M143" s="2">
        <f t="shared" si="1084"/>
        <v>38</v>
      </c>
      <c r="N143" s="2" t="s">
        <v>27</v>
      </c>
      <c r="O143" s="2">
        <f t="shared" ref="O143" si="1092">INT(O140+0.1*C143)</f>
        <v>96</v>
      </c>
      <c r="P143" s="2">
        <f t="shared" si="1035"/>
        <v>10</v>
      </c>
    </row>
    <row r="144" spans="1:16" x14ac:dyDescent="0.25">
      <c r="A144" s="5" t="s">
        <v>170</v>
      </c>
      <c r="B144" s="2" t="s">
        <v>1</v>
      </c>
      <c r="C144" s="2">
        <f t="shared" si="665"/>
        <v>48</v>
      </c>
      <c r="D144" s="5" t="str">
        <f t="shared" ref="D144" si="1093">IF(AND(C144&gt;0,C144&lt;25),"units_archer_1.png",IF(AND(C144&gt;=25,C144&lt;50),"units_archer_2.png",IF(AND(C144&gt;=50,C144&lt;75),"units_archer_3.png",IF(AND(C144&gt;=75,C144&lt;100),"units_archer_4.png",IF(AND(C144&gt;=100,C144&lt;125),"units_archer_5.png",IF(AND(C144&gt;=125,C144&lt;150),"units_archer_6.png",IF(AND(C144&gt;=150,C144&lt;175),"units_archer_7.png",IF(AND(C144&gt;=175,C144&lt;200),"units_archer_8.png",IF(AND(C144&gt;=200,C144&lt;225),"units_archer_9.png",IF(AND(C144&gt;=225,C144&lt;250),"units_archer_10.png",IF(AND(C144&gt;=250,C144&lt;275),"units_archer_11.png",IF(AND(C144&gt;=275,C144&lt;300),"units_pikeman_12.png","units_pikeman_13.png"))))))))))))</f>
        <v>units_archer_2.png</v>
      </c>
      <c r="E144" s="5" t="str">
        <f t="shared" si="869"/>
        <v>Lkey_combat_unit_archer_48</v>
      </c>
      <c r="F144" s="6">
        <f t="shared" ref="F144" si="1094">INT(F141+0.9*C144)</f>
        <v>1136</v>
      </c>
      <c r="G144" s="2">
        <f t="shared" ref="G144" si="1095">INT(G141+0.3*C144)</f>
        <v>331</v>
      </c>
      <c r="H144" s="2">
        <f t="shared" ref="H144" si="1096">INT(H141+0.75*C144)</f>
        <v>890</v>
      </c>
      <c r="I144" s="2">
        <f t="shared" ref="I144" si="1097">INT(I141+0.4*C144)</f>
        <v>457</v>
      </c>
      <c r="J144" s="6" t="s">
        <v>23</v>
      </c>
      <c r="K144" s="2">
        <f t="shared" ref="K144:K145" si="1098">INT(K141+0.1*C144)</f>
        <v>106</v>
      </c>
      <c r="L144" s="2" t="s">
        <v>24</v>
      </c>
      <c r="M144" s="2">
        <f t="shared" ref="M144" si="1099">INT(M141+0.5*C144)</f>
        <v>616</v>
      </c>
      <c r="N144" s="2" t="s">
        <v>27</v>
      </c>
      <c r="O144" s="2">
        <f t="shared" ref="O144" si="1100">INT(O141+0.05*C144)</f>
        <v>38</v>
      </c>
      <c r="P144" s="2">
        <f t="shared" si="1035"/>
        <v>15</v>
      </c>
    </row>
    <row r="145" spans="1:16" x14ac:dyDescent="0.25">
      <c r="A145" s="5" t="s">
        <v>171</v>
      </c>
      <c r="B145" s="2" t="s">
        <v>3</v>
      </c>
      <c r="C145" s="2">
        <f t="shared" si="665"/>
        <v>48</v>
      </c>
      <c r="D145" s="5" t="str">
        <f t="shared" ref="D145" si="1101">IF(AND(C145&gt;0,C145&lt;25),"units_knight_1.png",IF(AND(C145&gt;=25,C145&lt;50),"units_knight_2.png",IF(AND(C145&gt;=50,C145&lt;75),"units_knight_3.png",IF(AND(C145&gt;=75,C145&lt;100),"units_knight_4.png",IF(AND(C145&gt;=100,C145&lt;125),"units_knight_5.png",IF(AND(C145&gt;=125,C145&lt;150),"units_knight_6.png",IF(AND(C145&gt;=150,C145&lt;175),"units_knight_7.png",IF(AND(C145&gt;=175,C145&lt;200),"units_knight_8.png",IF(AND(C145&gt;=200,C145&lt;225),"units_knight_9.png",IF(AND(C145&gt;=225,C145&lt;250),"units_knight_10.png",IF(AND(C145&gt;=250,C145&lt;275),"units_knight_11.png",IF(AND(C145&gt;=275,C145&lt;300),"units_pikeman_12.png","units_pikeman_13.png"))))))))))))</f>
        <v>units_knight_2.png</v>
      </c>
      <c r="E145" s="5" t="str">
        <f t="shared" si="878"/>
        <v>Lkey_combat_unit_knight_48</v>
      </c>
      <c r="F145" s="6">
        <f t="shared" ref="F145" si="1102">INT(F142+1.1*C145)</f>
        <v>1371</v>
      </c>
      <c r="G145" s="2">
        <f t="shared" ref="G145" si="1103">INT(G142+0.6*C145)</f>
        <v>711</v>
      </c>
      <c r="H145" s="2">
        <f t="shared" ref="H145" si="1104">INT(H142+0.65*C145)</f>
        <v>755</v>
      </c>
      <c r="I145" s="2">
        <f t="shared" ref="I145" si="1105">INT(I142+0.2*C145)</f>
        <v>216</v>
      </c>
      <c r="J145" s="6" t="s">
        <v>23</v>
      </c>
      <c r="K145" s="2">
        <f t="shared" si="1098"/>
        <v>116</v>
      </c>
      <c r="L145" s="2" t="s">
        <v>24</v>
      </c>
      <c r="M145" s="2">
        <f t="shared" ref="M145:M146" si="1106">INT(M142+0.05*C145)</f>
        <v>38</v>
      </c>
      <c r="N145" s="2" t="s">
        <v>27</v>
      </c>
      <c r="O145" s="2">
        <f t="shared" ref="O145" si="1107">INT(O142+0.5*C145)</f>
        <v>606</v>
      </c>
      <c r="P145" s="2">
        <f t="shared" si="1035"/>
        <v>20</v>
      </c>
    </row>
    <row r="146" spans="1:16" x14ac:dyDescent="0.25">
      <c r="A146" s="5" t="s">
        <v>172</v>
      </c>
      <c r="B146" s="2" t="s">
        <v>15</v>
      </c>
      <c r="C146" s="2">
        <f t="shared" si="665"/>
        <v>49</v>
      </c>
      <c r="D146" s="5" t="str">
        <f t="shared" ref="D146" si="1108">IF(AND(C146&gt;0,C146&lt;25),"units_pikeman_1.png",IF(AND(C146&gt;=25,C146&lt;50),"units_pikeman_2.png",IF(AND(C146&gt;=50,C146&lt;75),"units_pikeman_3.png",IF(AND(C146&gt;=75,C146&lt;100),"units_pikeman_4.png",IF(AND(C146&gt;=100,C146&lt;125),"units_pikeman_5.png",IF(AND(C146&gt;=125,C146&lt;150),"units_pikeman_6.png",IF(AND(C146&gt;=150,C146&lt;175),"units_pikeman_7.png",IF(AND(C146&gt;=175,C146&lt;200),"units_pikeman_8.png",IF(AND(C146&gt;=200,C146&lt;225),"units_pikeman_9.png",IF(AND(C146&gt;=225,C146&lt;250),"units_pikeman_10.png",IF(AND(C146&gt;=250,C146&lt;275),"units_pikeman_11.png",IF(AND(C146&gt;=275,C146&lt;300),"units_pikeman_12.png","units_pikeman_13.png"))))))))))))</f>
        <v>units_pikeman_2.png</v>
      </c>
      <c r="E146" s="5" t="str">
        <f t="shared" si="886"/>
        <v>Lkey_combat_unit_pikeman_49</v>
      </c>
      <c r="F146" s="6">
        <f t="shared" ref="F146" si="1109">INT(F143+1.3*C146)</f>
        <v>1689</v>
      </c>
      <c r="G146" s="2">
        <f t="shared" ref="G146" si="1110">INT(G143+0.5*C146)</f>
        <v>610</v>
      </c>
      <c r="H146" s="2">
        <f t="shared" ref="H146" si="1111">INT(H143+0.5*C146)</f>
        <v>610</v>
      </c>
      <c r="I146" s="2">
        <f t="shared" ref="I146" si="1112">INT(I143+0.7*C146)</f>
        <v>857</v>
      </c>
      <c r="J146" s="6" t="s">
        <v>23</v>
      </c>
      <c r="K146" s="2">
        <f t="shared" ref="K146" si="1113">INT(K143+0.5*C146)</f>
        <v>650</v>
      </c>
      <c r="L146" s="2" t="s">
        <v>24</v>
      </c>
      <c r="M146" s="2">
        <f t="shared" si="1106"/>
        <v>40</v>
      </c>
      <c r="N146" s="2" t="s">
        <v>27</v>
      </c>
      <c r="O146" s="2">
        <f t="shared" ref="O146" si="1114">INT(O143+0.1*C146)</f>
        <v>100</v>
      </c>
      <c r="P146" s="2">
        <f t="shared" si="1035"/>
        <v>10</v>
      </c>
    </row>
    <row r="147" spans="1:16" x14ac:dyDescent="0.25">
      <c r="A147" s="5" t="s">
        <v>173</v>
      </c>
      <c r="B147" s="2" t="s">
        <v>1</v>
      </c>
      <c r="C147" s="2">
        <f t="shared" si="665"/>
        <v>49</v>
      </c>
      <c r="D147" s="5" t="str">
        <f t="shared" ref="D147" si="1115">IF(AND(C147&gt;0,C147&lt;25),"units_archer_1.png",IF(AND(C147&gt;=25,C147&lt;50),"units_archer_2.png",IF(AND(C147&gt;=50,C147&lt;75),"units_archer_3.png",IF(AND(C147&gt;=75,C147&lt;100),"units_archer_4.png",IF(AND(C147&gt;=100,C147&lt;125),"units_archer_5.png",IF(AND(C147&gt;=125,C147&lt;150),"units_archer_6.png",IF(AND(C147&gt;=150,C147&lt;175),"units_archer_7.png",IF(AND(C147&gt;=175,C147&lt;200),"units_archer_8.png",IF(AND(C147&gt;=200,C147&lt;225),"units_archer_9.png",IF(AND(C147&gt;=225,C147&lt;250),"units_archer_10.png",IF(AND(C147&gt;=250,C147&lt;275),"units_archer_11.png",IF(AND(C147&gt;=275,C147&lt;300),"units_pikeman_12.png","units_pikeman_13.png"))))))))))))</f>
        <v>units_archer_2.png</v>
      </c>
      <c r="E147" s="5" t="str">
        <f t="shared" si="894"/>
        <v>Lkey_combat_unit_archer_49</v>
      </c>
      <c r="F147" s="6">
        <f t="shared" ref="F147" si="1116">INT(F144+0.9*C147)</f>
        <v>1180</v>
      </c>
      <c r="G147" s="2">
        <f t="shared" ref="G147" si="1117">INT(G144+0.3*C147)</f>
        <v>345</v>
      </c>
      <c r="H147" s="2">
        <f t="shared" ref="H147" si="1118">INT(H144+0.75*C147)</f>
        <v>926</v>
      </c>
      <c r="I147" s="2">
        <f t="shared" ref="I147" si="1119">INT(I144+0.4*C147)</f>
        <v>476</v>
      </c>
      <c r="J147" s="6" t="s">
        <v>23</v>
      </c>
      <c r="K147" s="2">
        <f t="shared" ref="K147:K148" si="1120">INT(K144+0.1*C147)</f>
        <v>110</v>
      </c>
      <c r="L147" s="2" t="s">
        <v>24</v>
      </c>
      <c r="M147" s="2">
        <f t="shared" ref="M147" si="1121">INT(M144+0.5*C147)</f>
        <v>640</v>
      </c>
      <c r="N147" s="2" t="s">
        <v>27</v>
      </c>
      <c r="O147" s="2">
        <f t="shared" ref="O147" si="1122">INT(O144+0.05*C147)</f>
        <v>40</v>
      </c>
      <c r="P147" s="2">
        <f t="shared" si="1035"/>
        <v>15</v>
      </c>
    </row>
    <row r="148" spans="1:16" x14ac:dyDescent="0.25">
      <c r="A148" s="5" t="s">
        <v>174</v>
      </c>
      <c r="B148" s="2" t="s">
        <v>3</v>
      </c>
      <c r="C148" s="2">
        <f t="shared" si="665"/>
        <v>49</v>
      </c>
      <c r="D148" s="5" t="str">
        <f t="shared" ref="D148" si="1123">IF(AND(C148&gt;0,C148&lt;25),"units_knight_1.png",IF(AND(C148&gt;=25,C148&lt;50),"units_knight_2.png",IF(AND(C148&gt;=50,C148&lt;75),"units_knight_3.png",IF(AND(C148&gt;=75,C148&lt;100),"units_knight_4.png",IF(AND(C148&gt;=100,C148&lt;125),"units_knight_5.png",IF(AND(C148&gt;=125,C148&lt;150),"units_knight_6.png",IF(AND(C148&gt;=150,C148&lt;175),"units_knight_7.png",IF(AND(C148&gt;=175,C148&lt;200),"units_knight_8.png",IF(AND(C148&gt;=200,C148&lt;225),"units_knight_9.png",IF(AND(C148&gt;=225,C148&lt;250),"units_knight_10.png",IF(AND(C148&gt;=250,C148&lt;275),"units_knight_11.png",IF(AND(C148&gt;=275,C148&lt;300),"units_pikeman_12.png","units_pikeman_13.png"))))))))))))</f>
        <v>units_knight_2.png</v>
      </c>
      <c r="E148" s="5" t="str">
        <f t="shared" si="903"/>
        <v>Lkey_combat_unit_knight_49</v>
      </c>
      <c r="F148" s="6">
        <f t="shared" ref="F148" si="1124">INT(F145+1.1*C148)</f>
        <v>1424</v>
      </c>
      <c r="G148" s="2">
        <f t="shared" ref="G148" si="1125">INT(G145+0.6*C148)</f>
        <v>740</v>
      </c>
      <c r="H148" s="2">
        <f t="shared" ref="H148" si="1126">INT(H145+0.65*C148)</f>
        <v>786</v>
      </c>
      <c r="I148" s="2">
        <f t="shared" ref="I148" si="1127">INT(I145+0.2*C148)</f>
        <v>225</v>
      </c>
      <c r="J148" s="6" t="s">
        <v>23</v>
      </c>
      <c r="K148" s="2">
        <f t="shared" si="1120"/>
        <v>120</v>
      </c>
      <c r="L148" s="2" t="s">
        <v>24</v>
      </c>
      <c r="M148" s="2">
        <f t="shared" ref="M148:M149" si="1128">INT(M145+0.05*C148)</f>
        <v>40</v>
      </c>
      <c r="N148" s="2" t="s">
        <v>27</v>
      </c>
      <c r="O148" s="2">
        <f t="shared" ref="O148" si="1129">INT(O145+0.5*C148)</f>
        <v>630</v>
      </c>
      <c r="P148" s="2">
        <f t="shared" si="1035"/>
        <v>20</v>
      </c>
    </row>
    <row r="149" spans="1:16" x14ac:dyDescent="0.25">
      <c r="A149" s="5" t="s">
        <v>175</v>
      </c>
      <c r="B149" s="2" t="s">
        <v>15</v>
      </c>
      <c r="C149" s="2">
        <f t="shared" si="665"/>
        <v>50</v>
      </c>
      <c r="D149" s="5" t="str">
        <f t="shared" ref="D149" si="1130">IF(AND(C149&gt;0,C149&lt;25),"units_pikeman_1.png",IF(AND(C149&gt;=25,C149&lt;50),"units_pikeman_2.png",IF(AND(C149&gt;=50,C149&lt;75),"units_pikeman_3.png",IF(AND(C149&gt;=75,C149&lt;100),"units_pikeman_4.png",IF(AND(C149&gt;=100,C149&lt;125),"units_pikeman_5.png",IF(AND(C149&gt;=125,C149&lt;150),"units_pikeman_6.png",IF(AND(C149&gt;=150,C149&lt;175),"units_pikeman_7.png",IF(AND(C149&gt;=175,C149&lt;200),"units_pikeman_8.png",IF(AND(C149&gt;=200,C149&lt;225),"units_pikeman_9.png",IF(AND(C149&gt;=225,C149&lt;250),"units_pikeman_10.png",IF(AND(C149&gt;=250,C149&lt;275),"units_pikeman_11.png",IF(AND(C149&gt;=275,C149&lt;300),"units_pikeman_12.png","units_pikeman_13.png"))))))))))))</f>
        <v>units_pikeman_3.png</v>
      </c>
      <c r="E149" s="5" t="str">
        <f t="shared" si="911"/>
        <v>Lkey_combat_unit_pikeman_50</v>
      </c>
      <c r="F149" s="6">
        <f t="shared" ref="F149" si="1131">INT(F146+1.3*C149)</f>
        <v>1754</v>
      </c>
      <c r="G149" s="2">
        <f t="shared" ref="G149" si="1132">INT(G146+0.5*C149)</f>
        <v>635</v>
      </c>
      <c r="H149" s="2">
        <f t="shared" ref="H149" si="1133">INT(H146+0.5*C149)</f>
        <v>635</v>
      </c>
      <c r="I149" s="2">
        <f t="shared" ref="I149" si="1134">INT(I146+0.7*C149)</f>
        <v>892</v>
      </c>
      <c r="J149" s="6" t="s">
        <v>23</v>
      </c>
      <c r="K149" s="2">
        <f t="shared" ref="K149" si="1135">INT(K146+0.5*C149)</f>
        <v>675</v>
      </c>
      <c r="L149" s="2" t="s">
        <v>24</v>
      </c>
      <c r="M149" s="2">
        <f t="shared" si="1128"/>
        <v>42</v>
      </c>
      <c r="N149" s="2" t="s">
        <v>27</v>
      </c>
      <c r="O149" s="2">
        <f t="shared" ref="O149" si="1136">INT(O146+0.1*C149)</f>
        <v>105</v>
      </c>
      <c r="P149" s="2">
        <f t="shared" si="1035"/>
        <v>10</v>
      </c>
    </row>
    <row r="150" spans="1:16" x14ac:dyDescent="0.25">
      <c r="A150" s="5" t="s">
        <v>176</v>
      </c>
      <c r="B150" s="2" t="s">
        <v>1</v>
      </c>
      <c r="C150" s="2">
        <f t="shared" si="665"/>
        <v>50</v>
      </c>
      <c r="D150" s="5" t="str">
        <f t="shared" ref="D150" si="1137">IF(AND(C150&gt;0,C150&lt;25),"units_archer_1.png",IF(AND(C150&gt;=25,C150&lt;50),"units_archer_2.png",IF(AND(C150&gt;=50,C150&lt;75),"units_archer_3.png",IF(AND(C150&gt;=75,C150&lt;100),"units_archer_4.png",IF(AND(C150&gt;=100,C150&lt;125),"units_archer_5.png",IF(AND(C150&gt;=125,C150&lt;150),"units_archer_6.png",IF(AND(C150&gt;=150,C150&lt;175),"units_archer_7.png",IF(AND(C150&gt;=175,C150&lt;200),"units_archer_8.png",IF(AND(C150&gt;=200,C150&lt;225),"units_archer_9.png",IF(AND(C150&gt;=225,C150&lt;250),"units_archer_10.png",IF(AND(C150&gt;=250,C150&lt;275),"units_archer_11.png",IF(AND(C150&gt;=275,C150&lt;300),"units_pikeman_12.png","units_pikeman_13.png"))))))))))))</f>
        <v>units_archer_3.png</v>
      </c>
      <c r="E150" s="5" t="str">
        <f t="shared" si="919"/>
        <v>Lkey_combat_unit_archer_50</v>
      </c>
      <c r="F150" s="6">
        <f t="shared" ref="F150" si="1138">INT(F147+0.9*C150)</f>
        <v>1225</v>
      </c>
      <c r="G150" s="2">
        <f t="shared" ref="G150" si="1139">INT(G147+0.3*C150)</f>
        <v>360</v>
      </c>
      <c r="H150" s="2">
        <f t="shared" ref="H150" si="1140">INT(H147+0.75*C150)</f>
        <v>963</v>
      </c>
      <c r="I150" s="2">
        <f t="shared" ref="I150" si="1141">INT(I147+0.4*C150)</f>
        <v>496</v>
      </c>
      <c r="J150" s="6" t="s">
        <v>23</v>
      </c>
      <c r="K150" s="2">
        <f t="shared" ref="K150:K151" si="1142">INT(K147+0.1*C150)</f>
        <v>115</v>
      </c>
      <c r="L150" s="2" t="s">
        <v>24</v>
      </c>
      <c r="M150" s="2">
        <f t="shared" ref="M150" si="1143">INT(M147+0.5*C150)</f>
        <v>665</v>
      </c>
      <c r="N150" s="2" t="s">
        <v>27</v>
      </c>
      <c r="O150" s="2">
        <f t="shared" ref="O150" si="1144">INT(O147+0.05*C150)</f>
        <v>42</v>
      </c>
      <c r="P150" s="2">
        <f t="shared" si="1035"/>
        <v>15</v>
      </c>
    </row>
    <row r="151" spans="1:16" x14ac:dyDescent="0.25">
      <c r="A151" s="5" t="s">
        <v>177</v>
      </c>
      <c r="B151" s="2" t="s">
        <v>3</v>
      </c>
      <c r="C151" s="2">
        <f t="shared" si="665"/>
        <v>50</v>
      </c>
      <c r="D151" s="5" t="str">
        <f t="shared" ref="D151" si="1145">IF(AND(C151&gt;0,C151&lt;25),"units_knight_1.png",IF(AND(C151&gt;=25,C151&lt;50),"units_knight_2.png",IF(AND(C151&gt;=50,C151&lt;75),"units_knight_3.png",IF(AND(C151&gt;=75,C151&lt;100),"units_knight_4.png",IF(AND(C151&gt;=100,C151&lt;125),"units_knight_5.png",IF(AND(C151&gt;=125,C151&lt;150),"units_knight_6.png",IF(AND(C151&gt;=150,C151&lt;175),"units_knight_7.png",IF(AND(C151&gt;=175,C151&lt;200),"units_knight_8.png",IF(AND(C151&gt;=200,C151&lt;225),"units_knight_9.png",IF(AND(C151&gt;=225,C151&lt;250),"units_knight_10.png",IF(AND(C151&gt;=250,C151&lt;275),"units_knight_11.png",IF(AND(C151&gt;=275,C151&lt;300),"units_pikeman_12.png","units_pikeman_13.png"))))))))))))</f>
        <v>units_knight_3.png</v>
      </c>
      <c r="E151" s="5" t="str">
        <f t="shared" si="928"/>
        <v>Lkey_combat_unit_knight_50</v>
      </c>
      <c r="F151" s="6">
        <f t="shared" ref="F151" si="1146">INT(F148+1.1*C151)</f>
        <v>1479</v>
      </c>
      <c r="G151" s="2">
        <f t="shared" ref="G151" si="1147">INT(G148+0.6*C151)</f>
        <v>770</v>
      </c>
      <c r="H151" s="2">
        <f t="shared" ref="H151" si="1148">INT(H148+0.65*C151)</f>
        <v>818</v>
      </c>
      <c r="I151" s="2">
        <f t="shared" ref="I151" si="1149">INT(I148+0.2*C151)</f>
        <v>235</v>
      </c>
      <c r="J151" s="6" t="s">
        <v>23</v>
      </c>
      <c r="K151" s="2">
        <f t="shared" si="1142"/>
        <v>125</v>
      </c>
      <c r="L151" s="2" t="s">
        <v>24</v>
      </c>
      <c r="M151" s="2">
        <f t="shared" ref="M151:M152" si="1150">INT(M148+0.05*C151)</f>
        <v>42</v>
      </c>
      <c r="N151" s="2" t="s">
        <v>27</v>
      </c>
      <c r="O151" s="2">
        <f t="shared" ref="O151" si="1151">INT(O148+0.5*C151)</f>
        <v>655</v>
      </c>
      <c r="P151" s="2">
        <f t="shared" si="1035"/>
        <v>20</v>
      </c>
    </row>
    <row r="152" spans="1:16" x14ac:dyDescent="0.25">
      <c r="A152" s="5" t="s">
        <v>178</v>
      </c>
      <c r="B152" s="2" t="s">
        <v>15</v>
      </c>
      <c r="C152" s="2">
        <f t="shared" si="665"/>
        <v>51</v>
      </c>
      <c r="D152" s="5" t="str">
        <f t="shared" ref="D152" si="1152">IF(AND(C152&gt;0,C152&lt;25),"units_pikeman_1.png",IF(AND(C152&gt;=25,C152&lt;50),"units_pikeman_2.png",IF(AND(C152&gt;=50,C152&lt;75),"units_pikeman_3.png",IF(AND(C152&gt;=75,C152&lt;100),"units_pikeman_4.png",IF(AND(C152&gt;=100,C152&lt;125),"units_pikeman_5.png",IF(AND(C152&gt;=125,C152&lt;150),"units_pikeman_6.png",IF(AND(C152&gt;=150,C152&lt;175),"units_pikeman_7.png",IF(AND(C152&gt;=175,C152&lt;200),"units_pikeman_8.png",IF(AND(C152&gt;=200,C152&lt;225),"units_pikeman_9.png",IF(AND(C152&gt;=225,C152&lt;250),"units_pikeman_10.png",IF(AND(C152&gt;=250,C152&lt;275),"units_pikeman_11.png",IF(AND(C152&gt;=275,C152&lt;300),"units_pikeman_12.png","units_pikeman_13.png"))))))))))))</f>
        <v>units_pikeman_3.png</v>
      </c>
      <c r="E152" s="5" t="str">
        <f t="shared" si="936"/>
        <v>Lkey_combat_unit_pikeman_51</v>
      </c>
      <c r="F152" s="6">
        <f t="shared" ref="F152" si="1153">INT(F149+1.3*C152)</f>
        <v>1820</v>
      </c>
      <c r="G152" s="2">
        <f t="shared" ref="G152" si="1154">INT(G149+0.5*C152)</f>
        <v>660</v>
      </c>
      <c r="H152" s="2">
        <f t="shared" ref="H152" si="1155">INT(H149+0.5*C152)</f>
        <v>660</v>
      </c>
      <c r="I152" s="2">
        <f t="shared" ref="I152" si="1156">INT(I149+0.7*C152)</f>
        <v>927</v>
      </c>
      <c r="J152" s="6" t="s">
        <v>23</v>
      </c>
      <c r="K152" s="2">
        <f t="shared" ref="K152" si="1157">INT(K149+0.5*C152)</f>
        <v>700</v>
      </c>
      <c r="L152" s="2" t="s">
        <v>24</v>
      </c>
      <c r="M152" s="2">
        <f t="shared" si="1150"/>
        <v>44</v>
      </c>
      <c r="N152" s="2" t="s">
        <v>27</v>
      </c>
      <c r="O152" s="2">
        <f t="shared" ref="O152" si="1158">INT(O149+0.1*C152)</f>
        <v>110</v>
      </c>
      <c r="P152" s="2">
        <f t="shared" si="1035"/>
        <v>10</v>
      </c>
    </row>
    <row r="153" spans="1:16" x14ac:dyDescent="0.25">
      <c r="A153" s="5" t="s">
        <v>179</v>
      </c>
      <c r="B153" s="2" t="s">
        <v>1</v>
      </c>
      <c r="C153" s="2">
        <f t="shared" si="665"/>
        <v>51</v>
      </c>
      <c r="D153" s="5" t="str">
        <f t="shared" ref="D153" si="1159">IF(AND(C153&gt;0,C153&lt;25),"units_archer_1.png",IF(AND(C153&gt;=25,C153&lt;50),"units_archer_2.png",IF(AND(C153&gt;=50,C153&lt;75),"units_archer_3.png",IF(AND(C153&gt;=75,C153&lt;100),"units_archer_4.png",IF(AND(C153&gt;=100,C153&lt;125),"units_archer_5.png",IF(AND(C153&gt;=125,C153&lt;150),"units_archer_6.png",IF(AND(C153&gt;=150,C153&lt;175),"units_archer_7.png",IF(AND(C153&gt;=175,C153&lt;200),"units_archer_8.png",IF(AND(C153&gt;=200,C153&lt;225),"units_archer_9.png",IF(AND(C153&gt;=225,C153&lt;250),"units_archer_10.png",IF(AND(C153&gt;=250,C153&lt;275),"units_archer_11.png",IF(AND(C153&gt;=275,C153&lt;300),"units_pikeman_12.png","units_pikeman_13.png"))))))))))))</f>
        <v>units_archer_3.png</v>
      </c>
      <c r="E153" s="5" t="str">
        <f t="shared" si="944"/>
        <v>Lkey_combat_unit_archer_51</v>
      </c>
      <c r="F153" s="6">
        <f t="shared" ref="F153" si="1160">INT(F150+0.9*C153)</f>
        <v>1270</v>
      </c>
      <c r="G153" s="2">
        <f t="shared" ref="G153" si="1161">INT(G150+0.3*C153)</f>
        <v>375</v>
      </c>
      <c r="H153" s="2">
        <f t="shared" ref="H153" si="1162">INT(H150+0.75*C153)</f>
        <v>1001</v>
      </c>
      <c r="I153" s="2">
        <f t="shared" ref="I153" si="1163">INT(I150+0.4*C153)</f>
        <v>516</v>
      </c>
      <c r="J153" s="6" t="s">
        <v>23</v>
      </c>
      <c r="K153" s="2">
        <f t="shared" ref="K153:K154" si="1164">INT(K150+0.1*C153)</f>
        <v>120</v>
      </c>
      <c r="L153" s="2" t="s">
        <v>24</v>
      </c>
      <c r="M153" s="2">
        <f t="shared" ref="M153" si="1165">INT(M150+0.5*C153)</f>
        <v>690</v>
      </c>
      <c r="N153" s="2" t="s">
        <v>27</v>
      </c>
      <c r="O153" s="2">
        <f t="shared" ref="O153" si="1166">INT(O150+0.05*C153)</f>
        <v>44</v>
      </c>
      <c r="P153" s="2">
        <f t="shared" si="1035"/>
        <v>15</v>
      </c>
    </row>
    <row r="154" spans="1:16" x14ac:dyDescent="0.25">
      <c r="A154" s="5" t="s">
        <v>180</v>
      </c>
      <c r="B154" s="2" t="s">
        <v>3</v>
      </c>
      <c r="C154" s="2">
        <f t="shared" ref="C154:C217" si="1167">C151+1</f>
        <v>51</v>
      </c>
      <c r="D154" s="5" t="str">
        <f t="shared" ref="D154" si="1168">IF(AND(C154&gt;0,C154&lt;25),"units_knight_1.png",IF(AND(C154&gt;=25,C154&lt;50),"units_knight_2.png",IF(AND(C154&gt;=50,C154&lt;75),"units_knight_3.png",IF(AND(C154&gt;=75,C154&lt;100),"units_knight_4.png",IF(AND(C154&gt;=100,C154&lt;125),"units_knight_5.png",IF(AND(C154&gt;=125,C154&lt;150),"units_knight_6.png",IF(AND(C154&gt;=150,C154&lt;175),"units_knight_7.png",IF(AND(C154&gt;=175,C154&lt;200),"units_knight_8.png",IF(AND(C154&gt;=200,C154&lt;225),"units_knight_9.png",IF(AND(C154&gt;=225,C154&lt;250),"units_knight_10.png",IF(AND(C154&gt;=250,C154&lt;275),"units_knight_11.png",IF(AND(C154&gt;=275,C154&lt;300),"units_pikeman_12.png","units_pikeman_13.png"))))))))))))</f>
        <v>units_knight_3.png</v>
      </c>
      <c r="E154" s="5" t="str">
        <f t="shared" si="953"/>
        <v>Lkey_combat_unit_knight_51</v>
      </c>
      <c r="F154" s="6">
        <f t="shared" ref="F154" si="1169">INT(F151+1.1*C154)</f>
        <v>1535</v>
      </c>
      <c r="G154" s="2">
        <f t="shared" ref="G154" si="1170">INT(G151+0.6*C154)</f>
        <v>800</v>
      </c>
      <c r="H154" s="2">
        <f t="shared" ref="H154" si="1171">INT(H151+0.65*C154)</f>
        <v>851</v>
      </c>
      <c r="I154" s="2">
        <f t="shared" ref="I154" si="1172">INT(I151+0.2*C154)</f>
        <v>245</v>
      </c>
      <c r="J154" s="6" t="s">
        <v>23</v>
      </c>
      <c r="K154" s="2">
        <f t="shared" si="1164"/>
        <v>130</v>
      </c>
      <c r="L154" s="2" t="s">
        <v>24</v>
      </c>
      <c r="M154" s="2">
        <f t="shared" ref="M154:M155" si="1173">INT(M151+0.05*C154)</f>
        <v>44</v>
      </c>
      <c r="N154" s="2" t="s">
        <v>27</v>
      </c>
      <c r="O154" s="2">
        <f t="shared" ref="O154" si="1174">INT(O151+0.5*C154)</f>
        <v>680</v>
      </c>
      <c r="P154" s="2">
        <f t="shared" si="1035"/>
        <v>20</v>
      </c>
    </row>
    <row r="155" spans="1:16" x14ac:dyDescent="0.25">
      <c r="A155" s="5" t="s">
        <v>181</v>
      </c>
      <c r="B155" s="2" t="s">
        <v>15</v>
      </c>
      <c r="C155" s="2">
        <f t="shared" si="1167"/>
        <v>52</v>
      </c>
      <c r="D155" s="5" t="str">
        <f t="shared" ref="D155" si="1175">IF(AND(C155&gt;0,C155&lt;25),"units_pikeman_1.png",IF(AND(C155&gt;=25,C155&lt;50),"units_pikeman_2.png",IF(AND(C155&gt;=50,C155&lt;75),"units_pikeman_3.png",IF(AND(C155&gt;=75,C155&lt;100),"units_pikeman_4.png",IF(AND(C155&gt;=100,C155&lt;125),"units_pikeman_5.png",IF(AND(C155&gt;=125,C155&lt;150),"units_pikeman_6.png",IF(AND(C155&gt;=150,C155&lt;175),"units_pikeman_7.png",IF(AND(C155&gt;=175,C155&lt;200),"units_pikeman_8.png",IF(AND(C155&gt;=200,C155&lt;225),"units_pikeman_9.png",IF(AND(C155&gt;=225,C155&lt;250),"units_pikeman_10.png",IF(AND(C155&gt;=250,C155&lt;275),"units_pikeman_11.png",IF(AND(C155&gt;=275,C155&lt;300),"units_pikeman_12.png","units_pikeman_13.png"))))))))))))</f>
        <v>units_pikeman_3.png</v>
      </c>
      <c r="E155" s="5" t="str">
        <f t="shared" si="961"/>
        <v>Lkey_combat_unit_pikeman_52</v>
      </c>
      <c r="F155" s="6">
        <f t="shared" ref="F155" si="1176">INT(F152+1.3*C155)</f>
        <v>1887</v>
      </c>
      <c r="G155" s="2">
        <f t="shared" ref="G155" si="1177">INT(G152+0.5*C155)</f>
        <v>686</v>
      </c>
      <c r="H155" s="2">
        <f t="shared" ref="H155" si="1178">INT(H152+0.5*C155)</f>
        <v>686</v>
      </c>
      <c r="I155" s="2">
        <f t="shared" ref="I155" si="1179">INT(I152+0.7*C155)</f>
        <v>963</v>
      </c>
      <c r="J155" s="6" t="s">
        <v>23</v>
      </c>
      <c r="K155" s="2">
        <f t="shared" ref="K155" si="1180">INT(K152+0.5*C155)</f>
        <v>726</v>
      </c>
      <c r="L155" s="2" t="s">
        <v>24</v>
      </c>
      <c r="M155" s="2">
        <f t="shared" si="1173"/>
        <v>46</v>
      </c>
      <c r="N155" s="2" t="s">
        <v>27</v>
      </c>
      <c r="O155" s="2">
        <f t="shared" ref="O155" si="1181">INT(O152+0.1*C155)</f>
        <v>115</v>
      </c>
      <c r="P155" s="2">
        <f t="shared" si="1035"/>
        <v>10</v>
      </c>
    </row>
    <row r="156" spans="1:16" x14ac:dyDescent="0.25">
      <c r="A156" s="5" t="s">
        <v>182</v>
      </c>
      <c r="B156" s="2" t="s">
        <v>1</v>
      </c>
      <c r="C156" s="2">
        <f t="shared" si="1167"/>
        <v>52</v>
      </c>
      <c r="D156" s="5" t="str">
        <f t="shared" ref="D156" si="1182">IF(AND(C156&gt;0,C156&lt;25),"units_archer_1.png",IF(AND(C156&gt;=25,C156&lt;50),"units_archer_2.png",IF(AND(C156&gt;=50,C156&lt;75),"units_archer_3.png",IF(AND(C156&gt;=75,C156&lt;100),"units_archer_4.png",IF(AND(C156&gt;=100,C156&lt;125),"units_archer_5.png",IF(AND(C156&gt;=125,C156&lt;150),"units_archer_6.png",IF(AND(C156&gt;=150,C156&lt;175),"units_archer_7.png",IF(AND(C156&gt;=175,C156&lt;200),"units_archer_8.png",IF(AND(C156&gt;=200,C156&lt;225),"units_archer_9.png",IF(AND(C156&gt;=225,C156&lt;250),"units_archer_10.png",IF(AND(C156&gt;=250,C156&lt;275),"units_archer_11.png",IF(AND(C156&gt;=275,C156&lt;300),"units_pikeman_12.png","units_pikeman_13.png"))))))))))))</f>
        <v>units_archer_3.png</v>
      </c>
      <c r="E156" s="5" t="str">
        <f t="shared" si="969"/>
        <v>Lkey_combat_unit_archer_52</v>
      </c>
      <c r="F156" s="6">
        <f t="shared" ref="F156" si="1183">INT(F153+0.9*C156)</f>
        <v>1316</v>
      </c>
      <c r="G156" s="2">
        <f t="shared" ref="G156" si="1184">INT(G153+0.3*C156)</f>
        <v>390</v>
      </c>
      <c r="H156" s="2">
        <f t="shared" ref="H156" si="1185">INT(H153+0.75*C156)</f>
        <v>1040</v>
      </c>
      <c r="I156" s="2">
        <f t="shared" ref="I156" si="1186">INT(I153+0.4*C156)</f>
        <v>536</v>
      </c>
      <c r="J156" s="6" t="s">
        <v>23</v>
      </c>
      <c r="K156" s="2">
        <f t="shared" ref="K156:K157" si="1187">INT(K153+0.1*C156)</f>
        <v>125</v>
      </c>
      <c r="L156" s="2" t="s">
        <v>24</v>
      </c>
      <c r="M156" s="2">
        <f t="shared" ref="M156" si="1188">INT(M153+0.5*C156)</f>
        <v>716</v>
      </c>
      <c r="N156" s="2" t="s">
        <v>27</v>
      </c>
      <c r="O156" s="2">
        <f t="shared" ref="O156" si="1189">INT(O153+0.05*C156)</f>
        <v>46</v>
      </c>
      <c r="P156" s="2">
        <f t="shared" si="1035"/>
        <v>15</v>
      </c>
    </row>
    <row r="157" spans="1:16" x14ac:dyDescent="0.25">
      <c r="A157" s="5" t="s">
        <v>183</v>
      </c>
      <c r="B157" s="2" t="s">
        <v>3</v>
      </c>
      <c r="C157" s="2">
        <f t="shared" si="1167"/>
        <v>52</v>
      </c>
      <c r="D157" s="5" t="str">
        <f t="shared" ref="D157" si="1190">IF(AND(C157&gt;0,C157&lt;25),"units_knight_1.png",IF(AND(C157&gt;=25,C157&lt;50),"units_knight_2.png",IF(AND(C157&gt;=50,C157&lt;75),"units_knight_3.png",IF(AND(C157&gt;=75,C157&lt;100),"units_knight_4.png",IF(AND(C157&gt;=100,C157&lt;125),"units_knight_5.png",IF(AND(C157&gt;=125,C157&lt;150),"units_knight_6.png",IF(AND(C157&gt;=150,C157&lt;175),"units_knight_7.png",IF(AND(C157&gt;=175,C157&lt;200),"units_knight_8.png",IF(AND(C157&gt;=200,C157&lt;225),"units_knight_9.png",IF(AND(C157&gt;=225,C157&lt;250),"units_knight_10.png",IF(AND(C157&gt;=250,C157&lt;275),"units_knight_11.png",IF(AND(C157&gt;=275,C157&lt;300),"units_pikeman_12.png","units_pikeman_13.png"))))))))))))</f>
        <v>units_knight_3.png</v>
      </c>
      <c r="E157" s="5" t="str">
        <f t="shared" si="978"/>
        <v>Lkey_combat_unit_knight_52</v>
      </c>
      <c r="F157" s="6">
        <f t="shared" ref="F157" si="1191">INT(F154+1.1*C157)</f>
        <v>1592</v>
      </c>
      <c r="G157" s="2">
        <f t="shared" ref="G157" si="1192">INT(G154+0.6*C157)</f>
        <v>831</v>
      </c>
      <c r="H157" s="2">
        <f t="shared" ref="H157" si="1193">INT(H154+0.65*C157)</f>
        <v>884</v>
      </c>
      <c r="I157" s="2">
        <f t="shared" ref="I157" si="1194">INT(I154+0.2*C157)</f>
        <v>255</v>
      </c>
      <c r="J157" s="6" t="s">
        <v>23</v>
      </c>
      <c r="K157" s="2">
        <f t="shared" si="1187"/>
        <v>135</v>
      </c>
      <c r="L157" s="2" t="s">
        <v>24</v>
      </c>
      <c r="M157" s="2">
        <f t="shared" ref="M157:M158" si="1195">INT(M154+0.05*C157)</f>
        <v>46</v>
      </c>
      <c r="N157" s="2" t="s">
        <v>27</v>
      </c>
      <c r="O157" s="2">
        <f t="shared" ref="O157" si="1196">INT(O154+0.5*C157)</f>
        <v>706</v>
      </c>
      <c r="P157" s="2">
        <f t="shared" si="1035"/>
        <v>20</v>
      </c>
    </row>
    <row r="158" spans="1:16" x14ac:dyDescent="0.25">
      <c r="A158" s="5" t="s">
        <v>184</v>
      </c>
      <c r="B158" s="2" t="s">
        <v>15</v>
      </c>
      <c r="C158" s="2">
        <f t="shared" si="1167"/>
        <v>53</v>
      </c>
      <c r="D158" s="5" t="str">
        <f t="shared" ref="D158" si="1197">IF(AND(C158&gt;0,C158&lt;25),"units_pikeman_1.png",IF(AND(C158&gt;=25,C158&lt;50),"units_pikeman_2.png",IF(AND(C158&gt;=50,C158&lt;75),"units_pikeman_3.png",IF(AND(C158&gt;=75,C158&lt;100),"units_pikeman_4.png",IF(AND(C158&gt;=100,C158&lt;125),"units_pikeman_5.png",IF(AND(C158&gt;=125,C158&lt;150),"units_pikeman_6.png",IF(AND(C158&gt;=150,C158&lt;175),"units_pikeman_7.png",IF(AND(C158&gt;=175,C158&lt;200),"units_pikeman_8.png",IF(AND(C158&gt;=200,C158&lt;225),"units_pikeman_9.png",IF(AND(C158&gt;=225,C158&lt;250),"units_pikeman_10.png",IF(AND(C158&gt;=250,C158&lt;275),"units_pikeman_11.png",IF(AND(C158&gt;=275,C158&lt;300),"units_pikeman_12.png","units_pikeman_13.png"))))))))))))</f>
        <v>units_pikeman_3.png</v>
      </c>
      <c r="E158" s="5" t="str">
        <f t="shared" si="986"/>
        <v>Lkey_combat_unit_pikeman_53</v>
      </c>
      <c r="F158" s="6">
        <f t="shared" ref="F158" si="1198">INT(F155+1.3*C158)</f>
        <v>1955</v>
      </c>
      <c r="G158" s="2">
        <f t="shared" ref="G158" si="1199">INT(G155+0.5*C158)</f>
        <v>712</v>
      </c>
      <c r="H158" s="2">
        <f t="shared" ref="H158" si="1200">INT(H155+0.5*C158)</f>
        <v>712</v>
      </c>
      <c r="I158" s="2">
        <f t="shared" ref="I158" si="1201">INT(I155+0.7*C158)</f>
        <v>1000</v>
      </c>
      <c r="J158" s="6" t="s">
        <v>23</v>
      </c>
      <c r="K158" s="2">
        <f t="shared" ref="K158" si="1202">INT(K155+0.5*C158)</f>
        <v>752</v>
      </c>
      <c r="L158" s="2" t="s">
        <v>24</v>
      </c>
      <c r="M158" s="2">
        <f t="shared" si="1195"/>
        <v>48</v>
      </c>
      <c r="N158" s="2" t="s">
        <v>27</v>
      </c>
      <c r="O158" s="2">
        <f t="shared" ref="O158" si="1203">INT(O155+0.1*C158)</f>
        <v>120</v>
      </c>
      <c r="P158" s="2">
        <f t="shared" si="1035"/>
        <v>10</v>
      </c>
    </row>
    <row r="159" spans="1:16" x14ac:dyDescent="0.25">
      <c r="A159" s="5" t="s">
        <v>185</v>
      </c>
      <c r="B159" s="2" t="s">
        <v>1</v>
      </c>
      <c r="C159" s="2">
        <f t="shared" si="1167"/>
        <v>53</v>
      </c>
      <c r="D159" s="5" t="str">
        <f t="shared" ref="D159" si="1204">IF(AND(C159&gt;0,C159&lt;25),"units_archer_1.png",IF(AND(C159&gt;=25,C159&lt;50),"units_archer_2.png",IF(AND(C159&gt;=50,C159&lt;75),"units_archer_3.png",IF(AND(C159&gt;=75,C159&lt;100),"units_archer_4.png",IF(AND(C159&gt;=100,C159&lt;125),"units_archer_5.png",IF(AND(C159&gt;=125,C159&lt;150),"units_archer_6.png",IF(AND(C159&gt;=150,C159&lt;175),"units_archer_7.png",IF(AND(C159&gt;=175,C159&lt;200),"units_archer_8.png",IF(AND(C159&gt;=200,C159&lt;225),"units_archer_9.png",IF(AND(C159&gt;=225,C159&lt;250),"units_archer_10.png",IF(AND(C159&gt;=250,C159&lt;275),"units_archer_11.png",IF(AND(C159&gt;=275,C159&lt;300),"units_pikeman_12.png","units_pikeman_13.png"))))))))))))</f>
        <v>units_archer_3.png</v>
      </c>
      <c r="E159" s="5" t="str">
        <f t="shared" si="994"/>
        <v>Lkey_combat_unit_archer_53</v>
      </c>
      <c r="F159" s="6">
        <f t="shared" ref="F159" si="1205">INT(F156+0.9*C159)</f>
        <v>1363</v>
      </c>
      <c r="G159" s="2">
        <f t="shared" ref="G159" si="1206">INT(G156+0.3*C159)</f>
        <v>405</v>
      </c>
      <c r="H159" s="2">
        <f t="shared" ref="H159" si="1207">INT(H156+0.75*C159)</f>
        <v>1079</v>
      </c>
      <c r="I159" s="2">
        <f t="shared" ref="I159" si="1208">INT(I156+0.4*C159)</f>
        <v>557</v>
      </c>
      <c r="J159" s="6" t="s">
        <v>23</v>
      </c>
      <c r="K159" s="2">
        <f t="shared" ref="K159:K160" si="1209">INT(K156+0.1*C159)</f>
        <v>130</v>
      </c>
      <c r="L159" s="2" t="s">
        <v>24</v>
      </c>
      <c r="M159" s="2">
        <f t="shared" ref="M159" si="1210">INT(M156+0.5*C159)</f>
        <v>742</v>
      </c>
      <c r="N159" s="2" t="s">
        <v>27</v>
      </c>
      <c r="O159" s="2">
        <f t="shared" ref="O159" si="1211">INT(O156+0.05*C159)</f>
        <v>48</v>
      </c>
      <c r="P159" s="2">
        <f t="shared" si="1035"/>
        <v>15</v>
      </c>
    </row>
    <row r="160" spans="1:16" x14ac:dyDescent="0.25">
      <c r="A160" s="5" t="s">
        <v>186</v>
      </c>
      <c r="B160" s="2" t="s">
        <v>3</v>
      </c>
      <c r="C160" s="2">
        <f t="shared" si="1167"/>
        <v>53</v>
      </c>
      <c r="D160" s="5" t="str">
        <f t="shared" ref="D160" si="1212">IF(AND(C160&gt;0,C160&lt;25),"units_knight_1.png",IF(AND(C160&gt;=25,C160&lt;50),"units_knight_2.png",IF(AND(C160&gt;=50,C160&lt;75),"units_knight_3.png",IF(AND(C160&gt;=75,C160&lt;100),"units_knight_4.png",IF(AND(C160&gt;=100,C160&lt;125),"units_knight_5.png",IF(AND(C160&gt;=125,C160&lt;150),"units_knight_6.png",IF(AND(C160&gt;=150,C160&lt;175),"units_knight_7.png",IF(AND(C160&gt;=175,C160&lt;200),"units_knight_8.png",IF(AND(C160&gt;=200,C160&lt;225),"units_knight_9.png",IF(AND(C160&gt;=225,C160&lt;250),"units_knight_10.png",IF(AND(C160&gt;=250,C160&lt;275),"units_knight_11.png",IF(AND(C160&gt;=275,C160&lt;300),"units_pikeman_12.png","units_pikeman_13.png"))))))))))))</f>
        <v>units_knight_3.png</v>
      </c>
      <c r="E160" s="5" t="str">
        <f t="shared" si="1003"/>
        <v>Lkey_combat_unit_knight_53</v>
      </c>
      <c r="F160" s="6">
        <f t="shared" ref="F160" si="1213">INT(F157+1.1*C160)</f>
        <v>1650</v>
      </c>
      <c r="G160" s="2">
        <f t="shared" ref="G160" si="1214">INT(G157+0.6*C160)</f>
        <v>862</v>
      </c>
      <c r="H160" s="2">
        <f t="shared" ref="H160" si="1215">INT(H157+0.65*C160)</f>
        <v>918</v>
      </c>
      <c r="I160" s="2">
        <f t="shared" ref="I160" si="1216">INT(I157+0.2*C160)</f>
        <v>265</v>
      </c>
      <c r="J160" s="6" t="s">
        <v>23</v>
      </c>
      <c r="K160" s="2">
        <f t="shared" si="1209"/>
        <v>140</v>
      </c>
      <c r="L160" s="2" t="s">
        <v>24</v>
      </c>
      <c r="M160" s="2">
        <f t="shared" ref="M160:M161" si="1217">INT(M157+0.05*C160)</f>
        <v>48</v>
      </c>
      <c r="N160" s="2" t="s">
        <v>27</v>
      </c>
      <c r="O160" s="2">
        <f t="shared" ref="O160" si="1218">INT(O157+0.5*C160)</f>
        <v>732</v>
      </c>
      <c r="P160" s="2">
        <f t="shared" si="1035"/>
        <v>20</v>
      </c>
    </row>
    <row r="161" spans="1:16" x14ac:dyDescent="0.25">
      <c r="A161" s="5" t="s">
        <v>187</v>
      </c>
      <c r="B161" s="2" t="s">
        <v>15</v>
      </c>
      <c r="C161" s="2">
        <f t="shared" si="1167"/>
        <v>54</v>
      </c>
      <c r="D161" s="5" t="str">
        <f t="shared" ref="D161" si="1219">IF(AND(C161&gt;0,C161&lt;25),"units_pikeman_1.png",IF(AND(C161&gt;=25,C161&lt;50),"units_pikeman_2.png",IF(AND(C161&gt;=50,C161&lt;75),"units_pikeman_3.png",IF(AND(C161&gt;=75,C161&lt;100),"units_pikeman_4.png",IF(AND(C161&gt;=100,C161&lt;125),"units_pikeman_5.png",IF(AND(C161&gt;=125,C161&lt;150),"units_pikeman_6.png",IF(AND(C161&gt;=150,C161&lt;175),"units_pikeman_7.png",IF(AND(C161&gt;=175,C161&lt;200),"units_pikeman_8.png",IF(AND(C161&gt;=200,C161&lt;225),"units_pikeman_9.png",IF(AND(C161&gt;=225,C161&lt;250),"units_pikeman_10.png",IF(AND(C161&gt;=250,C161&lt;275),"units_pikeman_11.png",IF(AND(C161&gt;=275,C161&lt;300),"units_pikeman_12.png","units_pikeman_13.png"))))))))))))</f>
        <v>units_pikeman_3.png</v>
      </c>
      <c r="E161" s="5" t="str">
        <f t="shared" si="1011"/>
        <v>Lkey_combat_unit_pikeman_54</v>
      </c>
      <c r="F161" s="6">
        <f t="shared" ref="F161" si="1220">INT(F158+1.3*C161)</f>
        <v>2025</v>
      </c>
      <c r="G161" s="2">
        <f t="shared" ref="G161" si="1221">INT(G158+0.5*C161)</f>
        <v>739</v>
      </c>
      <c r="H161" s="2">
        <f t="shared" ref="H161" si="1222">INT(H158+0.5*C161)</f>
        <v>739</v>
      </c>
      <c r="I161" s="2">
        <f t="shared" ref="I161" si="1223">INT(I158+0.7*C161)</f>
        <v>1037</v>
      </c>
      <c r="J161" s="6" t="s">
        <v>23</v>
      </c>
      <c r="K161" s="2">
        <f t="shared" ref="K161" si="1224">INT(K158+0.5*C161)</f>
        <v>779</v>
      </c>
      <c r="L161" s="2" t="s">
        <v>24</v>
      </c>
      <c r="M161" s="2">
        <f t="shared" si="1217"/>
        <v>50</v>
      </c>
      <c r="N161" s="2" t="s">
        <v>27</v>
      </c>
      <c r="O161" s="2">
        <f t="shared" ref="O161" si="1225">INT(O158+0.1*C161)</f>
        <v>125</v>
      </c>
      <c r="P161" s="2">
        <f t="shared" si="1035"/>
        <v>10</v>
      </c>
    </row>
    <row r="162" spans="1:16" x14ac:dyDescent="0.25">
      <c r="A162" s="5" t="s">
        <v>188</v>
      </c>
      <c r="B162" s="2" t="s">
        <v>1</v>
      </c>
      <c r="C162" s="2">
        <f t="shared" si="1167"/>
        <v>54</v>
      </c>
      <c r="D162" s="5" t="str">
        <f t="shared" ref="D162" si="1226">IF(AND(C162&gt;0,C162&lt;25),"units_archer_1.png",IF(AND(C162&gt;=25,C162&lt;50),"units_archer_2.png",IF(AND(C162&gt;=50,C162&lt;75),"units_archer_3.png",IF(AND(C162&gt;=75,C162&lt;100),"units_archer_4.png",IF(AND(C162&gt;=100,C162&lt;125),"units_archer_5.png",IF(AND(C162&gt;=125,C162&lt;150),"units_archer_6.png",IF(AND(C162&gt;=150,C162&lt;175),"units_archer_7.png",IF(AND(C162&gt;=175,C162&lt;200),"units_archer_8.png",IF(AND(C162&gt;=200,C162&lt;225),"units_archer_9.png",IF(AND(C162&gt;=225,C162&lt;250),"units_archer_10.png",IF(AND(C162&gt;=250,C162&lt;275),"units_archer_11.png",IF(AND(C162&gt;=275,C162&lt;300),"units_pikeman_12.png","units_pikeman_13.png"))))))))))))</f>
        <v>units_archer_3.png</v>
      </c>
      <c r="E162" s="5" t="str">
        <f t="shared" si="1019"/>
        <v>Lkey_combat_unit_archer_54</v>
      </c>
      <c r="F162" s="6">
        <f t="shared" ref="F162" si="1227">INT(F159+0.9*C162)</f>
        <v>1411</v>
      </c>
      <c r="G162" s="2">
        <f t="shared" ref="G162" si="1228">INT(G159+0.3*C162)</f>
        <v>421</v>
      </c>
      <c r="H162" s="2">
        <f t="shared" ref="H162" si="1229">INT(H159+0.75*C162)</f>
        <v>1119</v>
      </c>
      <c r="I162" s="2">
        <f t="shared" ref="I162" si="1230">INT(I159+0.4*C162)</f>
        <v>578</v>
      </c>
      <c r="J162" s="6" t="s">
        <v>23</v>
      </c>
      <c r="K162" s="2">
        <f t="shared" ref="K162:K163" si="1231">INT(K159+0.1*C162)</f>
        <v>135</v>
      </c>
      <c r="L162" s="2" t="s">
        <v>24</v>
      </c>
      <c r="M162" s="2">
        <f t="shared" ref="M162" si="1232">INT(M159+0.5*C162)</f>
        <v>769</v>
      </c>
      <c r="N162" s="2" t="s">
        <v>27</v>
      </c>
      <c r="O162" s="2">
        <f t="shared" ref="O162" si="1233">INT(O159+0.05*C162)</f>
        <v>50</v>
      </c>
      <c r="P162" s="2">
        <f t="shared" si="1035"/>
        <v>15</v>
      </c>
    </row>
    <row r="163" spans="1:16" x14ac:dyDescent="0.25">
      <c r="A163" s="5" t="s">
        <v>189</v>
      </c>
      <c r="B163" s="2" t="s">
        <v>3</v>
      </c>
      <c r="C163" s="2">
        <f t="shared" si="1167"/>
        <v>54</v>
      </c>
      <c r="D163" s="5" t="str">
        <f t="shared" ref="D163" si="1234">IF(AND(C163&gt;0,C163&lt;25),"units_knight_1.png",IF(AND(C163&gt;=25,C163&lt;50),"units_knight_2.png",IF(AND(C163&gt;=50,C163&lt;75),"units_knight_3.png",IF(AND(C163&gt;=75,C163&lt;100),"units_knight_4.png",IF(AND(C163&gt;=100,C163&lt;125),"units_knight_5.png",IF(AND(C163&gt;=125,C163&lt;150),"units_knight_6.png",IF(AND(C163&gt;=150,C163&lt;175),"units_knight_7.png",IF(AND(C163&gt;=175,C163&lt;200),"units_knight_8.png",IF(AND(C163&gt;=200,C163&lt;225),"units_knight_9.png",IF(AND(C163&gt;=225,C163&lt;250),"units_knight_10.png",IF(AND(C163&gt;=250,C163&lt;275),"units_knight_11.png",IF(AND(C163&gt;=275,C163&lt;300),"units_pikeman_12.png","units_pikeman_13.png"))))))))))))</f>
        <v>units_knight_3.png</v>
      </c>
      <c r="E163" s="5" t="str">
        <f t="shared" si="1028"/>
        <v>Lkey_combat_unit_knight_54</v>
      </c>
      <c r="F163" s="6">
        <f t="shared" ref="F163" si="1235">INT(F160+1.1*C163)</f>
        <v>1709</v>
      </c>
      <c r="G163" s="2">
        <f t="shared" ref="G163" si="1236">INT(G160+0.6*C163)</f>
        <v>894</v>
      </c>
      <c r="H163" s="2">
        <f t="shared" ref="H163" si="1237">INT(H160+0.65*C163)</f>
        <v>953</v>
      </c>
      <c r="I163" s="2">
        <f t="shared" ref="I163" si="1238">INT(I160+0.2*C163)</f>
        <v>275</v>
      </c>
      <c r="J163" s="6" t="s">
        <v>23</v>
      </c>
      <c r="K163" s="2">
        <f t="shared" si="1231"/>
        <v>145</v>
      </c>
      <c r="L163" s="2" t="s">
        <v>24</v>
      </c>
      <c r="M163" s="2">
        <f t="shared" ref="M163:M164" si="1239">INT(M160+0.05*C163)</f>
        <v>50</v>
      </c>
      <c r="N163" s="2" t="s">
        <v>27</v>
      </c>
      <c r="O163" s="2">
        <f t="shared" ref="O163" si="1240">INT(O160+0.5*C163)</f>
        <v>759</v>
      </c>
      <c r="P163" s="2">
        <f t="shared" si="1035"/>
        <v>20</v>
      </c>
    </row>
    <row r="164" spans="1:16" x14ac:dyDescent="0.25">
      <c r="A164" s="5" t="s">
        <v>190</v>
      </c>
      <c r="B164" s="2" t="s">
        <v>15</v>
      </c>
      <c r="C164" s="2">
        <f t="shared" si="1167"/>
        <v>55</v>
      </c>
      <c r="D164" s="5" t="str">
        <f t="shared" ref="D164" si="1241">IF(AND(C164&gt;0,C164&lt;25),"units_pikeman_1.png",IF(AND(C164&gt;=25,C164&lt;50),"units_pikeman_2.png",IF(AND(C164&gt;=50,C164&lt;75),"units_pikeman_3.png",IF(AND(C164&gt;=75,C164&lt;100),"units_pikeman_4.png",IF(AND(C164&gt;=100,C164&lt;125),"units_pikeman_5.png",IF(AND(C164&gt;=125,C164&lt;150),"units_pikeman_6.png",IF(AND(C164&gt;=150,C164&lt;175),"units_pikeman_7.png",IF(AND(C164&gt;=175,C164&lt;200),"units_pikeman_8.png",IF(AND(C164&gt;=200,C164&lt;225),"units_pikeman_9.png",IF(AND(C164&gt;=225,C164&lt;250),"units_pikeman_10.png",IF(AND(C164&gt;=250,C164&lt;275),"units_pikeman_11.png",IF(AND(C164&gt;=275,C164&lt;300),"units_pikeman_12.png","units_pikeman_13.png"))))))))))))</f>
        <v>units_pikeman_3.png</v>
      </c>
      <c r="E164" s="5" t="str">
        <f t="shared" si="1037"/>
        <v>Lkey_combat_unit_pikeman_55</v>
      </c>
      <c r="F164" s="6">
        <f t="shared" ref="F164" si="1242">INT(F161+1.3*C164)</f>
        <v>2096</v>
      </c>
      <c r="G164" s="2">
        <f t="shared" ref="G164" si="1243">INT(G161+0.5*C164)</f>
        <v>766</v>
      </c>
      <c r="H164" s="2">
        <f t="shared" ref="H164" si="1244">INT(H161+0.5*C164)</f>
        <v>766</v>
      </c>
      <c r="I164" s="2">
        <f t="shared" ref="I164" si="1245">INT(I161+0.7*C164)</f>
        <v>1075</v>
      </c>
      <c r="J164" s="6" t="s">
        <v>23</v>
      </c>
      <c r="K164" s="2">
        <f t="shared" ref="K164" si="1246">INT(K161+0.5*C164)</f>
        <v>806</v>
      </c>
      <c r="L164" s="2" t="s">
        <v>24</v>
      </c>
      <c r="M164" s="2">
        <f t="shared" si="1239"/>
        <v>52</v>
      </c>
      <c r="N164" s="2" t="s">
        <v>27</v>
      </c>
      <c r="O164" s="2">
        <f t="shared" ref="O164" si="1247">INT(O161+0.1*C164)</f>
        <v>130</v>
      </c>
      <c r="P164" s="2">
        <f t="shared" si="1035"/>
        <v>10</v>
      </c>
    </row>
    <row r="165" spans="1:16" x14ac:dyDescent="0.25">
      <c r="A165" s="5" t="s">
        <v>191</v>
      </c>
      <c r="B165" s="2" t="s">
        <v>1</v>
      </c>
      <c r="C165" s="2">
        <f t="shared" si="1167"/>
        <v>55</v>
      </c>
      <c r="D165" s="5" t="str">
        <f t="shared" ref="D165" si="1248">IF(AND(C165&gt;0,C165&lt;25),"units_archer_1.png",IF(AND(C165&gt;=25,C165&lt;50),"units_archer_2.png",IF(AND(C165&gt;=50,C165&lt;75),"units_archer_3.png",IF(AND(C165&gt;=75,C165&lt;100),"units_archer_4.png",IF(AND(C165&gt;=100,C165&lt;125),"units_archer_5.png",IF(AND(C165&gt;=125,C165&lt;150),"units_archer_6.png",IF(AND(C165&gt;=150,C165&lt;175),"units_archer_7.png",IF(AND(C165&gt;=175,C165&lt;200),"units_archer_8.png",IF(AND(C165&gt;=200,C165&lt;225),"units_archer_9.png",IF(AND(C165&gt;=225,C165&lt;250),"units_archer_10.png",IF(AND(C165&gt;=250,C165&lt;275),"units_archer_11.png",IF(AND(C165&gt;=275,C165&lt;300),"units_pikeman_12.png","units_pikeman_13.png"))))))))))))</f>
        <v>units_archer_3.png</v>
      </c>
      <c r="E165" s="5" t="str">
        <f t="shared" si="1045"/>
        <v>Lkey_combat_unit_archer_55</v>
      </c>
      <c r="F165" s="6">
        <f t="shared" ref="F165" si="1249">INT(F162+0.9*C165)</f>
        <v>1460</v>
      </c>
      <c r="G165" s="2">
        <f t="shared" ref="G165" si="1250">INT(G162+0.3*C165)</f>
        <v>437</v>
      </c>
      <c r="H165" s="2">
        <f t="shared" ref="H165" si="1251">INT(H162+0.75*C165)</f>
        <v>1160</v>
      </c>
      <c r="I165" s="2">
        <f t="shared" ref="I165" si="1252">INT(I162+0.4*C165)</f>
        <v>600</v>
      </c>
      <c r="J165" s="6" t="s">
        <v>23</v>
      </c>
      <c r="K165" s="2">
        <f t="shared" ref="K165:K166" si="1253">INT(K162+0.1*C165)</f>
        <v>140</v>
      </c>
      <c r="L165" s="2" t="s">
        <v>24</v>
      </c>
      <c r="M165" s="2">
        <f t="shared" ref="M165" si="1254">INT(M162+0.5*C165)</f>
        <v>796</v>
      </c>
      <c r="N165" s="2" t="s">
        <v>27</v>
      </c>
      <c r="O165" s="2">
        <f t="shared" ref="O165" si="1255">INT(O162+0.05*C165)</f>
        <v>52</v>
      </c>
      <c r="P165" s="2">
        <f t="shared" si="1035"/>
        <v>15</v>
      </c>
    </row>
    <row r="166" spans="1:16" x14ac:dyDescent="0.25">
      <c r="A166" s="5" t="s">
        <v>192</v>
      </c>
      <c r="B166" s="2" t="s">
        <v>3</v>
      </c>
      <c r="C166" s="2">
        <f t="shared" si="1167"/>
        <v>55</v>
      </c>
      <c r="D166" s="5" t="str">
        <f t="shared" ref="D166" si="1256">IF(AND(C166&gt;0,C166&lt;25),"units_knight_1.png",IF(AND(C166&gt;=25,C166&lt;50),"units_knight_2.png",IF(AND(C166&gt;=50,C166&lt;75),"units_knight_3.png",IF(AND(C166&gt;=75,C166&lt;100),"units_knight_4.png",IF(AND(C166&gt;=100,C166&lt;125),"units_knight_5.png",IF(AND(C166&gt;=125,C166&lt;150),"units_knight_6.png",IF(AND(C166&gt;=150,C166&lt;175),"units_knight_7.png",IF(AND(C166&gt;=175,C166&lt;200),"units_knight_8.png",IF(AND(C166&gt;=200,C166&lt;225),"units_knight_9.png",IF(AND(C166&gt;=225,C166&lt;250),"units_knight_10.png",IF(AND(C166&gt;=250,C166&lt;275),"units_knight_11.png",IF(AND(C166&gt;=275,C166&lt;300),"units_pikeman_12.png","units_pikeman_13.png"))))))))))))</f>
        <v>units_knight_3.png</v>
      </c>
      <c r="E166" s="5" t="str">
        <f t="shared" si="1054"/>
        <v>Lkey_combat_unit_knight_55</v>
      </c>
      <c r="F166" s="6">
        <f t="shared" ref="F166" si="1257">INT(F163+1.1*C166)</f>
        <v>1769</v>
      </c>
      <c r="G166" s="2">
        <f t="shared" ref="G166" si="1258">INT(G163+0.6*C166)</f>
        <v>927</v>
      </c>
      <c r="H166" s="2">
        <f t="shared" ref="H166" si="1259">INT(H163+0.65*C166)</f>
        <v>988</v>
      </c>
      <c r="I166" s="2">
        <f t="shared" ref="I166" si="1260">INT(I163+0.2*C166)</f>
        <v>286</v>
      </c>
      <c r="J166" s="6" t="s">
        <v>23</v>
      </c>
      <c r="K166" s="2">
        <f t="shared" si="1253"/>
        <v>150</v>
      </c>
      <c r="L166" s="2" t="s">
        <v>24</v>
      </c>
      <c r="M166" s="2">
        <f t="shared" ref="M166:M167" si="1261">INT(M163+0.05*C166)</f>
        <v>52</v>
      </c>
      <c r="N166" s="2" t="s">
        <v>27</v>
      </c>
      <c r="O166" s="2">
        <f t="shared" ref="O166" si="1262">INT(O163+0.5*C166)</f>
        <v>786</v>
      </c>
      <c r="P166" s="2">
        <f t="shared" si="1035"/>
        <v>20</v>
      </c>
    </row>
    <row r="167" spans="1:16" x14ac:dyDescent="0.25">
      <c r="A167" s="5" t="s">
        <v>193</v>
      </c>
      <c r="B167" s="2" t="s">
        <v>15</v>
      </c>
      <c r="C167" s="2">
        <f t="shared" si="1167"/>
        <v>56</v>
      </c>
      <c r="D167" s="5" t="str">
        <f t="shared" ref="D167" si="1263">IF(AND(C167&gt;0,C167&lt;25),"units_pikeman_1.png",IF(AND(C167&gt;=25,C167&lt;50),"units_pikeman_2.png",IF(AND(C167&gt;=50,C167&lt;75),"units_pikeman_3.png",IF(AND(C167&gt;=75,C167&lt;100),"units_pikeman_4.png",IF(AND(C167&gt;=100,C167&lt;125),"units_pikeman_5.png",IF(AND(C167&gt;=125,C167&lt;150),"units_pikeman_6.png",IF(AND(C167&gt;=150,C167&lt;175),"units_pikeman_7.png",IF(AND(C167&gt;=175,C167&lt;200),"units_pikeman_8.png",IF(AND(C167&gt;=200,C167&lt;225),"units_pikeman_9.png",IF(AND(C167&gt;=225,C167&lt;250),"units_pikeman_10.png",IF(AND(C167&gt;=250,C167&lt;275),"units_pikeman_11.png",IF(AND(C167&gt;=275,C167&lt;300),"units_pikeman_12.png","units_pikeman_13.png"))))))))))))</f>
        <v>units_pikeman_3.png</v>
      </c>
      <c r="E167" s="5" t="str">
        <f t="shared" ref="E167" si="1264">"Lkey_combat_unit_pikeman_"&amp;C167</f>
        <v>Lkey_combat_unit_pikeman_56</v>
      </c>
      <c r="F167" s="6">
        <f t="shared" ref="F167" si="1265">INT(F164+1.3*C167)</f>
        <v>2168</v>
      </c>
      <c r="G167" s="2">
        <f t="shared" ref="G167" si="1266">INT(G164+0.5*C167)</f>
        <v>794</v>
      </c>
      <c r="H167" s="2">
        <f t="shared" ref="H167" si="1267">INT(H164+0.5*C167)</f>
        <v>794</v>
      </c>
      <c r="I167" s="2">
        <f t="shared" ref="I167" si="1268">INT(I164+0.7*C167)</f>
        <v>1114</v>
      </c>
      <c r="J167" s="6" t="s">
        <v>23</v>
      </c>
      <c r="K167" s="2">
        <f t="shared" ref="K167" si="1269">INT(K164+0.5*C167)</f>
        <v>834</v>
      </c>
      <c r="L167" s="2" t="s">
        <v>24</v>
      </c>
      <c r="M167" s="2">
        <f t="shared" si="1261"/>
        <v>54</v>
      </c>
      <c r="N167" s="2" t="s">
        <v>27</v>
      </c>
      <c r="O167" s="2">
        <f t="shared" ref="O167" si="1270">INT(O164+0.1*C167)</f>
        <v>135</v>
      </c>
      <c r="P167" s="2">
        <f t="shared" si="1035"/>
        <v>10</v>
      </c>
    </row>
    <row r="168" spans="1:16" x14ac:dyDescent="0.25">
      <c r="A168" s="5" t="s">
        <v>194</v>
      </c>
      <c r="B168" s="2" t="s">
        <v>1</v>
      </c>
      <c r="C168" s="2">
        <f t="shared" si="1167"/>
        <v>56</v>
      </c>
      <c r="D168" s="5" t="str">
        <f t="shared" ref="D168" si="1271">IF(AND(C168&gt;0,C168&lt;25),"units_archer_1.png",IF(AND(C168&gt;=25,C168&lt;50),"units_archer_2.png",IF(AND(C168&gt;=50,C168&lt;75),"units_archer_3.png",IF(AND(C168&gt;=75,C168&lt;100),"units_archer_4.png",IF(AND(C168&gt;=100,C168&lt;125),"units_archer_5.png",IF(AND(C168&gt;=125,C168&lt;150),"units_archer_6.png",IF(AND(C168&gt;=150,C168&lt;175),"units_archer_7.png",IF(AND(C168&gt;=175,C168&lt;200),"units_archer_8.png",IF(AND(C168&gt;=200,C168&lt;225),"units_archer_9.png",IF(AND(C168&gt;=225,C168&lt;250),"units_archer_10.png",IF(AND(C168&gt;=250,C168&lt;275),"units_archer_11.png",IF(AND(C168&gt;=275,C168&lt;300),"units_pikeman_12.png","units_pikeman_13.png"))))))))))))</f>
        <v>units_archer_3.png</v>
      </c>
      <c r="E168" s="5" t="str">
        <f t="shared" ref="E168" si="1272">"Lkey_combat_unit_archer_"&amp;C168</f>
        <v>Lkey_combat_unit_archer_56</v>
      </c>
      <c r="F168" s="6">
        <f t="shared" ref="F168" si="1273">INT(F165+0.9*C168)</f>
        <v>1510</v>
      </c>
      <c r="G168" s="2">
        <f t="shared" ref="G168" si="1274">INT(G165+0.3*C168)</f>
        <v>453</v>
      </c>
      <c r="H168" s="2">
        <f t="shared" ref="H168" si="1275">INT(H165+0.75*C168)</f>
        <v>1202</v>
      </c>
      <c r="I168" s="2">
        <f t="shared" ref="I168" si="1276">INT(I165+0.4*C168)</f>
        <v>622</v>
      </c>
      <c r="J168" s="6" t="s">
        <v>23</v>
      </c>
      <c r="K168" s="2">
        <f t="shared" ref="K168:K169" si="1277">INT(K165+0.1*C168)</f>
        <v>145</v>
      </c>
      <c r="L168" s="2" t="s">
        <v>24</v>
      </c>
      <c r="M168" s="2">
        <f t="shared" ref="M168" si="1278">INT(M165+0.5*C168)</f>
        <v>824</v>
      </c>
      <c r="N168" s="2" t="s">
        <v>27</v>
      </c>
      <c r="O168" s="2">
        <f t="shared" ref="O168" si="1279">INT(O165+0.05*C168)</f>
        <v>54</v>
      </c>
      <c r="P168" s="2">
        <f t="shared" si="1035"/>
        <v>15</v>
      </c>
    </row>
    <row r="169" spans="1:16" x14ac:dyDescent="0.25">
      <c r="A169" s="5" t="s">
        <v>195</v>
      </c>
      <c r="B169" s="2" t="s">
        <v>3</v>
      </c>
      <c r="C169" s="2">
        <f t="shared" si="1167"/>
        <v>56</v>
      </c>
      <c r="D169" s="5" t="str">
        <f t="shared" ref="D169" si="1280">IF(AND(C169&gt;0,C169&lt;25),"units_knight_1.png",IF(AND(C169&gt;=25,C169&lt;50),"units_knight_2.png",IF(AND(C169&gt;=50,C169&lt;75),"units_knight_3.png",IF(AND(C169&gt;=75,C169&lt;100),"units_knight_4.png",IF(AND(C169&gt;=100,C169&lt;125),"units_knight_5.png",IF(AND(C169&gt;=125,C169&lt;150),"units_knight_6.png",IF(AND(C169&gt;=150,C169&lt;175),"units_knight_7.png",IF(AND(C169&gt;=175,C169&lt;200),"units_knight_8.png",IF(AND(C169&gt;=200,C169&lt;225),"units_knight_9.png",IF(AND(C169&gt;=225,C169&lt;250),"units_knight_10.png",IF(AND(C169&gt;=250,C169&lt;275),"units_knight_11.png",IF(AND(C169&gt;=275,C169&lt;300),"units_pikeman_12.png","units_pikeman_13.png"))))))))))))</f>
        <v>units_knight_3.png</v>
      </c>
      <c r="E169" s="5" t="str">
        <f t="shared" ref="E169" si="1281">"Lkey_combat_unit_knight_"&amp;C169</f>
        <v>Lkey_combat_unit_knight_56</v>
      </c>
      <c r="F169" s="6">
        <f t="shared" ref="F169" si="1282">INT(F166+1.1*C169)</f>
        <v>1830</v>
      </c>
      <c r="G169" s="2">
        <f t="shared" ref="G169" si="1283">INT(G166+0.6*C169)</f>
        <v>960</v>
      </c>
      <c r="H169" s="2">
        <f t="shared" ref="H169" si="1284">INT(H166+0.65*C169)</f>
        <v>1024</v>
      </c>
      <c r="I169" s="2">
        <f t="shared" ref="I169" si="1285">INT(I166+0.2*C169)</f>
        <v>297</v>
      </c>
      <c r="J169" s="6" t="s">
        <v>23</v>
      </c>
      <c r="K169" s="2">
        <f t="shared" si="1277"/>
        <v>155</v>
      </c>
      <c r="L169" s="2" t="s">
        <v>24</v>
      </c>
      <c r="M169" s="2">
        <f t="shared" ref="M169:M170" si="1286">INT(M166+0.05*C169)</f>
        <v>54</v>
      </c>
      <c r="N169" s="2" t="s">
        <v>27</v>
      </c>
      <c r="O169" s="2">
        <f t="shared" ref="O169" si="1287">INT(O166+0.5*C169)</f>
        <v>814</v>
      </c>
      <c r="P169" s="2">
        <f t="shared" si="1035"/>
        <v>20</v>
      </c>
    </row>
    <row r="170" spans="1:16" x14ac:dyDescent="0.25">
      <c r="A170" s="5" t="s">
        <v>196</v>
      </c>
      <c r="B170" s="2" t="s">
        <v>15</v>
      </c>
      <c r="C170" s="2">
        <f t="shared" si="1167"/>
        <v>57</v>
      </c>
      <c r="D170" s="5" t="str">
        <f t="shared" ref="D170" si="1288">IF(AND(C170&gt;0,C170&lt;25),"units_pikeman_1.png",IF(AND(C170&gt;=25,C170&lt;50),"units_pikeman_2.png",IF(AND(C170&gt;=50,C170&lt;75),"units_pikeman_3.png",IF(AND(C170&gt;=75,C170&lt;100),"units_pikeman_4.png",IF(AND(C170&gt;=100,C170&lt;125),"units_pikeman_5.png",IF(AND(C170&gt;=125,C170&lt;150),"units_pikeman_6.png",IF(AND(C170&gt;=150,C170&lt;175),"units_pikeman_7.png",IF(AND(C170&gt;=175,C170&lt;200),"units_pikeman_8.png",IF(AND(C170&gt;=200,C170&lt;225),"units_pikeman_9.png",IF(AND(C170&gt;=225,C170&lt;250),"units_pikeman_10.png",IF(AND(C170&gt;=250,C170&lt;275),"units_pikeman_11.png",IF(AND(C170&gt;=275,C170&lt;300),"units_pikeman_12.png","units_pikeman_13.png"))))))))))))</f>
        <v>units_pikeman_3.png</v>
      </c>
      <c r="E170" s="5" t="str">
        <f t="shared" si="861"/>
        <v>Lkey_combat_unit_pikeman_57</v>
      </c>
      <c r="F170" s="6">
        <f t="shared" ref="F170" si="1289">INT(F167+1.3*C170)</f>
        <v>2242</v>
      </c>
      <c r="G170" s="2">
        <f t="shared" ref="G170" si="1290">INT(G167+0.5*C170)</f>
        <v>822</v>
      </c>
      <c r="H170" s="2">
        <f t="shared" ref="H170" si="1291">INT(H167+0.5*C170)</f>
        <v>822</v>
      </c>
      <c r="I170" s="2">
        <f t="shared" ref="I170" si="1292">INT(I167+0.7*C170)</f>
        <v>1153</v>
      </c>
      <c r="J170" s="6" t="s">
        <v>23</v>
      </c>
      <c r="K170" s="2">
        <f t="shared" ref="K170" si="1293">INT(K167+0.5*C170)</f>
        <v>862</v>
      </c>
      <c r="L170" s="2" t="s">
        <v>24</v>
      </c>
      <c r="M170" s="2">
        <f t="shared" si="1286"/>
        <v>56</v>
      </c>
      <c r="N170" s="2" t="s">
        <v>27</v>
      </c>
      <c r="O170" s="2">
        <f t="shared" ref="O170" si="1294">INT(O167+0.1*C170)</f>
        <v>140</v>
      </c>
      <c r="P170" s="2">
        <f t="shared" si="1035"/>
        <v>10</v>
      </c>
    </row>
    <row r="171" spans="1:16" x14ac:dyDescent="0.25">
      <c r="A171" s="5" t="s">
        <v>197</v>
      </c>
      <c r="B171" s="2" t="s">
        <v>1</v>
      </c>
      <c r="C171" s="2">
        <f t="shared" si="1167"/>
        <v>57</v>
      </c>
      <c r="D171" s="5" t="str">
        <f t="shared" ref="D171" si="1295">IF(AND(C171&gt;0,C171&lt;25),"units_archer_1.png",IF(AND(C171&gt;=25,C171&lt;50),"units_archer_2.png",IF(AND(C171&gt;=50,C171&lt;75),"units_archer_3.png",IF(AND(C171&gt;=75,C171&lt;100),"units_archer_4.png",IF(AND(C171&gt;=100,C171&lt;125),"units_archer_5.png",IF(AND(C171&gt;=125,C171&lt;150),"units_archer_6.png",IF(AND(C171&gt;=150,C171&lt;175),"units_archer_7.png",IF(AND(C171&gt;=175,C171&lt;200),"units_archer_8.png",IF(AND(C171&gt;=200,C171&lt;225),"units_archer_9.png",IF(AND(C171&gt;=225,C171&lt;250),"units_archer_10.png",IF(AND(C171&gt;=250,C171&lt;275),"units_archer_11.png",IF(AND(C171&gt;=275,C171&lt;300),"units_pikeman_12.png","units_pikeman_13.png"))))))))))))</f>
        <v>units_archer_3.png</v>
      </c>
      <c r="E171" s="5" t="str">
        <f t="shared" si="869"/>
        <v>Lkey_combat_unit_archer_57</v>
      </c>
      <c r="F171" s="6">
        <f t="shared" ref="F171" si="1296">INT(F168+0.9*C171)</f>
        <v>1561</v>
      </c>
      <c r="G171" s="2">
        <f t="shared" ref="G171" si="1297">INT(G168+0.3*C171)</f>
        <v>470</v>
      </c>
      <c r="H171" s="2">
        <f t="shared" ref="H171" si="1298">INT(H168+0.75*C171)</f>
        <v>1244</v>
      </c>
      <c r="I171" s="2">
        <f t="shared" ref="I171" si="1299">INT(I168+0.4*C171)</f>
        <v>644</v>
      </c>
      <c r="J171" s="6" t="s">
        <v>23</v>
      </c>
      <c r="K171" s="2">
        <f t="shared" ref="K171:K172" si="1300">INT(K168+0.1*C171)</f>
        <v>150</v>
      </c>
      <c r="L171" s="2" t="s">
        <v>24</v>
      </c>
      <c r="M171" s="2">
        <f t="shared" ref="M171" si="1301">INT(M168+0.5*C171)</f>
        <v>852</v>
      </c>
      <c r="N171" s="2" t="s">
        <v>27</v>
      </c>
      <c r="O171" s="2">
        <f t="shared" ref="O171" si="1302">INT(O168+0.05*C171)</f>
        <v>56</v>
      </c>
      <c r="P171" s="2">
        <f t="shared" si="1035"/>
        <v>15</v>
      </c>
    </row>
    <row r="172" spans="1:16" x14ac:dyDescent="0.25">
      <c r="A172" s="5" t="s">
        <v>198</v>
      </c>
      <c r="B172" s="2" t="s">
        <v>3</v>
      </c>
      <c r="C172" s="2">
        <f t="shared" si="1167"/>
        <v>57</v>
      </c>
      <c r="D172" s="5" t="str">
        <f t="shared" ref="D172" si="1303">IF(AND(C172&gt;0,C172&lt;25),"units_knight_1.png",IF(AND(C172&gt;=25,C172&lt;50),"units_knight_2.png",IF(AND(C172&gt;=50,C172&lt;75),"units_knight_3.png",IF(AND(C172&gt;=75,C172&lt;100),"units_knight_4.png",IF(AND(C172&gt;=100,C172&lt;125),"units_knight_5.png",IF(AND(C172&gt;=125,C172&lt;150),"units_knight_6.png",IF(AND(C172&gt;=150,C172&lt;175),"units_knight_7.png",IF(AND(C172&gt;=175,C172&lt;200),"units_knight_8.png",IF(AND(C172&gt;=200,C172&lt;225),"units_knight_9.png",IF(AND(C172&gt;=225,C172&lt;250),"units_knight_10.png",IF(AND(C172&gt;=250,C172&lt;275),"units_knight_11.png",IF(AND(C172&gt;=275,C172&lt;300),"units_pikeman_12.png","units_pikeman_13.png"))))))))))))</f>
        <v>units_knight_3.png</v>
      </c>
      <c r="E172" s="5" t="str">
        <f t="shared" si="878"/>
        <v>Lkey_combat_unit_knight_57</v>
      </c>
      <c r="F172" s="6">
        <f t="shared" ref="F172" si="1304">INT(F169+1.1*C172)</f>
        <v>1892</v>
      </c>
      <c r="G172" s="2">
        <f t="shared" ref="G172" si="1305">INT(G169+0.6*C172)</f>
        <v>994</v>
      </c>
      <c r="H172" s="2">
        <f t="shared" ref="H172" si="1306">INT(H169+0.65*C172)</f>
        <v>1061</v>
      </c>
      <c r="I172" s="2">
        <f t="shared" ref="I172" si="1307">INT(I169+0.2*C172)</f>
        <v>308</v>
      </c>
      <c r="J172" s="6" t="s">
        <v>23</v>
      </c>
      <c r="K172" s="2">
        <f t="shared" si="1300"/>
        <v>160</v>
      </c>
      <c r="L172" s="2" t="s">
        <v>24</v>
      </c>
      <c r="M172" s="2">
        <f t="shared" ref="M172:M173" si="1308">INT(M169+0.05*C172)</f>
        <v>56</v>
      </c>
      <c r="N172" s="2" t="s">
        <v>27</v>
      </c>
      <c r="O172" s="2">
        <f t="shared" ref="O172" si="1309">INT(O169+0.5*C172)</f>
        <v>842</v>
      </c>
      <c r="P172" s="2">
        <f t="shared" si="1035"/>
        <v>20</v>
      </c>
    </row>
    <row r="173" spans="1:16" x14ac:dyDescent="0.25">
      <c r="A173" s="5" t="s">
        <v>199</v>
      </c>
      <c r="B173" s="2" t="s">
        <v>15</v>
      </c>
      <c r="C173" s="2">
        <f t="shared" si="1167"/>
        <v>58</v>
      </c>
      <c r="D173" s="5" t="str">
        <f t="shared" ref="D173" si="1310">IF(AND(C173&gt;0,C173&lt;25),"units_pikeman_1.png",IF(AND(C173&gt;=25,C173&lt;50),"units_pikeman_2.png",IF(AND(C173&gt;=50,C173&lt;75),"units_pikeman_3.png",IF(AND(C173&gt;=75,C173&lt;100),"units_pikeman_4.png",IF(AND(C173&gt;=100,C173&lt;125),"units_pikeman_5.png",IF(AND(C173&gt;=125,C173&lt;150),"units_pikeman_6.png",IF(AND(C173&gt;=150,C173&lt;175),"units_pikeman_7.png",IF(AND(C173&gt;=175,C173&lt;200),"units_pikeman_8.png",IF(AND(C173&gt;=200,C173&lt;225),"units_pikeman_9.png",IF(AND(C173&gt;=225,C173&lt;250),"units_pikeman_10.png",IF(AND(C173&gt;=250,C173&lt;275),"units_pikeman_11.png",IF(AND(C173&gt;=275,C173&lt;300),"units_pikeman_12.png","units_pikeman_13.png"))))))))))))</f>
        <v>units_pikeman_3.png</v>
      </c>
      <c r="E173" s="5" t="str">
        <f t="shared" si="886"/>
        <v>Lkey_combat_unit_pikeman_58</v>
      </c>
      <c r="F173" s="6">
        <f t="shared" ref="F173" si="1311">INT(F170+1.3*C173)</f>
        <v>2317</v>
      </c>
      <c r="G173" s="2">
        <f t="shared" ref="G173" si="1312">INT(G170+0.5*C173)</f>
        <v>851</v>
      </c>
      <c r="H173" s="2">
        <f t="shared" ref="H173" si="1313">INT(H170+0.5*C173)</f>
        <v>851</v>
      </c>
      <c r="I173" s="2">
        <f t="shared" ref="I173" si="1314">INT(I170+0.7*C173)</f>
        <v>1193</v>
      </c>
      <c r="J173" s="6" t="s">
        <v>23</v>
      </c>
      <c r="K173" s="2">
        <f t="shared" ref="K173" si="1315">INT(K170+0.5*C173)</f>
        <v>891</v>
      </c>
      <c r="L173" s="2" t="s">
        <v>24</v>
      </c>
      <c r="M173" s="2">
        <f t="shared" si="1308"/>
        <v>58</v>
      </c>
      <c r="N173" s="2" t="s">
        <v>27</v>
      </c>
      <c r="O173" s="2">
        <f t="shared" ref="O173" si="1316">INT(O170+0.1*C173)</f>
        <v>145</v>
      </c>
      <c r="P173" s="2">
        <f t="shared" si="1035"/>
        <v>10</v>
      </c>
    </row>
    <row r="174" spans="1:16" x14ac:dyDescent="0.25">
      <c r="A174" s="5" t="s">
        <v>200</v>
      </c>
      <c r="B174" s="2" t="s">
        <v>1</v>
      </c>
      <c r="C174" s="2">
        <f t="shared" si="1167"/>
        <v>58</v>
      </c>
      <c r="D174" s="5" t="str">
        <f t="shared" ref="D174" si="1317">IF(AND(C174&gt;0,C174&lt;25),"units_archer_1.png",IF(AND(C174&gt;=25,C174&lt;50),"units_archer_2.png",IF(AND(C174&gt;=50,C174&lt;75),"units_archer_3.png",IF(AND(C174&gt;=75,C174&lt;100),"units_archer_4.png",IF(AND(C174&gt;=100,C174&lt;125),"units_archer_5.png",IF(AND(C174&gt;=125,C174&lt;150),"units_archer_6.png",IF(AND(C174&gt;=150,C174&lt;175),"units_archer_7.png",IF(AND(C174&gt;=175,C174&lt;200),"units_archer_8.png",IF(AND(C174&gt;=200,C174&lt;225),"units_archer_9.png",IF(AND(C174&gt;=225,C174&lt;250),"units_archer_10.png",IF(AND(C174&gt;=250,C174&lt;275),"units_archer_11.png",IF(AND(C174&gt;=275,C174&lt;300),"units_pikeman_12.png","units_pikeman_13.png"))))))))))))</f>
        <v>units_archer_3.png</v>
      </c>
      <c r="E174" s="5" t="str">
        <f t="shared" si="894"/>
        <v>Lkey_combat_unit_archer_58</v>
      </c>
      <c r="F174" s="6">
        <f t="shared" ref="F174" si="1318">INT(F171+0.9*C174)</f>
        <v>1613</v>
      </c>
      <c r="G174" s="2">
        <f t="shared" ref="G174" si="1319">INT(G171+0.3*C174)</f>
        <v>487</v>
      </c>
      <c r="H174" s="2">
        <f t="shared" ref="H174" si="1320">INT(H171+0.75*C174)</f>
        <v>1287</v>
      </c>
      <c r="I174" s="2">
        <f t="shared" ref="I174" si="1321">INT(I171+0.4*C174)</f>
        <v>667</v>
      </c>
      <c r="J174" s="6" t="s">
        <v>23</v>
      </c>
      <c r="K174" s="2">
        <f t="shared" ref="K174:K175" si="1322">INT(K171+0.1*C174)</f>
        <v>155</v>
      </c>
      <c r="L174" s="2" t="s">
        <v>24</v>
      </c>
      <c r="M174" s="2">
        <f t="shared" ref="M174" si="1323">INT(M171+0.5*C174)</f>
        <v>881</v>
      </c>
      <c r="N174" s="2" t="s">
        <v>27</v>
      </c>
      <c r="O174" s="2">
        <f t="shared" ref="O174" si="1324">INT(O171+0.05*C174)</f>
        <v>58</v>
      </c>
      <c r="P174" s="2">
        <f t="shared" si="1035"/>
        <v>15</v>
      </c>
    </row>
    <row r="175" spans="1:16" x14ac:dyDescent="0.25">
      <c r="A175" s="5" t="s">
        <v>201</v>
      </c>
      <c r="B175" s="2" t="s">
        <v>3</v>
      </c>
      <c r="C175" s="2">
        <f t="shared" si="1167"/>
        <v>58</v>
      </c>
      <c r="D175" s="5" t="str">
        <f t="shared" ref="D175" si="1325">IF(AND(C175&gt;0,C175&lt;25),"units_knight_1.png",IF(AND(C175&gt;=25,C175&lt;50),"units_knight_2.png",IF(AND(C175&gt;=50,C175&lt;75),"units_knight_3.png",IF(AND(C175&gt;=75,C175&lt;100),"units_knight_4.png",IF(AND(C175&gt;=100,C175&lt;125),"units_knight_5.png",IF(AND(C175&gt;=125,C175&lt;150),"units_knight_6.png",IF(AND(C175&gt;=150,C175&lt;175),"units_knight_7.png",IF(AND(C175&gt;=175,C175&lt;200),"units_knight_8.png",IF(AND(C175&gt;=200,C175&lt;225),"units_knight_9.png",IF(AND(C175&gt;=225,C175&lt;250),"units_knight_10.png",IF(AND(C175&gt;=250,C175&lt;275),"units_knight_11.png",IF(AND(C175&gt;=275,C175&lt;300),"units_pikeman_12.png","units_pikeman_13.png"))))))))))))</f>
        <v>units_knight_3.png</v>
      </c>
      <c r="E175" s="5" t="str">
        <f t="shared" si="903"/>
        <v>Lkey_combat_unit_knight_58</v>
      </c>
      <c r="F175" s="6">
        <f t="shared" ref="F175" si="1326">INT(F172+1.1*C175)</f>
        <v>1955</v>
      </c>
      <c r="G175" s="2">
        <f t="shared" ref="G175" si="1327">INT(G172+0.6*C175)</f>
        <v>1028</v>
      </c>
      <c r="H175" s="2">
        <f t="shared" ref="H175" si="1328">INT(H172+0.65*C175)</f>
        <v>1098</v>
      </c>
      <c r="I175" s="2">
        <f t="shared" ref="I175" si="1329">INT(I172+0.2*C175)</f>
        <v>319</v>
      </c>
      <c r="J175" s="6" t="s">
        <v>23</v>
      </c>
      <c r="K175" s="2">
        <f t="shared" si="1322"/>
        <v>165</v>
      </c>
      <c r="L175" s="2" t="s">
        <v>24</v>
      </c>
      <c r="M175" s="2">
        <f t="shared" ref="M175:M176" si="1330">INT(M172+0.05*C175)</f>
        <v>58</v>
      </c>
      <c r="N175" s="2" t="s">
        <v>27</v>
      </c>
      <c r="O175" s="2">
        <f t="shared" ref="O175" si="1331">INT(O172+0.5*C175)</f>
        <v>871</v>
      </c>
      <c r="P175" s="2">
        <f t="shared" si="1035"/>
        <v>20</v>
      </c>
    </row>
    <row r="176" spans="1:16" x14ac:dyDescent="0.25">
      <c r="A176" s="5" t="s">
        <v>202</v>
      </c>
      <c r="B176" s="2" t="s">
        <v>15</v>
      </c>
      <c r="C176" s="2">
        <f t="shared" si="1167"/>
        <v>59</v>
      </c>
      <c r="D176" s="5" t="str">
        <f t="shared" ref="D176" si="1332">IF(AND(C176&gt;0,C176&lt;25),"units_pikeman_1.png",IF(AND(C176&gt;=25,C176&lt;50),"units_pikeman_2.png",IF(AND(C176&gt;=50,C176&lt;75),"units_pikeman_3.png",IF(AND(C176&gt;=75,C176&lt;100),"units_pikeman_4.png",IF(AND(C176&gt;=100,C176&lt;125),"units_pikeman_5.png",IF(AND(C176&gt;=125,C176&lt;150),"units_pikeman_6.png",IF(AND(C176&gt;=150,C176&lt;175),"units_pikeman_7.png",IF(AND(C176&gt;=175,C176&lt;200),"units_pikeman_8.png",IF(AND(C176&gt;=200,C176&lt;225),"units_pikeman_9.png",IF(AND(C176&gt;=225,C176&lt;250),"units_pikeman_10.png",IF(AND(C176&gt;=250,C176&lt;275),"units_pikeman_11.png",IF(AND(C176&gt;=275,C176&lt;300),"units_pikeman_12.png","units_pikeman_13.png"))))))))))))</f>
        <v>units_pikeman_3.png</v>
      </c>
      <c r="E176" s="5" t="str">
        <f t="shared" si="911"/>
        <v>Lkey_combat_unit_pikeman_59</v>
      </c>
      <c r="F176" s="6">
        <f t="shared" ref="F176" si="1333">INT(F173+1.3*C176)</f>
        <v>2393</v>
      </c>
      <c r="G176" s="2">
        <f t="shared" ref="G176" si="1334">INT(G173+0.5*C176)</f>
        <v>880</v>
      </c>
      <c r="H176" s="2">
        <f t="shared" ref="H176" si="1335">INT(H173+0.5*C176)</f>
        <v>880</v>
      </c>
      <c r="I176" s="2">
        <f t="shared" ref="I176" si="1336">INT(I173+0.7*C176)</f>
        <v>1234</v>
      </c>
      <c r="J176" s="6" t="s">
        <v>23</v>
      </c>
      <c r="K176" s="2">
        <f t="shared" ref="K176" si="1337">INT(K173+0.5*C176)</f>
        <v>920</v>
      </c>
      <c r="L176" s="2" t="s">
        <v>24</v>
      </c>
      <c r="M176" s="2">
        <f t="shared" si="1330"/>
        <v>60</v>
      </c>
      <c r="N176" s="2" t="s">
        <v>27</v>
      </c>
      <c r="O176" s="2">
        <f t="shared" ref="O176" si="1338">INT(O173+0.1*C176)</f>
        <v>150</v>
      </c>
      <c r="P176" s="2">
        <f t="shared" si="1035"/>
        <v>10</v>
      </c>
    </row>
    <row r="177" spans="1:16" x14ac:dyDescent="0.25">
      <c r="A177" s="5" t="s">
        <v>203</v>
      </c>
      <c r="B177" s="2" t="s">
        <v>1</v>
      </c>
      <c r="C177" s="2">
        <f t="shared" si="1167"/>
        <v>59</v>
      </c>
      <c r="D177" s="5" t="str">
        <f t="shared" ref="D177" si="1339">IF(AND(C177&gt;0,C177&lt;25),"units_archer_1.png",IF(AND(C177&gt;=25,C177&lt;50),"units_archer_2.png",IF(AND(C177&gt;=50,C177&lt;75),"units_archer_3.png",IF(AND(C177&gt;=75,C177&lt;100),"units_archer_4.png",IF(AND(C177&gt;=100,C177&lt;125),"units_archer_5.png",IF(AND(C177&gt;=125,C177&lt;150),"units_archer_6.png",IF(AND(C177&gt;=150,C177&lt;175),"units_archer_7.png",IF(AND(C177&gt;=175,C177&lt;200),"units_archer_8.png",IF(AND(C177&gt;=200,C177&lt;225),"units_archer_9.png",IF(AND(C177&gt;=225,C177&lt;250),"units_archer_10.png",IF(AND(C177&gt;=250,C177&lt;275),"units_archer_11.png",IF(AND(C177&gt;=275,C177&lt;300),"units_pikeman_12.png","units_pikeman_13.png"))))))))))))</f>
        <v>units_archer_3.png</v>
      </c>
      <c r="E177" s="5" t="str">
        <f t="shared" si="919"/>
        <v>Lkey_combat_unit_archer_59</v>
      </c>
      <c r="F177" s="6">
        <f t="shared" ref="F177" si="1340">INT(F174+0.9*C177)</f>
        <v>1666</v>
      </c>
      <c r="G177" s="2">
        <f t="shared" ref="G177" si="1341">INT(G174+0.3*C177)</f>
        <v>504</v>
      </c>
      <c r="H177" s="2">
        <f t="shared" ref="H177" si="1342">INT(H174+0.75*C177)</f>
        <v>1331</v>
      </c>
      <c r="I177" s="2">
        <f t="shared" ref="I177" si="1343">INT(I174+0.4*C177)</f>
        <v>690</v>
      </c>
      <c r="J177" s="6" t="s">
        <v>23</v>
      </c>
      <c r="K177" s="2">
        <f t="shared" ref="K177:K178" si="1344">INT(K174+0.1*C177)</f>
        <v>160</v>
      </c>
      <c r="L177" s="2" t="s">
        <v>24</v>
      </c>
      <c r="M177" s="2">
        <f t="shared" ref="M177" si="1345">INT(M174+0.5*C177)</f>
        <v>910</v>
      </c>
      <c r="N177" s="2" t="s">
        <v>27</v>
      </c>
      <c r="O177" s="2">
        <f t="shared" ref="O177" si="1346">INT(O174+0.05*C177)</f>
        <v>60</v>
      </c>
      <c r="P177" s="2">
        <f t="shared" si="1035"/>
        <v>15</v>
      </c>
    </row>
    <row r="178" spans="1:16" x14ac:dyDescent="0.25">
      <c r="A178" s="5" t="s">
        <v>204</v>
      </c>
      <c r="B178" s="2" t="s">
        <v>3</v>
      </c>
      <c r="C178" s="2">
        <f t="shared" si="1167"/>
        <v>59</v>
      </c>
      <c r="D178" s="5" t="str">
        <f t="shared" ref="D178" si="1347">IF(AND(C178&gt;0,C178&lt;25),"units_knight_1.png",IF(AND(C178&gt;=25,C178&lt;50),"units_knight_2.png",IF(AND(C178&gt;=50,C178&lt;75),"units_knight_3.png",IF(AND(C178&gt;=75,C178&lt;100),"units_knight_4.png",IF(AND(C178&gt;=100,C178&lt;125),"units_knight_5.png",IF(AND(C178&gt;=125,C178&lt;150),"units_knight_6.png",IF(AND(C178&gt;=150,C178&lt;175),"units_knight_7.png",IF(AND(C178&gt;=175,C178&lt;200),"units_knight_8.png",IF(AND(C178&gt;=200,C178&lt;225),"units_knight_9.png",IF(AND(C178&gt;=225,C178&lt;250),"units_knight_10.png",IF(AND(C178&gt;=250,C178&lt;275),"units_knight_11.png",IF(AND(C178&gt;=275,C178&lt;300),"units_pikeman_12.png","units_pikeman_13.png"))))))))))))</f>
        <v>units_knight_3.png</v>
      </c>
      <c r="E178" s="5" t="str">
        <f t="shared" si="928"/>
        <v>Lkey_combat_unit_knight_59</v>
      </c>
      <c r="F178" s="6">
        <f t="shared" ref="F178" si="1348">INT(F175+1.1*C178)</f>
        <v>2019</v>
      </c>
      <c r="G178" s="2">
        <f t="shared" ref="G178" si="1349">INT(G175+0.6*C178)</f>
        <v>1063</v>
      </c>
      <c r="H178" s="2">
        <f t="shared" ref="H178" si="1350">INT(H175+0.65*C178)</f>
        <v>1136</v>
      </c>
      <c r="I178" s="2">
        <f t="shared" ref="I178" si="1351">INT(I175+0.2*C178)</f>
        <v>330</v>
      </c>
      <c r="J178" s="6" t="s">
        <v>23</v>
      </c>
      <c r="K178" s="2">
        <f t="shared" si="1344"/>
        <v>170</v>
      </c>
      <c r="L178" s="2" t="s">
        <v>24</v>
      </c>
      <c r="M178" s="2">
        <f t="shared" ref="M178:M179" si="1352">INT(M175+0.05*C178)</f>
        <v>60</v>
      </c>
      <c r="N178" s="2" t="s">
        <v>27</v>
      </c>
      <c r="O178" s="2">
        <f t="shared" ref="O178" si="1353">INT(O175+0.5*C178)</f>
        <v>900</v>
      </c>
      <c r="P178" s="2">
        <f t="shared" si="1035"/>
        <v>20</v>
      </c>
    </row>
    <row r="179" spans="1:16" x14ac:dyDescent="0.25">
      <c r="A179" s="5" t="s">
        <v>205</v>
      </c>
      <c r="B179" s="2" t="s">
        <v>15</v>
      </c>
      <c r="C179" s="2">
        <f t="shared" si="1167"/>
        <v>60</v>
      </c>
      <c r="D179" s="5" t="str">
        <f t="shared" ref="D179" si="1354">IF(AND(C179&gt;0,C179&lt;25),"units_pikeman_1.png",IF(AND(C179&gt;=25,C179&lt;50),"units_pikeman_2.png",IF(AND(C179&gt;=50,C179&lt;75),"units_pikeman_3.png",IF(AND(C179&gt;=75,C179&lt;100),"units_pikeman_4.png",IF(AND(C179&gt;=100,C179&lt;125),"units_pikeman_5.png",IF(AND(C179&gt;=125,C179&lt;150),"units_pikeman_6.png",IF(AND(C179&gt;=150,C179&lt;175),"units_pikeman_7.png",IF(AND(C179&gt;=175,C179&lt;200),"units_pikeman_8.png",IF(AND(C179&gt;=200,C179&lt;225),"units_pikeman_9.png",IF(AND(C179&gt;=225,C179&lt;250),"units_pikeman_10.png",IF(AND(C179&gt;=250,C179&lt;275),"units_pikeman_11.png",IF(AND(C179&gt;=275,C179&lt;300),"units_pikeman_12.png","units_pikeman_13.png"))))))))))))</f>
        <v>units_pikeman_3.png</v>
      </c>
      <c r="E179" s="5" t="str">
        <f t="shared" si="936"/>
        <v>Lkey_combat_unit_pikeman_60</v>
      </c>
      <c r="F179" s="6">
        <f t="shared" ref="F179" si="1355">INT(F176+1.3*C179)</f>
        <v>2471</v>
      </c>
      <c r="G179" s="2">
        <f t="shared" ref="G179" si="1356">INT(G176+0.5*C179)</f>
        <v>910</v>
      </c>
      <c r="H179" s="2">
        <f t="shared" ref="H179" si="1357">INT(H176+0.5*C179)</f>
        <v>910</v>
      </c>
      <c r="I179" s="2">
        <f t="shared" ref="I179" si="1358">INT(I176+0.7*C179)</f>
        <v>1276</v>
      </c>
      <c r="J179" s="6" t="s">
        <v>23</v>
      </c>
      <c r="K179" s="2">
        <f t="shared" ref="K179" si="1359">INT(K176+0.5*C179)</f>
        <v>950</v>
      </c>
      <c r="L179" s="2" t="s">
        <v>24</v>
      </c>
      <c r="M179" s="2">
        <f t="shared" si="1352"/>
        <v>63</v>
      </c>
      <c r="N179" s="2" t="s">
        <v>27</v>
      </c>
      <c r="O179" s="2">
        <f t="shared" ref="O179" si="1360">INT(O176+0.1*C179)</f>
        <v>156</v>
      </c>
      <c r="P179" s="2">
        <f t="shared" si="1035"/>
        <v>10</v>
      </c>
    </row>
    <row r="180" spans="1:16" x14ac:dyDescent="0.25">
      <c r="A180" s="5" t="s">
        <v>206</v>
      </c>
      <c r="B180" s="2" t="s">
        <v>1</v>
      </c>
      <c r="C180" s="2">
        <f t="shared" si="1167"/>
        <v>60</v>
      </c>
      <c r="D180" s="5" t="str">
        <f t="shared" ref="D180" si="1361">IF(AND(C180&gt;0,C180&lt;25),"units_archer_1.png",IF(AND(C180&gt;=25,C180&lt;50),"units_archer_2.png",IF(AND(C180&gt;=50,C180&lt;75),"units_archer_3.png",IF(AND(C180&gt;=75,C180&lt;100),"units_archer_4.png",IF(AND(C180&gt;=100,C180&lt;125),"units_archer_5.png",IF(AND(C180&gt;=125,C180&lt;150),"units_archer_6.png",IF(AND(C180&gt;=150,C180&lt;175),"units_archer_7.png",IF(AND(C180&gt;=175,C180&lt;200),"units_archer_8.png",IF(AND(C180&gt;=200,C180&lt;225),"units_archer_9.png",IF(AND(C180&gt;=225,C180&lt;250),"units_archer_10.png",IF(AND(C180&gt;=250,C180&lt;275),"units_archer_11.png",IF(AND(C180&gt;=275,C180&lt;300),"units_pikeman_12.png","units_pikeman_13.png"))))))))))))</f>
        <v>units_archer_3.png</v>
      </c>
      <c r="E180" s="5" t="str">
        <f t="shared" si="944"/>
        <v>Lkey_combat_unit_archer_60</v>
      </c>
      <c r="F180" s="6">
        <f t="shared" ref="F180" si="1362">INT(F177+0.9*C180)</f>
        <v>1720</v>
      </c>
      <c r="G180" s="2">
        <f t="shared" ref="G180" si="1363">INT(G177+0.3*C180)</f>
        <v>522</v>
      </c>
      <c r="H180" s="2">
        <f t="shared" ref="H180" si="1364">INT(H177+0.75*C180)</f>
        <v>1376</v>
      </c>
      <c r="I180" s="2">
        <f t="shared" ref="I180" si="1365">INT(I177+0.4*C180)</f>
        <v>714</v>
      </c>
      <c r="J180" s="6" t="s">
        <v>23</v>
      </c>
      <c r="K180" s="2">
        <f t="shared" ref="K180:K181" si="1366">INT(K177+0.1*C180)</f>
        <v>166</v>
      </c>
      <c r="L180" s="2" t="s">
        <v>24</v>
      </c>
      <c r="M180" s="2">
        <f t="shared" ref="M180" si="1367">INT(M177+0.5*C180)</f>
        <v>940</v>
      </c>
      <c r="N180" s="2" t="s">
        <v>27</v>
      </c>
      <c r="O180" s="2">
        <f t="shared" ref="O180" si="1368">INT(O177+0.05*C180)</f>
        <v>63</v>
      </c>
      <c r="P180" s="2">
        <f t="shared" si="1035"/>
        <v>15</v>
      </c>
    </row>
    <row r="181" spans="1:16" x14ac:dyDescent="0.25">
      <c r="A181" s="5" t="s">
        <v>207</v>
      </c>
      <c r="B181" s="2" t="s">
        <v>3</v>
      </c>
      <c r="C181" s="2">
        <f t="shared" si="1167"/>
        <v>60</v>
      </c>
      <c r="D181" s="5" t="str">
        <f t="shared" ref="D181" si="1369">IF(AND(C181&gt;0,C181&lt;25),"units_knight_1.png",IF(AND(C181&gt;=25,C181&lt;50),"units_knight_2.png",IF(AND(C181&gt;=50,C181&lt;75),"units_knight_3.png",IF(AND(C181&gt;=75,C181&lt;100),"units_knight_4.png",IF(AND(C181&gt;=100,C181&lt;125),"units_knight_5.png",IF(AND(C181&gt;=125,C181&lt;150),"units_knight_6.png",IF(AND(C181&gt;=150,C181&lt;175),"units_knight_7.png",IF(AND(C181&gt;=175,C181&lt;200),"units_knight_8.png",IF(AND(C181&gt;=200,C181&lt;225),"units_knight_9.png",IF(AND(C181&gt;=225,C181&lt;250),"units_knight_10.png",IF(AND(C181&gt;=250,C181&lt;275),"units_knight_11.png",IF(AND(C181&gt;=275,C181&lt;300),"units_pikeman_12.png","units_pikeman_13.png"))))))))))))</f>
        <v>units_knight_3.png</v>
      </c>
      <c r="E181" s="5" t="str">
        <f t="shared" si="953"/>
        <v>Lkey_combat_unit_knight_60</v>
      </c>
      <c r="F181" s="6">
        <f t="shared" ref="F181" si="1370">INT(F178+1.1*C181)</f>
        <v>2085</v>
      </c>
      <c r="G181" s="2">
        <f t="shared" ref="G181" si="1371">INT(G178+0.6*C181)</f>
        <v>1099</v>
      </c>
      <c r="H181" s="2">
        <f t="shared" ref="H181" si="1372">INT(H178+0.65*C181)</f>
        <v>1175</v>
      </c>
      <c r="I181" s="2">
        <f t="shared" ref="I181" si="1373">INT(I178+0.2*C181)</f>
        <v>342</v>
      </c>
      <c r="J181" s="6" t="s">
        <v>23</v>
      </c>
      <c r="K181" s="2">
        <f t="shared" si="1366"/>
        <v>176</v>
      </c>
      <c r="L181" s="2" t="s">
        <v>24</v>
      </c>
      <c r="M181" s="2">
        <f t="shared" ref="M181:M182" si="1374">INT(M178+0.05*C181)</f>
        <v>63</v>
      </c>
      <c r="N181" s="2" t="s">
        <v>27</v>
      </c>
      <c r="O181" s="2">
        <f t="shared" ref="O181" si="1375">INT(O178+0.5*C181)</f>
        <v>930</v>
      </c>
      <c r="P181" s="2">
        <f t="shared" si="1035"/>
        <v>20</v>
      </c>
    </row>
    <row r="182" spans="1:16" x14ac:dyDescent="0.25">
      <c r="A182" s="5" t="s">
        <v>208</v>
      </c>
      <c r="B182" s="2" t="s">
        <v>15</v>
      </c>
      <c r="C182" s="2">
        <f t="shared" si="1167"/>
        <v>61</v>
      </c>
      <c r="D182" s="5" t="str">
        <f t="shared" ref="D182" si="1376">IF(AND(C182&gt;0,C182&lt;25),"units_pikeman_1.png",IF(AND(C182&gt;=25,C182&lt;50),"units_pikeman_2.png",IF(AND(C182&gt;=50,C182&lt;75),"units_pikeman_3.png",IF(AND(C182&gt;=75,C182&lt;100),"units_pikeman_4.png",IF(AND(C182&gt;=100,C182&lt;125),"units_pikeman_5.png",IF(AND(C182&gt;=125,C182&lt;150),"units_pikeman_6.png",IF(AND(C182&gt;=150,C182&lt;175),"units_pikeman_7.png",IF(AND(C182&gt;=175,C182&lt;200),"units_pikeman_8.png",IF(AND(C182&gt;=200,C182&lt;225),"units_pikeman_9.png",IF(AND(C182&gt;=225,C182&lt;250),"units_pikeman_10.png",IF(AND(C182&gt;=250,C182&lt;275),"units_pikeman_11.png",IF(AND(C182&gt;=275,C182&lt;300),"units_pikeman_12.png","units_pikeman_13.png"))))))))))))</f>
        <v>units_pikeman_3.png</v>
      </c>
      <c r="E182" s="5" t="str">
        <f t="shared" si="961"/>
        <v>Lkey_combat_unit_pikeman_61</v>
      </c>
      <c r="F182" s="6">
        <f t="shared" ref="F182" si="1377">INT(F179+1.3*C182)</f>
        <v>2550</v>
      </c>
      <c r="G182" s="2">
        <f t="shared" ref="G182" si="1378">INT(G179+0.5*C182)</f>
        <v>940</v>
      </c>
      <c r="H182" s="2">
        <f t="shared" ref="H182" si="1379">INT(H179+0.5*C182)</f>
        <v>940</v>
      </c>
      <c r="I182" s="2">
        <f t="shared" ref="I182" si="1380">INT(I179+0.7*C182)</f>
        <v>1318</v>
      </c>
      <c r="J182" s="6" t="s">
        <v>23</v>
      </c>
      <c r="K182" s="2">
        <f t="shared" ref="K182" si="1381">INT(K179+0.5*C182)</f>
        <v>980</v>
      </c>
      <c r="L182" s="2" t="s">
        <v>24</v>
      </c>
      <c r="M182" s="2">
        <f t="shared" si="1374"/>
        <v>66</v>
      </c>
      <c r="N182" s="2" t="s">
        <v>27</v>
      </c>
      <c r="O182" s="2">
        <f t="shared" ref="O182" si="1382">INT(O179+0.1*C182)</f>
        <v>162</v>
      </c>
      <c r="P182" s="2">
        <f t="shared" si="1035"/>
        <v>10</v>
      </c>
    </row>
    <row r="183" spans="1:16" x14ac:dyDescent="0.25">
      <c r="A183" s="5" t="s">
        <v>209</v>
      </c>
      <c r="B183" s="2" t="s">
        <v>1</v>
      </c>
      <c r="C183" s="2">
        <f t="shared" si="1167"/>
        <v>61</v>
      </c>
      <c r="D183" s="5" t="str">
        <f t="shared" ref="D183" si="1383">IF(AND(C183&gt;0,C183&lt;25),"units_archer_1.png",IF(AND(C183&gt;=25,C183&lt;50),"units_archer_2.png",IF(AND(C183&gt;=50,C183&lt;75),"units_archer_3.png",IF(AND(C183&gt;=75,C183&lt;100),"units_archer_4.png",IF(AND(C183&gt;=100,C183&lt;125),"units_archer_5.png",IF(AND(C183&gt;=125,C183&lt;150),"units_archer_6.png",IF(AND(C183&gt;=150,C183&lt;175),"units_archer_7.png",IF(AND(C183&gt;=175,C183&lt;200),"units_archer_8.png",IF(AND(C183&gt;=200,C183&lt;225),"units_archer_9.png",IF(AND(C183&gt;=225,C183&lt;250),"units_archer_10.png",IF(AND(C183&gt;=250,C183&lt;275),"units_archer_11.png",IF(AND(C183&gt;=275,C183&lt;300),"units_pikeman_12.png","units_pikeman_13.png"))))))))))))</f>
        <v>units_archer_3.png</v>
      </c>
      <c r="E183" s="5" t="str">
        <f t="shared" si="969"/>
        <v>Lkey_combat_unit_archer_61</v>
      </c>
      <c r="F183" s="6">
        <f t="shared" ref="F183" si="1384">INT(F180+0.9*C183)</f>
        <v>1774</v>
      </c>
      <c r="G183" s="2">
        <f t="shared" ref="G183" si="1385">INT(G180+0.3*C183)</f>
        <v>540</v>
      </c>
      <c r="H183" s="2">
        <f t="shared" ref="H183" si="1386">INT(H180+0.75*C183)</f>
        <v>1421</v>
      </c>
      <c r="I183" s="2">
        <f t="shared" ref="I183" si="1387">INT(I180+0.4*C183)</f>
        <v>738</v>
      </c>
      <c r="J183" s="6" t="s">
        <v>23</v>
      </c>
      <c r="K183" s="2">
        <f t="shared" ref="K183:K184" si="1388">INT(K180+0.1*C183)</f>
        <v>172</v>
      </c>
      <c r="L183" s="2" t="s">
        <v>24</v>
      </c>
      <c r="M183" s="2">
        <f t="shared" ref="M183" si="1389">INT(M180+0.5*C183)</f>
        <v>970</v>
      </c>
      <c r="N183" s="2" t="s">
        <v>27</v>
      </c>
      <c r="O183" s="2">
        <f t="shared" ref="O183" si="1390">INT(O180+0.05*C183)</f>
        <v>66</v>
      </c>
      <c r="P183" s="2">
        <f t="shared" si="1035"/>
        <v>15</v>
      </c>
    </row>
    <row r="184" spans="1:16" x14ac:dyDescent="0.25">
      <c r="A184" s="5" t="s">
        <v>210</v>
      </c>
      <c r="B184" s="2" t="s">
        <v>3</v>
      </c>
      <c r="C184" s="2">
        <f t="shared" si="1167"/>
        <v>61</v>
      </c>
      <c r="D184" s="5" t="str">
        <f t="shared" ref="D184" si="1391">IF(AND(C184&gt;0,C184&lt;25),"units_knight_1.png",IF(AND(C184&gt;=25,C184&lt;50),"units_knight_2.png",IF(AND(C184&gt;=50,C184&lt;75),"units_knight_3.png",IF(AND(C184&gt;=75,C184&lt;100),"units_knight_4.png",IF(AND(C184&gt;=100,C184&lt;125),"units_knight_5.png",IF(AND(C184&gt;=125,C184&lt;150),"units_knight_6.png",IF(AND(C184&gt;=150,C184&lt;175),"units_knight_7.png",IF(AND(C184&gt;=175,C184&lt;200),"units_knight_8.png",IF(AND(C184&gt;=200,C184&lt;225),"units_knight_9.png",IF(AND(C184&gt;=225,C184&lt;250),"units_knight_10.png",IF(AND(C184&gt;=250,C184&lt;275),"units_knight_11.png",IF(AND(C184&gt;=275,C184&lt;300),"units_pikeman_12.png","units_pikeman_13.png"))))))))))))</f>
        <v>units_knight_3.png</v>
      </c>
      <c r="E184" s="5" t="str">
        <f t="shared" si="978"/>
        <v>Lkey_combat_unit_knight_61</v>
      </c>
      <c r="F184" s="6">
        <f t="shared" ref="F184" si="1392">INT(F181+1.1*C184)</f>
        <v>2152</v>
      </c>
      <c r="G184" s="2">
        <f t="shared" ref="G184" si="1393">INT(G181+0.6*C184)</f>
        <v>1135</v>
      </c>
      <c r="H184" s="2">
        <f t="shared" ref="H184" si="1394">INT(H181+0.65*C184)</f>
        <v>1214</v>
      </c>
      <c r="I184" s="2">
        <f t="shared" ref="I184" si="1395">INT(I181+0.2*C184)</f>
        <v>354</v>
      </c>
      <c r="J184" s="6" t="s">
        <v>23</v>
      </c>
      <c r="K184" s="2">
        <f t="shared" si="1388"/>
        <v>182</v>
      </c>
      <c r="L184" s="2" t="s">
        <v>24</v>
      </c>
      <c r="M184" s="2">
        <f t="shared" ref="M184:M185" si="1396">INT(M181+0.05*C184)</f>
        <v>66</v>
      </c>
      <c r="N184" s="2" t="s">
        <v>27</v>
      </c>
      <c r="O184" s="2">
        <f t="shared" ref="O184" si="1397">INT(O181+0.5*C184)</f>
        <v>960</v>
      </c>
      <c r="P184" s="2">
        <f t="shared" si="1035"/>
        <v>20</v>
      </c>
    </row>
    <row r="185" spans="1:16" x14ac:dyDescent="0.25">
      <c r="A185" s="5" t="s">
        <v>211</v>
      </c>
      <c r="B185" s="2" t="s">
        <v>15</v>
      </c>
      <c r="C185" s="2">
        <f t="shared" si="1167"/>
        <v>62</v>
      </c>
      <c r="D185" s="5" t="str">
        <f t="shared" ref="D185" si="1398">IF(AND(C185&gt;0,C185&lt;25),"units_pikeman_1.png",IF(AND(C185&gt;=25,C185&lt;50),"units_pikeman_2.png",IF(AND(C185&gt;=50,C185&lt;75),"units_pikeman_3.png",IF(AND(C185&gt;=75,C185&lt;100),"units_pikeman_4.png",IF(AND(C185&gt;=100,C185&lt;125),"units_pikeman_5.png",IF(AND(C185&gt;=125,C185&lt;150),"units_pikeman_6.png",IF(AND(C185&gt;=150,C185&lt;175),"units_pikeman_7.png",IF(AND(C185&gt;=175,C185&lt;200),"units_pikeman_8.png",IF(AND(C185&gt;=200,C185&lt;225),"units_pikeman_9.png",IF(AND(C185&gt;=225,C185&lt;250),"units_pikeman_10.png",IF(AND(C185&gt;=250,C185&lt;275),"units_pikeman_11.png",IF(AND(C185&gt;=275,C185&lt;300),"units_pikeman_12.png","units_pikeman_13.png"))))))))))))</f>
        <v>units_pikeman_3.png</v>
      </c>
      <c r="E185" s="5" t="str">
        <f t="shared" si="986"/>
        <v>Lkey_combat_unit_pikeman_62</v>
      </c>
      <c r="F185" s="6">
        <f t="shared" ref="F185" si="1399">INT(F182+1.3*C185)</f>
        <v>2630</v>
      </c>
      <c r="G185" s="2">
        <f t="shared" ref="G185" si="1400">INT(G182+0.5*C185)</f>
        <v>971</v>
      </c>
      <c r="H185" s="2">
        <f t="shared" ref="H185" si="1401">INT(H182+0.5*C185)</f>
        <v>971</v>
      </c>
      <c r="I185" s="2">
        <f t="shared" ref="I185" si="1402">INT(I182+0.7*C185)</f>
        <v>1361</v>
      </c>
      <c r="J185" s="6" t="s">
        <v>23</v>
      </c>
      <c r="K185" s="2">
        <f t="shared" ref="K185" si="1403">INT(K182+0.5*C185)</f>
        <v>1011</v>
      </c>
      <c r="L185" s="2" t="s">
        <v>24</v>
      </c>
      <c r="M185" s="2">
        <f t="shared" si="1396"/>
        <v>69</v>
      </c>
      <c r="N185" s="2" t="s">
        <v>27</v>
      </c>
      <c r="O185" s="2">
        <f t="shared" ref="O185" si="1404">INT(O182+0.1*C185)</f>
        <v>168</v>
      </c>
      <c r="P185" s="2">
        <f t="shared" si="1035"/>
        <v>10</v>
      </c>
    </row>
    <row r="186" spans="1:16" x14ac:dyDescent="0.25">
      <c r="A186" s="5" t="s">
        <v>212</v>
      </c>
      <c r="B186" s="2" t="s">
        <v>1</v>
      </c>
      <c r="C186" s="2">
        <f t="shared" si="1167"/>
        <v>62</v>
      </c>
      <c r="D186" s="5" t="str">
        <f t="shared" ref="D186" si="1405">IF(AND(C186&gt;0,C186&lt;25),"units_archer_1.png",IF(AND(C186&gt;=25,C186&lt;50),"units_archer_2.png",IF(AND(C186&gt;=50,C186&lt;75),"units_archer_3.png",IF(AND(C186&gt;=75,C186&lt;100),"units_archer_4.png",IF(AND(C186&gt;=100,C186&lt;125),"units_archer_5.png",IF(AND(C186&gt;=125,C186&lt;150),"units_archer_6.png",IF(AND(C186&gt;=150,C186&lt;175),"units_archer_7.png",IF(AND(C186&gt;=175,C186&lt;200),"units_archer_8.png",IF(AND(C186&gt;=200,C186&lt;225),"units_archer_9.png",IF(AND(C186&gt;=225,C186&lt;250),"units_archer_10.png",IF(AND(C186&gt;=250,C186&lt;275),"units_archer_11.png",IF(AND(C186&gt;=275,C186&lt;300),"units_pikeman_12.png","units_pikeman_13.png"))))))))))))</f>
        <v>units_archer_3.png</v>
      </c>
      <c r="E186" s="5" t="str">
        <f t="shared" si="994"/>
        <v>Lkey_combat_unit_archer_62</v>
      </c>
      <c r="F186" s="6">
        <f t="shared" ref="F186" si="1406">INT(F183+0.9*C186)</f>
        <v>1829</v>
      </c>
      <c r="G186" s="2">
        <f t="shared" ref="G186" si="1407">INT(G183+0.3*C186)</f>
        <v>558</v>
      </c>
      <c r="H186" s="2">
        <f t="shared" ref="H186" si="1408">INT(H183+0.75*C186)</f>
        <v>1467</v>
      </c>
      <c r="I186" s="2">
        <f t="shared" ref="I186" si="1409">INT(I183+0.4*C186)</f>
        <v>762</v>
      </c>
      <c r="J186" s="6" t="s">
        <v>23</v>
      </c>
      <c r="K186" s="2">
        <f t="shared" ref="K186:K187" si="1410">INT(K183+0.1*C186)</f>
        <v>178</v>
      </c>
      <c r="L186" s="2" t="s">
        <v>24</v>
      </c>
      <c r="M186" s="2">
        <f t="shared" ref="M186" si="1411">INT(M183+0.5*C186)</f>
        <v>1001</v>
      </c>
      <c r="N186" s="2" t="s">
        <v>27</v>
      </c>
      <c r="O186" s="2">
        <f t="shared" ref="O186" si="1412">INT(O183+0.05*C186)</f>
        <v>69</v>
      </c>
      <c r="P186" s="2">
        <f t="shared" si="1035"/>
        <v>15</v>
      </c>
    </row>
    <row r="187" spans="1:16" x14ac:dyDescent="0.25">
      <c r="A187" s="5" t="s">
        <v>213</v>
      </c>
      <c r="B187" s="2" t="s">
        <v>3</v>
      </c>
      <c r="C187" s="2">
        <f t="shared" si="1167"/>
        <v>62</v>
      </c>
      <c r="D187" s="5" t="str">
        <f t="shared" ref="D187" si="1413">IF(AND(C187&gt;0,C187&lt;25),"units_knight_1.png",IF(AND(C187&gt;=25,C187&lt;50),"units_knight_2.png",IF(AND(C187&gt;=50,C187&lt;75),"units_knight_3.png",IF(AND(C187&gt;=75,C187&lt;100),"units_knight_4.png",IF(AND(C187&gt;=100,C187&lt;125),"units_knight_5.png",IF(AND(C187&gt;=125,C187&lt;150),"units_knight_6.png",IF(AND(C187&gt;=150,C187&lt;175),"units_knight_7.png",IF(AND(C187&gt;=175,C187&lt;200),"units_knight_8.png",IF(AND(C187&gt;=200,C187&lt;225),"units_knight_9.png",IF(AND(C187&gt;=225,C187&lt;250),"units_knight_10.png",IF(AND(C187&gt;=250,C187&lt;275),"units_knight_11.png",IF(AND(C187&gt;=275,C187&lt;300),"units_pikeman_12.png","units_pikeman_13.png"))))))))))))</f>
        <v>units_knight_3.png</v>
      </c>
      <c r="E187" s="5" t="str">
        <f t="shared" si="1003"/>
        <v>Lkey_combat_unit_knight_62</v>
      </c>
      <c r="F187" s="6">
        <f t="shared" ref="F187" si="1414">INT(F184+1.1*C187)</f>
        <v>2220</v>
      </c>
      <c r="G187" s="2">
        <f t="shared" ref="G187" si="1415">INT(G184+0.6*C187)</f>
        <v>1172</v>
      </c>
      <c r="H187" s="2">
        <f t="shared" ref="H187" si="1416">INT(H184+0.65*C187)</f>
        <v>1254</v>
      </c>
      <c r="I187" s="2">
        <f t="shared" ref="I187" si="1417">INT(I184+0.2*C187)</f>
        <v>366</v>
      </c>
      <c r="J187" s="6" t="s">
        <v>23</v>
      </c>
      <c r="K187" s="2">
        <f t="shared" si="1410"/>
        <v>188</v>
      </c>
      <c r="L187" s="2" t="s">
        <v>24</v>
      </c>
      <c r="M187" s="2">
        <f t="shared" ref="M187:M188" si="1418">INT(M184+0.05*C187)</f>
        <v>69</v>
      </c>
      <c r="N187" s="2" t="s">
        <v>27</v>
      </c>
      <c r="O187" s="2">
        <f t="shared" ref="O187" si="1419">INT(O184+0.5*C187)</f>
        <v>991</v>
      </c>
      <c r="P187" s="2">
        <f t="shared" si="1035"/>
        <v>20</v>
      </c>
    </row>
    <row r="188" spans="1:16" x14ac:dyDescent="0.25">
      <c r="A188" s="5" t="s">
        <v>214</v>
      </c>
      <c r="B188" s="2" t="s">
        <v>15</v>
      </c>
      <c r="C188" s="2">
        <f t="shared" si="1167"/>
        <v>63</v>
      </c>
      <c r="D188" s="5" t="str">
        <f t="shared" ref="D188" si="1420">IF(AND(C188&gt;0,C188&lt;25),"units_pikeman_1.png",IF(AND(C188&gt;=25,C188&lt;50),"units_pikeman_2.png",IF(AND(C188&gt;=50,C188&lt;75),"units_pikeman_3.png",IF(AND(C188&gt;=75,C188&lt;100),"units_pikeman_4.png",IF(AND(C188&gt;=100,C188&lt;125),"units_pikeman_5.png",IF(AND(C188&gt;=125,C188&lt;150),"units_pikeman_6.png",IF(AND(C188&gt;=150,C188&lt;175),"units_pikeman_7.png",IF(AND(C188&gt;=175,C188&lt;200),"units_pikeman_8.png",IF(AND(C188&gt;=200,C188&lt;225),"units_pikeman_9.png",IF(AND(C188&gt;=225,C188&lt;250),"units_pikeman_10.png",IF(AND(C188&gt;=250,C188&lt;275),"units_pikeman_11.png",IF(AND(C188&gt;=275,C188&lt;300),"units_pikeman_12.png","units_pikeman_13.png"))))))))))))</f>
        <v>units_pikeman_3.png</v>
      </c>
      <c r="E188" s="5" t="str">
        <f t="shared" si="1011"/>
        <v>Lkey_combat_unit_pikeman_63</v>
      </c>
      <c r="F188" s="6">
        <f t="shared" ref="F188" si="1421">INT(F185+1.3*C188)</f>
        <v>2711</v>
      </c>
      <c r="G188" s="2">
        <f t="shared" ref="G188" si="1422">INT(G185+0.5*C188)</f>
        <v>1002</v>
      </c>
      <c r="H188" s="2">
        <f t="shared" ref="H188" si="1423">INT(H185+0.5*C188)</f>
        <v>1002</v>
      </c>
      <c r="I188" s="2">
        <f t="shared" ref="I188" si="1424">INT(I185+0.7*C188)</f>
        <v>1405</v>
      </c>
      <c r="J188" s="6" t="s">
        <v>23</v>
      </c>
      <c r="K188" s="2">
        <f t="shared" ref="K188" si="1425">INT(K185+0.5*C188)</f>
        <v>1042</v>
      </c>
      <c r="L188" s="2" t="s">
        <v>24</v>
      </c>
      <c r="M188" s="2">
        <f t="shared" si="1418"/>
        <v>72</v>
      </c>
      <c r="N188" s="2" t="s">
        <v>27</v>
      </c>
      <c r="O188" s="2">
        <f t="shared" ref="O188" si="1426">INT(O185+0.1*C188)</f>
        <v>174</v>
      </c>
      <c r="P188" s="2">
        <f t="shared" si="1035"/>
        <v>10</v>
      </c>
    </row>
    <row r="189" spans="1:16" x14ac:dyDescent="0.25">
      <c r="A189" s="5" t="s">
        <v>215</v>
      </c>
      <c r="B189" s="2" t="s">
        <v>1</v>
      </c>
      <c r="C189" s="2">
        <f t="shared" si="1167"/>
        <v>63</v>
      </c>
      <c r="D189" s="5" t="str">
        <f t="shared" ref="D189" si="1427">IF(AND(C189&gt;0,C189&lt;25),"units_archer_1.png",IF(AND(C189&gt;=25,C189&lt;50),"units_archer_2.png",IF(AND(C189&gt;=50,C189&lt;75),"units_archer_3.png",IF(AND(C189&gt;=75,C189&lt;100),"units_archer_4.png",IF(AND(C189&gt;=100,C189&lt;125),"units_archer_5.png",IF(AND(C189&gt;=125,C189&lt;150),"units_archer_6.png",IF(AND(C189&gt;=150,C189&lt;175),"units_archer_7.png",IF(AND(C189&gt;=175,C189&lt;200),"units_archer_8.png",IF(AND(C189&gt;=200,C189&lt;225),"units_archer_9.png",IF(AND(C189&gt;=225,C189&lt;250),"units_archer_10.png",IF(AND(C189&gt;=250,C189&lt;275),"units_archer_11.png",IF(AND(C189&gt;=275,C189&lt;300),"units_pikeman_12.png","units_pikeman_13.png"))))))))))))</f>
        <v>units_archer_3.png</v>
      </c>
      <c r="E189" s="5" t="str">
        <f t="shared" si="1019"/>
        <v>Lkey_combat_unit_archer_63</v>
      </c>
      <c r="F189" s="6">
        <f t="shared" ref="F189" si="1428">INT(F186+0.9*C189)</f>
        <v>1885</v>
      </c>
      <c r="G189" s="2">
        <f t="shared" ref="G189" si="1429">INT(G186+0.3*C189)</f>
        <v>576</v>
      </c>
      <c r="H189" s="2">
        <f t="shared" ref="H189" si="1430">INT(H186+0.75*C189)</f>
        <v>1514</v>
      </c>
      <c r="I189" s="2">
        <f t="shared" ref="I189" si="1431">INT(I186+0.4*C189)</f>
        <v>787</v>
      </c>
      <c r="J189" s="6" t="s">
        <v>23</v>
      </c>
      <c r="K189" s="2">
        <f t="shared" ref="K189:K190" si="1432">INT(K186+0.1*C189)</f>
        <v>184</v>
      </c>
      <c r="L189" s="2" t="s">
        <v>24</v>
      </c>
      <c r="M189" s="2">
        <f t="shared" ref="M189" si="1433">INT(M186+0.5*C189)</f>
        <v>1032</v>
      </c>
      <c r="N189" s="2" t="s">
        <v>27</v>
      </c>
      <c r="O189" s="2">
        <f t="shared" ref="O189" si="1434">INT(O186+0.05*C189)</f>
        <v>72</v>
      </c>
      <c r="P189" s="2">
        <f t="shared" si="1035"/>
        <v>15</v>
      </c>
    </row>
    <row r="190" spans="1:16" x14ac:dyDescent="0.25">
      <c r="A190" s="5" t="s">
        <v>216</v>
      </c>
      <c r="B190" s="2" t="s">
        <v>3</v>
      </c>
      <c r="C190" s="2">
        <f t="shared" si="1167"/>
        <v>63</v>
      </c>
      <c r="D190" s="5" t="str">
        <f t="shared" ref="D190" si="1435">IF(AND(C190&gt;0,C190&lt;25),"units_knight_1.png",IF(AND(C190&gt;=25,C190&lt;50),"units_knight_2.png",IF(AND(C190&gt;=50,C190&lt;75),"units_knight_3.png",IF(AND(C190&gt;=75,C190&lt;100),"units_knight_4.png",IF(AND(C190&gt;=100,C190&lt;125),"units_knight_5.png",IF(AND(C190&gt;=125,C190&lt;150),"units_knight_6.png",IF(AND(C190&gt;=150,C190&lt;175),"units_knight_7.png",IF(AND(C190&gt;=175,C190&lt;200),"units_knight_8.png",IF(AND(C190&gt;=200,C190&lt;225),"units_knight_9.png",IF(AND(C190&gt;=225,C190&lt;250),"units_knight_10.png",IF(AND(C190&gt;=250,C190&lt;275),"units_knight_11.png",IF(AND(C190&gt;=275,C190&lt;300),"units_pikeman_12.png","units_pikeman_13.png"))))))))))))</f>
        <v>units_knight_3.png</v>
      </c>
      <c r="E190" s="5" t="str">
        <f t="shared" si="1028"/>
        <v>Lkey_combat_unit_knight_63</v>
      </c>
      <c r="F190" s="6">
        <f t="shared" ref="F190" si="1436">INT(F187+1.1*C190)</f>
        <v>2289</v>
      </c>
      <c r="G190" s="2">
        <f t="shared" ref="G190" si="1437">INT(G187+0.6*C190)</f>
        <v>1209</v>
      </c>
      <c r="H190" s="2">
        <f t="shared" ref="H190" si="1438">INT(H187+0.65*C190)</f>
        <v>1294</v>
      </c>
      <c r="I190" s="2">
        <f t="shared" ref="I190" si="1439">INT(I187+0.2*C190)</f>
        <v>378</v>
      </c>
      <c r="J190" s="6" t="s">
        <v>23</v>
      </c>
      <c r="K190" s="2">
        <f t="shared" si="1432"/>
        <v>194</v>
      </c>
      <c r="L190" s="2" t="s">
        <v>24</v>
      </c>
      <c r="M190" s="2">
        <f t="shared" ref="M190:M191" si="1440">INT(M187+0.05*C190)</f>
        <v>72</v>
      </c>
      <c r="N190" s="2" t="s">
        <v>27</v>
      </c>
      <c r="O190" s="2">
        <f t="shared" ref="O190" si="1441">INT(O187+0.5*C190)</f>
        <v>1022</v>
      </c>
      <c r="P190" s="2">
        <f t="shared" si="1035"/>
        <v>20</v>
      </c>
    </row>
    <row r="191" spans="1:16" x14ac:dyDescent="0.25">
      <c r="A191" s="5" t="s">
        <v>217</v>
      </c>
      <c r="B191" s="2" t="s">
        <v>15</v>
      </c>
      <c r="C191" s="2">
        <f t="shared" si="1167"/>
        <v>64</v>
      </c>
      <c r="D191" s="5" t="str">
        <f t="shared" ref="D191" si="1442">IF(AND(C191&gt;0,C191&lt;25),"units_pikeman_1.png",IF(AND(C191&gt;=25,C191&lt;50),"units_pikeman_2.png",IF(AND(C191&gt;=50,C191&lt;75),"units_pikeman_3.png",IF(AND(C191&gt;=75,C191&lt;100),"units_pikeman_4.png",IF(AND(C191&gt;=100,C191&lt;125),"units_pikeman_5.png",IF(AND(C191&gt;=125,C191&lt;150),"units_pikeman_6.png",IF(AND(C191&gt;=150,C191&lt;175),"units_pikeman_7.png",IF(AND(C191&gt;=175,C191&lt;200),"units_pikeman_8.png",IF(AND(C191&gt;=200,C191&lt;225),"units_pikeman_9.png",IF(AND(C191&gt;=225,C191&lt;250),"units_pikeman_10.png",IF(AND(C191&gt;=250,C191&lt;275),"units_pikeman_11.png",IF(AND(C191&gt;=275,C191&lt;300),"units_pikeman_12.png","units_pikeman_13.png"))))))))))))</f>
        <v>units_pikeman_3.png</v>
      </c>
      <c r="E191" s="5" t="str">
        <f t="shared" si="1037"/>
        <v>Lkey_combat_unit_pikeman_64</v>
      </c>
      <c r="F191" s="6">
        <f t="shared" ref="F191" si="1443">INT(F188+1.3*C191)</f>
        <v>2794</v>
      </c>
      <c r="G191" s="2">
        <f t="shared" ref="G191" si="1444">INT(G188+0.5*C191)</f>
        <v>1034</v>
      </c>
      <c r="H191" s="2">
        <f t="shared" ref="H191" si="1445">INT(H188+0.5*C191)</f>
        <v>1034</v>
      </c>
      <c r="I191" s="2">
        <f t="shared" ref="I191" si="1446">INT(I188+0.7*C191)</f>
        <v>1449</v>
      </c>
      <c r="J191" s="6" t="s">
        <v>23</v>
      </c>
      <c r="K191" s="2">
        <f t="shared" ref="K191" si="1447">INT(K188+0.5*C191)</f>
        <v>1074</v>
      </c>
      <c r="L191" s="2" t="s">
        <v>24</v>
      </c>
      <c r="M191" s="2">
        <f t="shared" si="1440"/>
        <v>75</v>
      </c>
      <c r="N191" s="2" t="s">
        <v>27</v>
      </c>
      <c r="O191" s="2">
        <f t="shared" ref="O191" si="1448">INT(O188+0.1*C191)</f>
        <v>180</v>
      </c>
      <c r="P191" s="2">
        <f t="shared" si="1035"/>
        <v>10</v>
      </c>
    </row>
    <row r="192" spans="1:16" x14ac:dyDescent="0.25">
      <c r="A192" s="5" t="s">
        <v>218</v>
      </c>
      <c r="B192" s="2" t="s">
        <v>1</v>
      </c>
      <c r="C192" s="2">
        <f t="shared" si="1167"/>
        <v>64</v>
      </c>
      <c r="D192" s="5" t="str">
        <f t="shared" ref="D192" si="1449">IF(AND(C192&gt;0,C192&lt;25),"units_archer_1.png",IF(AND(C192&gt;=25,C192&lt;50),"units_archer_2.png",IF(AND(C192&gt;=50,C192&lt;75),"units_archer_3.png",IF(AND(C192&gt;=75,C192&lt;100),"units_archer_4.png",IF(AND(C192&gt;=100,C192&lt;125),"units_archer_5.png",IF(AND(C192&gt;=125,C192&lt;150),"units_archer_6.png",IF(AND(C192&gt;=150,C192&lt;175),"units_archer_7.png",IF(AND(C192&gt;=175,C192&lt;200),"units_archer_8.png",IF(AND(C192&gt;=200,C192&lt;225),"units_archer_9.png",IF(AND(C192&gt;=225,C192&lt;250),"units_archer_10.png",IF(AND(C192&gt;=250,C192&lt;275),"units_archer_11.png",IF(AND(C192&gt;=275,C192&lt;300),"units_pikeman_12.png","units_pikeman_13.png"))))))))))))</f>
        <v>units_archer_3.png</v>
      </c>
      <c r="E192" s="5" t="str">
        <f t="shared" si="1045"/>
        <v>Lkey_combat_unit_archer_64</v>
      </c>
      <c r="F192" s="6">
        <f t="shared" ref="F192" si="1450">INT(F189+0.9*C192)</f>
        <v>1942</v>
      </c>
      <c r="G192" s="2">
        <f t="shared" ref="G192" si="1451">INT(G189+0.3*C192)</f>
        <v>595</v>
      </c>
      <c r="H192" s="2">
        <f t="shared" ref="H192" si="1452">INT(H189+0.75*C192)</f>
        <v>1562</v>
      </c>
      <c r="I192" s="2">
        <f t="shared" ref="I192" si="1453">INT(I189+0.4*C192)</f>
        <v>812</v>
      </c>
      <c r="J192" s="6" t="s">
        <v>23</v>
      </c>
      <c r="K192" s="2">
        <f t="shared" ref="K192:K193" si="1454">INT(K189+0.1*C192)</f>
        <v>190</v>
      </c>
      <c r="L192" s="2" t="s">
        <v>24</v>
      </c>
      <c r="M192" s="2">
        <f t="shared" ref="M192" si="1455">INT(M189+0.5*C192)</f>
        <v>1064</v>
      </c>
      <c r="N192" s="2" t="s">
        <v>27</v>
      </c>
      <c r="O192" s="2">
        <f t="shared" ref="O192" si="1456">INT(O189+0.05*C192)</f>
        <v>75</v>
      </c>
      <c r="P192" s="2">
        <f t="shared" si="1035"/>
        <v>15</v>
      </c>
    </row>
    <row r="193" spans="1:16" x14ac:dyDescent="0.25">
      <c r="A193" s="5" t="s">
        <v>219</v>
      </c>
      <c r="B193" s="2" t="s">
        <v>3</v>
      </c>
      <c r="C193" s="2">
        <f t="shared" si="1167"/>
        <v>64</v>
      </c>
      <c r="D193" s="5" t="str">
        <f t="shared" ref="D193" si="1457">IF(AND(C193&gt;0,C193&lt;25),"units_knight_1.png",IF(AND(C193&gt;=25,C193&lt;50),"units_knight_2.png",IF(AND(C193&gt;=50,C193&lt;75),"units_knight_3.png",IF(AND(C193&gt;=75,C193&lt;100),"units_knight_4.png",IF(AND(C193&gt;=100,C193&lt;125),"units_knight_5.png",IF(AND(C193&gt;=125,C193&lt;150),"units_knight_6.png",IF(AND(C193&gt;=150,C193&lt;175),"units_knight_7.png",IF(AND(C193&gt;=175,C193&lt;200),"units_knight_8.png",IF(AND(C193&gt;=200,C193&lt;225),"units_knight_9.png",IF(AND(C193&gt;=225,C193&lt;250),"units_knight_10.png",IF(AND(C193&gt;=250,C193&lt;275),"units_knight_11.png",IF(AND(C193&gt;=275,C193&lt;300),"units_pikeman_12.png","units_pikeman_13.png"))))))))))))</f>
        <v>units_knight_3.png</v>
      </c>
      <c r="E193" s="5" t="str">
        <f t="shared" si="1054"/>
        <v>Lkey_combat_unit_knight_64</v>
      </c>
      <c r="F193" s="6">
        <f t="shared" ref="F193" si="1458">INT(F190+1.1*C193)</f>
        <v>2359</v>
      </c>
      <c r="G193" s="2">
        <f t="shared" ref="G193" si="1459">INT(G190+0.6*C193)</f>
        <v>1247</v>
      </c>
      <c r="H193" s="2">
        <f t="shared" ref="H193" si="1460">INT(H190+0.65*C193)</f>
        <v>1335</v>
      </c>
      <c r="I193" s="2">
        <f t="shared" ref="I193" si="1461">INT(I190+0.2*C193)</f>
        <v>390</v>
      </c>
      <c r="J193" s="6" t="s">
        <v>23</v>
      </c>
      <c r="K193" s="2">
        <f t="shared" si="1454"/>
        <v>200</v>
      </c>
      <c r="L193" s="2" t="s">
        <v>24</v>
      </c>
      <c r="M193" s="2">
        <f t="shared" ref="M193:M194" si="1462">INT(M190+0.05*C193)</f>
        <v>75</v>
      </c>
      <c r="N193" s="2" t="s">
        <v>27</v>
      </c>
      <c r="O193" s="2">
        <f t="shared" ref="O193" si="1463">INT(O190+0.5*C193)</f>
        <v>1054</v>
      </c>
      <c r="P193" s="2">
        <f t="shared" si="1035"/>
        <v>20</v>
      </c>
    </row>
    <row r="194" spans="1:16" x14ac:dyDescent="0.25">
      <c r="A194" s="5" t="s">
        <v>220</v>
      </c>
      <c r="B194" s="2" t="s">
        <v>15</v>
      </c>
      <c r="C194" s="2">
        <f t="shared" si="1167"/>
        <v>65</v>
      </c>
      <c r="D194" s="5" t="str">
        <f t="shared" ref="D194" si="1464">IF(AND(C194&gt;0,C194&lt;25),"units_pikeman_1.png",IF(AND(C194&gt;=25,C194&lt;50),"units_pikeman_2.png",IF(AND(C194&gt;=50,C194&lt;75),"units_pikeman_3.png",IF(AND(C194&gt;=75,C194&lt;100),"units_pikeman_4.png",IF(AND(C194&gt;=100,C194&lt;125),"units_pikeman_5.png",IF(AND(C194&gt;=125,C194&lt;150),"units_pikeman_6.png",IF(AND(C194&gt;=150,C194&lt;175),"units_pikeman_7.png",IF(AND(C194&gt;=175,C194&lt;200),"units_pikeman_8.png",IF(AND(C194&gt;=200,C194&lt;225),"units_pikeman_9.png",IF(AND(C194&gt;=225,C194&lt;250),"units_pikeman_10.png",IF(AND(C194&gt;=250,C194&lt;275),"units_pikeman_11.png",IF(AND(C194&gt;=275,C194&lt;300),"units_pikeman_12.png","units_pikeman_13.png"))))))))))))</f>
        <v>units_pikeman_3.png</v>
      </c>
      <c r="E194" s="5" t="str">
        <f t="shared" ref="E194" si="1465">"Lkey_combat_unit_pikeman_"&amp;C194</f>
        <v>Lkey_combat_unit_pikeman_65</v>
      </c>
      <c r="F194" s="6">
        <f t="shared" ref="F194" si="1466">INT(F191+1.3*C194)</f>
        <v>2878</v>
      </c>
      <c r="G194" s="2">
        <f t="shared" ref="G194" si="1467">INT(G191+0.5*C194)</f>
        <v>1066</v>
      </c>
      <c r="H194" s="2">
        <f t="shared" ref="H194" si="1468">INT(H191+0.5*C194)</f>
        <v>1066</v>
      </c>
      <c r="I194" s="2">
        <f t="shared" ref="I194" si="1469">INT(I191+0.7*C194)</f>
        <v>1494</v>
      </c>
      <c r="J194" s="6" t="s">
        <v>23</v>
      </c>
      <c r="K194" s="2">
        <f t="shared" ref="K194" si="1470">INT(K191+0.5*C194)</f>
        <v>1106</v>
      </c>
      <c r="L194" s="2" t="s">
        <v>24</v>
      </c>
      <c r="M194" s="2">
        <f t="shared" si="1462"/>
        <v>78</v>
      </c>
      <c r="N194" s="2" t="s">
        <v>27</v>
      </c>
      <c r="O194" s="2">
        <f t="shared" ref="O194" si="1471">INT(O191+0.1*C194)</f>
        <v>186</v>
      </c>
      <c r="P194" s="2">
        <f t="shared" si="1035"/>
        <v>10</v>
      </c>
    </row>
    <row r="195" spans="1:16" x14ac:dyDescent="0.25">
      <c r="A195" s="5" t="s">
        <v>221</v>
      </c>
      <c r="B195" s="2" t="s">
        <v>1</v>
      </c>
      <c r="C195" s="2">
        <f t="shared" si="1167"/>
        <v>65</v>
      </c>
      <c r="D195" s="5" t="str">
        <f t="shared" ref="D195" si="1472">IF(AND(C195&gt;0,C195&lt;25),"units_archer_1.png",IF(AND(C195&gt;=25,C195&lt;50),"units_archer_2.png",IF(AND(C195&gt;=50,C195&lt;75),"units_archer_3.png",IF(AND(C195&gt;=75,C195&lt;100),"units_archer_4.png",IF(AND(C195&gt;=100,C195&lt;125),"units_archer_5.png",IF(AND(C195&gt;=125,C195&lt;150),"units_archer_6.png",IF(AND(C195&gt;=150,C195&lt;175),"units_archer_7.png",IF(AND(C195&gt;=175,C195&lt;200),"units_archer_8.png",IF(AND(C195&gt;=200,C195&lt;225),"units_archer_9.png",IF(AND(C195&gt;=225,C195&lt;250),"units_archer_10.png",IF(AND(C195&gt;=250,C195&lt;275),"units_archer_11.png",IF(AND(C195&gt;=275,C195&lt;300),"units_pikeman_12.png","units_pikeman_13.png"))))))))))))</f>
        <v>units_archer_3.png</v>
      </c>
      <c r="E195" s="5" t="str">
        <f t="shared" ref="E195" si="1473">"Lkey_combat_unit_archer_"&amp;C195</f>
        <v>Lkey_combat_unit_archer_65</v>
      </c>
      <c r="F195" s="6">
        <f t="shared" ref="F195" si="1474">INT(F192+0.9*C195)</f>
        <v>2000</v>
      </c>
      <c r="G195" s="2">
        <f t="shared" ref="G195" si="1475">INT(G192+0.3*C195)</f>
        <v>614</v>
      </c>
      <c r="H195" s="2">
        <f t="shared" ref="H195" si="1476">INT(H192+0.75*C195)</f>
        <v>1610</v>
      </c>
      <c r="I195" s="2">
        <f t="shared" ref="I195" si="1477">INT(I192+0.4*C195)</f>
        <v>838</v>
      </c>
      <c r="J195" s="6" t="s">
        <v>23</v>
      </c>
      <c r="K195" s="2">
        <f t="shared" ref="K195:K196" si="1478">INT(K192+0.1*C195)</f>
        <v>196</v>
      </c>
      <c r="L195" s="2" t="s">
        <v>24</v>
      </c>
      <c r="M195" s="2">
        <f t="shared" ref="M195" si="1479">INT(M192+0.5*C195)</f>
        <v>1096</v>
      </c>
      <c r="N195" s="2" t="s">
        <v>27</v>
      </c>
      <c r="O195" s="2">
        <f t="shared" ref="O195" si="1480">INT(O192+0.05*C195)</f>
        <v>78</v>
      </c>
      <c r="P195" s="2">
        <f t="shared" si="1035"/>
        <v>15</v>
      </c>
    </row>
    <row r="196" spans="1:16" x14ac:dyDescent="0.25">
      <c r="A196" s="5" t="s">
        <v>222</v>
      </c>
      <c r="B196" s="2" t="s">
        <v>3</v>
      </c>
      <c r="C196" s="2">
        <f t="shared" si="1167"/>
        <v>65</v>
      </c>
      <c r="D196" s="5" t="str">
        <f t="shared" ref="D196" si="1481">IF(AND(C196&gt;0,C196&lt;25),"units_knight_1.png",IF(AND(C196&gt;=25,C196&lt;50),"units_knight_2.png",IF(AND(C196&gt;=50,C196&lt;75),"units_knight_3.png",IF(AND(C196&gt;=75,C196&lt;100),"units_knight_4.png",IF(AND(C196&gt;=100,C196&lt;125),"units_knight_5.png",IF(AND(C196&gt;=125,C196&lt;150),"units_knight_6.png",IF(AND(C196&gt;=150,C196&lt;175),"units_knight_7.png",IF(AND(C196&gt;=175,C196&lt;200),"units_knight_8.png",IF(AND(C196&gt;=200,C196&lt;225),"units_knight_9.png",IF(AND(C196&gt;=225,C196&lt;250),"units_knight_10.png",IF(AND(C196&gt;=250,C196&lt;275),"units_knight_11.png",IF(AND(C196&gt;=275,C196&lt;300),"units_pikeman_12.png","units_pikeman_13.png"))))))))))))</f>
        <v>units_knight_3.png</v>
      </c>
      <c r="E196" s="5" t="str">
        <f t="shared" ref="E196" si="1482">"Lkey_combat_unit_knight_"&amp;C196</f>
        <v>Lkey_combat_unit_knight_65</v>
      </c>
      <c r="F196" s="6">
        <f t="shared" ref="F196" si="1483">INT(F193+1.1*C196)</f>
        <v>2430</v>
      </c>
      <c r="G196" s="2">
        <f t="shared" ref="G196" si="1484">INT(G193+0.6*C196)</f>
        <v>1286</v>
      </c>
      <c r="H196" s="2">
        <f t="shared" ref="H196" si="1485">INT(H193+0.65*C196)</f>
        <v>1377</v>
      </c>
      <c r="I196" s="2">
        <f t="shared" ref="I196" si="1486">INT(I193+0.2*C196)</f>
        <v>403</v>
      </c>
      <c r="J196" s="6" t="s">
        <v>23</v>
      </c>
      <c r="K196" s="2">
        <f t="shared" si="1478"/>
        <v>206</v>
      </c>
      <c r="L196" s="2" t="s">
        <v>24</v>
      </c>
      <c r="M196" s="2">
        <f t="shared" ref="M196:M197" si="1487">INT(M193+0.05*C196)</f>
        <v>78</v>
      </c>
      <c r="N196" s="2" t="s">
        <v>27</v>
      </c>
      <c r="O196" s="2">
        <f t="shared" ref="O196" si="1488">INT(O193+0.5*C196)</f>
        <v>1086</v>
      </c>
      <c r="P196" s="2">
        <f t="shared" si="1035"/>
        <v>20</v>
      </c>
    </row>
    <row r="197" spans="1:16" x14ac:dyDescent="0.25">
      <c r="A197" s="5" t="s">
        <v>223</v>
      </c>
      <c r="B197" s="2" t="s">
        <v>15</v>
      </c>
      <c r="C197" s="2">
        <f t="shared" si="1167"/>
        <v>66</v>
      </c>
      <c r="D197" s="5" t="str">
        <f t="shared" ref="D197" si="1489">IF(AND(C197&gt;0,C197&lt;25),"units_pikeman_1.png",IF(AND(C197&gt;=25,C197&lt;50),"units_pikeman_2.png",IF(AND(C197&gt;=50,C197&lt;75),"units_pikeman_3.png",IF(AND(C197&gt;=75,C197&lt;100),"units_pikeman_4.png",IF(AND(C197&gt;=100,C197&lt;125),"units_pikeman_5.png",IF(AND(C197&gt;=125,C197&lt;150),"units_pikeman_6.png",IF(AND(C197&gt;=150,C197&lt;175),"units_pikeman_7.png",IF(AND(C197&gt;=175,C197&lt;200),"units_pikeman_8.png",IF(AND(C197&gt;=200,C197&lt;225),"units_pikeman_9.png",IF(AND(C197&gt;=225,C197&lt;250),"units_pikeman_10.png",IF(AND(C197&gt;=250,C197&lt;275),"units_pikeman_11.png",IF(AND(C197&gt;=275,C197&lt;300),"units_pikeman_12.png","units_pikeman_13.png"))))))))))))</f>
        <v>units_pikeman_3.png</v>
      </c>
      <c r="E197" s="5" t="str">
        <f t="shared" ref="E197:E251" si="1490">"Lkey_combat_unit_pikeman_"&amp;C197</f>
        <v>Lkey_combat_unit_pikeman_66</v>
      </c>
      <c r="F197" s="6">
        <f t="shared" ref="F197" si="1491">INT(F194+1.3*C197)</f>
        <v>2963</v>
      </c>
      <c r="G197" s="2">
        <f t="shared" ref="G197" si="1492">INT(G194+0.5*C197)</f>
        <v>1099</v>
      </c>
      <c r="H197" s="2">
        <f t="shared" ref="H197" si="1493">INT(H194+0.5*C197)</f>
        <v>1099</v>
      </c>
      <c r="I197" s="2">
        <f t="shared" ref="I197" si="1494">INT(I194+0.7*C197)</f>
        <v>1540</v>
      </c>
      <c r="J197" s="6" t="s">
        <v>23</v>
      </c>
      <c r="K197" s="2">
        <f t="shared" ref="K197" si="1495">INT(K194+0.5*C197)</f>
        <v>1139</v>
      </c>
      <c r="L197" s="2" t="s">
        <v>24</v>
      </c>
      <c r="M197" s="2">
        <f t="shared" si="1487"/>
        <v>81</v>
      </c>
      <c r="N197" s="2" t="s">
        <v>27</v>
      </c>
      <c r="O197" s="2">
        <f t="shared" ref="O197" si="1496">INT(O194+0.1*C197)</f>
        <v>192</v>
      </c>
      <c r="P197" s="2">
        <f t="shared" si="1035"/>
        <v>10</v>
      </c>
    </row>
    <row r="198" spans="1:16" x14ac:dyDescent="0.25">
      <c r="A198" s="5" t="s">
        <v>224</v>
      </c>
      <c r="B198" s="2" t="s">
        <v>1</v>
      </c>
      <c r="C198" s="2">
        <f t="shared" si="1167"/>
        <v>66</v>
      </c>
      <c r="D198" s="5" t="str">
        <f t="shared" ref="D198" si="1497">IF(AND(C198&gt;0,C198&lt;25),"units_archer_1.png",IF(AND(C198&gt;=25,C198&lt;50),"units_archer_2.png",IF(AND(C198&gt;=50,C198&lt;75),"units_archer_3.png",IF(AND(C198&gt;=75,C198&lt;100),"units_archer_4.png",IF(AND(C198&gt;=100,C198&lt;125),"units_archer_5.png",IF(AND(C198&gt;=125,C198&lt;150),"units_archer_6.png",IF(AND(C198&gt;=150,C198&lt;175),"units_archer_7.png",IF(AND(C198&gt;=175,C198&lt;200),"units_archer_8.png",IF(AND(C198&gt;=200,C198&lt;225),"units_archer_9.png",IF(AND(C198&gt;=225,C198&lt;250),"units_archer_10.png",IF(AND(C198&gt;=250,C198&lt;275),"units_archer_11.png",IF(AND(C198&gt;=275,C198&lt;300),"units_pikeman_12.png","units_pikeman_13.png"))))))))))))</f>
        <v>units_archer_3.png</v>
      </c>
      <c r="E198" s="5" t="str">
        <f t="shared" ref="E198:E252" si="1498">"Lkey_combat_unit_archer_"&amp;C198</f>
        <v>Lkey_combat_unit_archer_66</v>
      </c>
      <c r="F198" s="6">
        <f t="shared" ref="F198" si="1499">INT(F195+0.9*C198)</f>
        <v>2059</v>
      </c>
      <c r="G198" s="2">
        <f t="shared" ref="G198" si="1500">INT(G195+0.3*C198)</f>
        <v>633</v>
      </c>
      <c r="H198" s="2">
        <f t="shared" ref="H198" si="1501">INT(H195+0.75*C198)</f>
        <v>1659</v>
      </c>
      <c r="I198" s="2">
        <f t="shared" ref="I198" si="1502">INT(I195+0.4*C198)</f>
        <v>864</v>
      </c>
      <c r="J198" s="6" t="s">
        <v>23</v>
      </c>
      <c r="K198" s="2">
        <f t="shared" ref="K198:K199" si="1503">INT(K195+0.1*C198)</f>
        <v>202</v>
      </c>
      <c r="L198" s="2" t="s">
        <v>24</v>
      </c>
      <c r="M198" s="2">
        <f t="shared" ref="M198" si="1504">INT(M195+0.5*C198)</f>
        <v>1129</v>
      </c>
      <c r="N198" s="2" t="s">
        <v>27</v>
      </c>
      <c r="O198" s="2">
        <f t="shared" ref="O198" si="1505">INT(O195+0.05*C198)</f>
        <v>81</v>
      </c>
      <c r="P198" s="2">
        <f t="shared" si="1035"/>
        <v>15</v>
      </c>
    </row>
    <row r="199" spans="1:16" x14ac:dyDescent="0.25">
      <c r="A199" s="5" t="s">
        <v>225</v>
      </c>
      <c r="B199" s="2" t="s">
        <v>3</v>
      </c>
      <c r="C199" s="2">
        <f t="shared" si="1167"/>
        <v>66</v>
      </c>
      <c r="D199" s="5" t="str">
        <f t="shared" ref="D199" si="1506">IF(AND(C199&gt;0,C199&lt;25),"units_knight_1.png",IF(AND(C199&gt;=25,C199&lt;50),"units_knight_2.png",IF(AND(C199&gt;=50,C199&lt;75),"units_knight_3.png",IF(AND(C199&gt;=75,C199&lt;100),"units_knight_4.png",IF(AND(C199&gt;=100,C199&lt;125),"units_knight_5.png",IF(AND(C199&gt;=125,C199&lt;150),"units_knight_6.png",IF(AND(C199&gt;=150,C199&lt;175),"units_knight_7.png",IF(AND(C199&gt;=175,C199&lt;200),"units_knight_8.png",IF(AND(C199&gt;=200,C199&lt;225),"units_knight_9.png",IF(AND(C199&gt;=225,C199&lt;250),"units_knight_10.png",IF(AND(C199&gt;=250,C199&lt;275),"units_knight_11.png",IF(AND(C199&gt;=275,C199&lt;300),"units_pikeman_12.png","units_pikeman_13.png"))))))))))))</f>
        <v>units_knight_3.png</v>
      </c>
      <c r="E199" s="5" t="str">
        <f t="shared" ref="E199:E253" si="1507">"Lkey_combat_unit_knight_"&amp;C199</f>
        <v>Lkey_combat_unit_knight_66</v>
      </c>
      <c r="F199" s="6">
        <f t="shared" ref="F199" si="1508">INT(F196+1.1*C199)</f>
        <v>2502</v>
      </c>
      <c r="G199" s="2">
        <f t="shared" ref="G199" si="1509">INT(G196+0.6*C199)</f>
        <v>1325</v>
      </c>
      <c r="H199" s="2">
        <f t="shared" ref="H199" si="1510">INT(H196+0.65*C199)</f>
        <v>1419</v>
      </c>
      <c r="I199" s="2">
        <f t="shared" ref="I199" si="1511">INT(I196+0.2*C199)</f>
        <v>416</v>
      </c>
      <c r="J199" s="6" t="s">
        <v>23</v>
      </c>
      <c r="K199" s="2">
        <f t="shared" si="1503"/>
        <v>212</v>
      </c>
      <c r="L199" s="2" t="s">
        <v>24</v>
      </c>
      <c r="M199" s="2">
        <f t="shared" ref="M199:M200" si="1512">INT(M196+0.05*C199)</f>
        <v>81</v>
      </c>
      <c r="N199" s="2" t="s">
        <v>27</v>
      </c>
      <c r="O199" s="2">
        <f t="shared" ref="O199" si="1513">INT(O196+0.5*C199)</f>
        <v>1119</v>
      </c>
      <c r="P199" s="2">
        <f t="shared" si="1035"/>
        <v>20</v>
      </c>
    </row>
    <row r="200" spans="1:16" x14ac:dyDescent="0.25">
      <c r="A200" s="5" t="s">
        <v>226</v>
      </c>
      <c r="B200" s="2" t="s">
        <v>15</v>
      </c>
      <c r="C200" s="2">
        <f t="shared" si="1167"/>
        <v>67</v>
      </c>
      <c r="D200" s="5" t="str">
        <f t="shared" ref="D200" si="1514">IF(AND(C200&gt;0,C200&lt;25),"units_pikeman_1.png",IF(AND(C200&gt;=25,C200&lt;50),"units_pikeman_2.png",IF(AND(C200&gt;=50,C200&lt;75),"units_pikeman_3.png",IF(AND(C200&gt;=75,C200&lt;100),"units_pikeman_4.png",IF(AND(C200&gt;=100,C200&lt;125),"units_pikeman_5.png",IF(AND(C200&gt;=125,C200&lt;150),"units_pikeman_6.png",IF(AND(C200&gt;=150,C200&lt;175),"units_pikeman_7.png",IF(AND(C200&gt;=175,C200&lt;200),"units_pikeman_8.png",IF(AND(C200&gt;=200,C200&lt;225),"units_pikeman_9.png",IF(AND(C200&gt;=225,C200&lt;250),"units_pikeman_10.png",IF(AND(C200&gt;=250,C200&lt;275),"units_pikeman_11.png",IF(AND(C200&gt;=275,C200&lt;300),"units_pikeman_12.png","units_pikeman_13.png"))))))))))))</f>
        <v>units_pikeman_3.png</v>
      </c>
      <c r="E200" s="5" t="str">
        <f t="shared" ref="E200:E254" si="1515">"Lkey_combat_unit_pikeman_"&amp;C200</f>
        <v>Lkey_combat_unit_pikeman_67</v>
      </c>
      <c r="F200" s="6">
        <f t="shared" ref="F200" si="1516">INT(F197+1.3*C200)</f>
        <v>3050</v>
      </c>
      <c r="G200" s="2">
        <f t="shared" ref="G200" si="1517">INT(G197+0.5*C200)</f>
        <v>1132</v>
      </c>
      <c r="H200" s="2">
        <f t="shared" ref="H200" si="1518">INT(H197+0.5*C200)</f>
        <v>1132</v>
      </c>
      <c r="I200" s="2">
        <f t="shared" ref="I200" si="1519">INT(I197+0.7*C200)</f>
        <v>1586</v>
      </c>
      <c r="J200" s="6" t="s">
        <v>23</v>
      </c>
      <c r="K200" s="2">
        <f t="shared" ref="K200" si="1520">INT(K197+0.5*C200)</f>
        <v>1172</v>
      </c>
      <c r="L200" s="2" t="s">
        <v>24</v>
      </c>
      <c r="M200" s="2">
        <f t="shared" si="1512"/>
        <v>84</v>
      </c>
      <c r="N200" s="2" t="s">
        <v>27</v>
      </c>
      <c r="O200" s="2">
        <f t="shared" ref="O200" si="1521">INT(O197+0.1*C200)</f>
        <v>198</v>
      </c>
      <c r="P200" s="2">
        <f t="shared" ref="P200:P263" si="1522">INT(P197+0.01*C200)</f>
        <v>10</v>
      </c>
    </row>
    <row r="201" spans="1:16" x14ac:dyDescent="0.25">
      <c r="A201" s="5" t="s">
        <v>227</v>
      </c>
      <c r="B201" s="2" t="s">
        <v>1</v>
      </c>
      <c r="C201" s="2">
        <f t="shared" si="1167"/>
        <v>67</v>
      </c>
      <c r="D201" s="5" t="str">
        <f t="shared" ref="D201" si="1523">IF(AND(C201&gt;0,C201&lt;25),"units_archer_1.png",IF(AND(C201&gt;=25,C201&lt;50),"units_archer_2.png",IF(AND(C201&gt;=50,C201&lt;75),"units_archer_3.png",IF(AND(C201&gt;=75,C201&lt;100),"units_archer_4.png",IF(AND(C201&gt;=100,C201&lt;125),"units_archer_5.png",IF(AND(C201&gt;=125,C201&lt;150),"units_archer_6.png",IF(AND(C201&gt;=150,C201&lt;175),"units_archer_7.png",IF(AND(C201&gt;=175,C201&lt;200),"units_archer_8.png",IF(AND(C201&gt;=200,C201&lt;225),"units_archer_9.png",IF(AND(C201&gt;=225,C201&lt;250),"units_archer_10.png",IF(AND(C201&gt;=250,C201&lt;275),"units_archer_11.png",IF(AND(C201&gt;=275,C201&lt;300),"units_pikeman_12.png","units_pikeman_13.png"))))))))))))</f>
        <v>units_archer_3.png</v>
      </c>
      <c r="E201" s="5" t="str">
        <f t="shared" ref="E201:E255" si="1524">"Lkey_combat_unit_archer_"&amp;C201</f>
        <v>Lkey_combat_unit_archer_67</v>
      </c>
      <c r="F201" s="6">
        <f t="shared" ref="F201" si="1525">INT(F198+0.9*C201)</f>
        <v>2119</v>
      </c>
      <c r="G201" s="2">
        <f t="shared" ref="G201" si="1526">INT(G198+0.3*C201)</f>
        <v>653</v>
      </c>
      <c r="H201" s="2">
        <f t="shared" ref="H201" si="1527">INT(H198+0.75*C201)</f>
        <v>1709</v>
      </c>
      <c r="I201" s="2">
        <f t="shared" ref="I201" si="1528">INT(I198+0.4*C201)</f>
        <v>890</v>
      </c>
      <c r="J201" s="6" t="s">
        <v>23</v>
      </c>
      <c r="K201" s="2">
        <f t="shared" ref="K201:K202" si="1529">INT(K198+0.1*C201)</f>
        <v>208</v>
      </c>
      <c r="L201" s="2" t="s">
        <v>24</v>
      </c>
      <c r="M201" s="2">
        <f t="shared" ref="M201" si="1530">INT(M198+0.5*C201)</f>
        <v>1162</v>
      </c>
      <c r="N201" s="2" t="s">
        <v>27</v>
      </c>
      <c r="O201" s="2">
        <f t="shared" ref="O201" si="1531">INT(O198+0.05*C201)</f>
        <v>84</v>
      </c>
      <c r="P201" s="2">
        <f t="shared" si="1522"/>
        <v>15</v>
      </c>
    </row>
    <row r="202" spans="1:16" x14ac:dyDescent="0.25">
      <c r="A202" s="5" t="s">
        <v>228</v>
      </c>
      <c r="B202" s="2" t="s">
        <v>3</v>
      </c>
      <c r="C202" s="2">
        <f t="shared" si="1167"/>
        <v>67</v>
      </c>
      <c r="D202" s="5" t="str">
        <f t="shared" ref="D202" si="1532">IF(AND(C202&gt;0,C202&lt;25),"units_knight_1.png",IF(AND(C202&gt;=25,C202&lt;50),"units_knight_2.png",IF(AND(C202&gt;=50,C202&lt;75),"units_knight_3.png",IF(AND(C202&gt;=75,C202&lt;100),"units_knight_4.png",IF(AND(C202&gt;=100,C202&lt;125),"units_knight_5.png",IF(AND(C202&gt;=125,C202&lt;150),"units_knight_6.png",IF(AND(C202&gt;=150,C202&lt;175),"units_knight_7.png",IF(AND(C202&gt;=175,C202&lt;200),"units_knight_8.png",IF(AND(C202&gt;=200,C202&lt;225),"units_knight_9.png",IF(AND(C202&gt;=225,C202&lt;250),"units_knight_10.png",IF(AND(C202&gt;=250,C202&lt;275),"units_knight_11.png",IF(AND(C202&gt;=275,C202&lt;300),"units_pikeman_12.png","units_pikeman_13.png"))))))))))))</f>
        <v>units_knight_3.png</v>
      </c>
      <c r="E202" s="5" t="str">
        <f t="shared" ref="E202:E256" si="1533">"Lkey_combat_unit_knight_"&amp;C202</f>
        <v>Lkey_combat_unit_knight_67</v>
      </c>
      <c r="F202" s="6">
        <f t="shared" ref="F202" si="1534">INT(F199+1.1*C202)</f>
        <v>2575</v>
      </c>
      <c r="G202" s="2">
        <f t="shared" ref="G202" si="1535">INT(G199+0.6*C202)</f>
        <v>1365</v>
      </c>
      <c r="H202" s="2">
        <f t="shared" ref="H202" si="1536">INT(H199+0.65*C202)</f>
        <v>1462</v>
      </c>
      <c r="I202" s="2">
        <f t="shared" ref="I202" si="1537">INT(I199+0.2*C202)</f>
        <v>429</v>
      </c>
      <c r="J202" s="6" t="s">
        <v>23</v>
      </c>
      <c r="K202" s="2">
        <f t="shared" si="1529"/>
        <v>218</v>
      </c>
      <c r="L202" s="2" t="s">
        <v>24</v>
      </c>
      <c r="M202" s="2">
        <f t="shared" ref="M202:M203" si="1538">INT(M199+0.05*C202)</f>
        <v>84</v>
      </c>
      <c r="N202" s="2" t="s">
        <v>27</v>
      </c>
      <c r="O202" s="2">
        <f t="shared" ref="O202" si="1539">INT(O199+0.5*C202)</f>
        <v>1152</v>
      </c>
      <c r="P202" s="2">
        <f t="shared" si="1522"/>
        <v>20</v>
      </c>
    </row>
    <row r="203" spans="1:16" x14ac:dyDescent="0.25">
      <c r="A203" s="5" t="s">
        <v>229</v>
      </c>
      <c r="B203" s="2" t="s">
        <v>15</v>
      </c>
      <c r="C203" s="2">
        <f t="shared" si="1167"/>
        <v>68</v>
      </c>
      <c r="D203" s="5" t="str">
        <f t="shared" ref="D203" si="1540">IF(AND(C203&gt;0,C203&lt;25),"units_pikeman_1.png",IF(AND(C203&gt;=25,C203&lt;50),"units_pikeman_2.png",IF(AND(C203&gt;=50,C203&lt;75),"units_pikeman_3.png",IF(AND(C203&gt;=75,C203&lt;100),"units_pikeman_4.png",IF(AND(C203&gt;=100,C203&lt;125),"units_pikeman_5.png",IF(AND(C203&gt;=125,C203&lt;150),"units_pikeman_6.png",IF(AND(C203&gt;=150,C203&lt;175),"units_pikeman_7.png",IF(AND(C203&gt;=175,C203&lt;200),"units_pikeman_8.png",IF(AND(C203&gt;=200,C203&lt;225),"units_pikeman_9.png",IF(AND(C203&gt;=225,C203&lt;250),"units_pikeman_10.png",IF(AND(C203&gt;=250,C203&lt;275),"units_pikeman_11.png",IF(AND(C203&gt;=275,C203&lt;300),"units_pikeman_12.png","units_pikeman_13.png"))))))))))))</f>
        <v>units_pikeman_3.png</v>
      </c>
      <c r="E203" s="5" t="str">
        <f t="shared" ref="E203:E257" si="1541">"Lkey_combat_unit_pikeman_"&amp;C203</f>
        <v>Lkey_combat_unit_pikeman_68</v>
      </c>
      <c r="F203" s="6">
        <f t="shared" ref="F203" si="1542">INT(F200+1.3*C203)</f>
        <v>3138</v>
      </c>
      <c r="G203" s="2">
        <f t="shared" ref="G203" si="1543">INT(G200+0.5*C203)</f>
        <v>1166</v>
      </c>
      <c r="H203" s="2">
        <f t="shared" ref="H203" si="1544">INT(H200+0.5*C203)</f>
        <v>1166</v>
      </c>
      <c r="I203" s="2">
        <f t="shared" ref="I203" si="1545">INT(I200+0.7*C203)</f>
        <v>1633</v>
      </c>
      <c r="J203" s="6" t="s">
        <v>23</v>
      </c>
      <c r="K203" s="2">
        <f t="shared" ref="K203" si="1546">INT(K200+0.5*C203)</f>
        <v>1206</v>
      </c>
      <c r="L203" s="2" t="s">
        <v>24</v>
      </c>
      <c r="M203" s="2">
        <f t="shared" si="1538"/>
        <v>87</v>
      </c>
      <c r="N203" s="2" t="s">
        <v>27</v>
      </c>
      <c r="O203" s="2">
        <f t="shared" ref="O203" si="1547">INT(O200+0.1*C203)</f>
        <v>204</v>
      </c>
      <c r="P203" s="2">
        <f t="shared" si="1522"/>
        <v>10</v>
      </c>
    </row>
    <row r="204" spans="1:16" x14ac:dyDescent="0.25">
      <c r="A204" s="5" t="s">
        <v>230</v>
      </c>
      <c r="B204" s="2" t="s">
        <v>1</v>
      </c>
      <c r="C204" s="2">
        <f t="shared" si="1167"/>
        <v>68</v>
      </c>
      <c r="D204" s="5" t="str">
        <f t="shared" ref="D204" si="1548">IF(AND(C204&gt;0,C204&lt;25),"units_archer_1.png",IF(AND(C204&gt;=25,C204&lt;50),"units_archer_2.png",IF(AND(C204&gt;=50,C204&lt;75),"units_archer_3.png",IF(AND(C204&gt;=75,C204&lt;100),"units_archer_4.png",IF(AND(C204&gt;=100,C204&lt;125),"units_archer_5.png",IF(AND(C204&gt;=125,C204&lt;150),"units_archer_6.png",IF(AND(C204&gt;=150,C204&lt;175),"units_archer_7.png",IF(AND(C204&gt;=175,C204&lt;200),"units_archer_8.png",IF(AND(C204&gt;=200,C204&lt;225),"units_archer_9.png",IF(AND(C204&gt;=225,C204&lt;250),"units_archer_10.png",IF(AND(C204&gt;=250,C204&lt;275),"units_archer_11.png",IF(AND(C204&gt;=275,C204&lt;300),"units_pikeman_12.png","units_pikeman_13.png"))))))))))))</f>
        <v>units_archer_3.png</v>
      </c>
      <c r="E204" s="5" t="str">
        <f t="shared" ref="E204:E258" si="1549">"Lkey_combat_unit_archer_"&amp;C204</f>
        <v>Lkey_combat_unit_archer_68</v>
      </c>
      <c r="F204" s="6">
        <f t="shared" ref="F204" si="1550">INT(F201+0.9*C204)</f>
        <v>2180</v>
      </c>
      <c r="G204" s="2">
        <f t="shared" ref="G204" si="1551">INT(G201+0.3*C204)</f>
        <v>673</v>
      </c>
      <c r="H204" s="2">
        <f t="shared" ref="H204" si="1552">INT(H201+0.75*C204)</f>
        <v>1760</v>
      </c>
      <c r="I204" s="2">
        <f t="shared" ref="I204" si="1553">INT(I201+0.4*C204)</f>
        <v>917</v>
      </c>
      <c r="J204" s="6" t="s">
        <v>23</v>
      </c>
      <c r="K204" s="2">
        <f t="shared" ref="K204:K205" si="1554">INT(K201+0.1*C204)</f>
        <v>214</v>
      </c>
      <c r="L204" s="2" t="s">
        <v>24</v>
      </c>
      <c r="M204" s="2">
        <f t="shared" ref="M204" si="1555">INT(M201+0.5*C204)</f>
        <v>1196</v>
      </c>
      <c r="N204" s="2" t="s">
        <v>27</v>
      </c>
      <c r="O204" s="2">
        <f t="shared" ref="O204" si="1556">INT(O201+0.05*C204)</f>
        <v>87</v>
      </c>
      <c r="P204" s="2">
        <f t="shared" si="1522"/>
        <v>15</v>
      </c>
    </row>
    <row r="205" spans="1:16" x14ac:dyDescent="0.25">
      <c r="A205" s="5" t="s">
        <v>231</v>
      </c>
      <c r="B205" s="2" t="s">
        <v>3</v>
      </c>
      <c r="C205" s="2">
        <f t="shared" si="1167"/>
        <v>68</v>
      </c>
      <c r="D205" s="5" t="str">
        <f t="shared" ref="D205" si="1557">IF(AND(C205&gt;0,C205&lt;25),"units_knight_1.png",IF(AND(C205&gt;=25,C205&lt;50),"units_knight_2.png",IF(AND(C205&gt;=50,C205&lt;75),"units_knight_3.png",IF(AND(C205&gt;=75,C205&lt;100),"units_knight_4.png",IF(AND(C205&gt;=100,C205&lt;125),"units_knight_5.png",IF(AND(C205&gt;=125,C205&lt;150),"units_knight_6.png",IF(AND(C205&gt;=150,C205&lt;175),"units_knight_7.png",IF(AND(C205&gt;=175,C205&lt;200),"units_knight_8.png",IF(AND(C205&gt;=200,C205&lt;225),"units_knight_9.png",IF(AND(C205&gt;=225,C205&lt;250),"units_knight_10.png",IF(AND(C205&gt;=250,C205&lt;275),"units_knight_11.png",IF(AND(C205&gt;=275,C205&lt;300),"units_pikeman_12.png","units_pikeman_13.png"))))))))))))</f>
        <v>units_knight_3.png</v>
      </c>
      <c r="E205" s="5" t="str">
        <f t="shared" ref="E205:E259" si="1558">"Lkey_combat_unit_knight_"&amp;C205</f>
        <v>Lkey_combat_unit_knight_68</v>
      </c>
      <c r="F205" s="6">
        <f t="shared" ref="F205" si="1559">INT(F202+1.1*C205)</f>
        <v>2649</v>
      </c>
      <c r="G205" s="2">
        <f t="shared" ref="G205" si="1560">INT(G202+0.6*C205)</f>
        <v>1405</v>
      </c>
      <c r="H205" s="2">
        <f t="shared" ref="H205" si="1561">INT(H202+0.65*C205)</f>
        <v>1506</v>
      </c>
      <c r="I205" s="2">
        <f t="shared" ref="I205" si="1562">INT(I202+0.2*C205)</f>
        <v>442</v>
      </c>
      <c r="J205" s="6" t="s">
        <v>23</v>
      </c>
      <c r="K205" s="2">
        <f t="shared" si="1554"/>
        <v>224</v>
      </c>
      <c r="L205" s="2" t="s">
        <v>24</v>
      </c>
      <c r="M205" s="2">
        <f t="shared" ref="M205:M206" si="1563">INT(M202+0.05*C205)</f>
        <v>87</v>
      </c>
      <c r="N205" s="2" t="s">
        <v>27</v>
      </c>
      <c r="O205" s="2">
        <f t="shared" ref="O205" si="1564">INT(O202+0.5*C205)</f>
        <v>1186</v>
      </c>
      <c r="P205" s="2">
        <f t="shared" si="1522"/>
        <v>20</v>
      </c>
    </row>
    <row r="206" spans="1:16" x14ac:dyDescent="0.25">
      <c r="A206" s="5" t="s">
        <v>232</v>
      </c>
      <c r="B206" s="2" t="s">
        <v>15</v>
      </c>
      <c r="C206" s="2">
        <f t="shared" si="1167"/>
        <v>69</v>
      </c>
      <c r="D206" s="5" t="str">
        <f t="shared" ref="D206" si="1565">IF(AND(C206&gt;0,C206&lt;25),"units_pikeman_1.png",IF(AND(C206&gt;=25,C206&lt;50),"units_pikeman_2.png",IF(AND(C206&gt;=50,C206&lt;75),"units_pikeman_3.png",IF(AND(C206&gt;=75,C206&lt;100),"units_pikeman_4.png",IF(AND(C206&gt;=100,C206&lt;125),"units_pikeman_5.png",IF(AND(C206&gt;=125,C206&lt;150),"units_pikeman_6.png",IF(AND(C206&gt;=150,C206&lt;175),"units_pikeman_7.png",IF(AND(C206&gt;=175,C206&lt;200),"units_pikeman_8.png",IF(AND(C206&gt;=200,C206&lt;225),"units_pikeman_9.png",IF(AND(C206&gt;=225,C206&lt;250),"units_pikeman_10.png",IF(AND(C206&gt;=250,C206&lt;275),"units_pikeman_11.png",IF(AND(C206&gt;=275,C206&lt;300),"units_pikeman_12.png","units_pikeman_13.png"))))))))))))</f>
        <v>units_pikeman_3.png</v>
      </c>
      <c r="E206" s="5" t="str">
        <f t="shared" ref="E206:E260" si="1566">"Lkey_combat_unit_pikeman_"&amp;C206</f>
        <v>Lkey_combat_unit_pikeman_69</v>
      </c>
      <c r="F206" s="6">
        <f t="shared" ref="F206" si="1567">INT(F203+1.3*C206)</f>
        <v>3227</v>
      </c>
      <c r="G206" s="2">
        <f t="shared" ref="G206" si="1568">INT(G203+0.5*C206)</f>
        <v>1200</v>
      </c>
      <c r="H206" s="2">
        <f t="shared" ref="H206" si="1569">INT(H203+0.5*C206)</f>
        <v>1200</v>
      </c>
      <c r="I206" s="2">
        <f t="shared" ref="I206" si="1570">INT(I203+0.7*C206)</f>
        <v>1681</v>
      </c>
      <c r="J206" s="6" t="s">
        <v>23</v>
      </c>
      <c r="K206" s="2">
        <f t="shared" ref="K206" si="1571">INT(K203+0.5*C206)</f>
        <v>1240</v>
      </c>
      <c r="L206" s="2" t="s">
        <v>24</v>
      </c>
      <c r="M206" s="2">
        <f t="shared" si="1563"/>
        <v>90</v>
      </c>
      <c r="N206" s="2" t="s">
        <v>27</v>
      </c>
      <c r="O206" s="2">
        <f t="shared" ref="O206" si="1572">INT(O203+0.1*C206)</f>
        <v>210</v>
      </c>
      <c r="P206" s="2">
        <f t="shared" si="1522"/>
        <v>10</v>
      </c>
    </row>
    <row r="207" spans="1:16" x14ac:dyDescent="0.25">
      <c r="A207" s="5" t="s">
        <v>233</v>
      </c>
      <c r="B207" s="2" t="s">
        <v>1</v>
      </c>
      <c r="C207" s="2">
        <f t="shared" si="1167"/>
        <v>69</v>
      </c>
      <c r="D207" s="5" t="str">
        <f t="shared" ref="D207" si="1573">IF(AND(C207&gt;0,C207&lt;25),"units_archer_1.png",IF(AND(C207&gt;=25,C207&lt;50),"units_archer_2.png",IF(AND(C207&gt;=50,C207&lt;75),"units_archer_3.png",IF(AND(C207&gt;=75,C207&lt;100),"units_archer_4.png",IF(AND(C207&gt;=100,C207&lt;125),"units_archer_5.png",IF(AND(C207&gt;=125,C207&lt;150),"units_archer_6.png",IF(AND(C207&gt;=150,C207&lt;175),"units_archer_7.png",IF(AND(C207&gt;=175,C207&lt;200),"units_archer_8.png",IF(AND(C207&gt;=200,C207&lt;225),"units_archer_9.png",IF(AND(C207&gt;=225,C207&lt;250),"units_archer_10.png",IF(AND(C207&gt;=250,C207&lt;275),"units_archer_11.png",IF(AND(C207&gt;=275,C207&lt;300),"units_pikeman_12.png","units_pikeman_13.png"))))))))))))</f>
        <v>units_archer_3.png</v>
      </c>
      <c r="E207" s="5" t="str">
        <f t="shared" ref="E207:E261" si="1574">"Lkey_combat_unit_archer_"&amp;C207</f>
        <v>Lkey_combat_unit_archer_69</v>
      </c>
      <c r="F207" s="6">
        <f t="shared" ref="F207" si="1575">INT(F204+0.9*C207)</f>
        <v>2242</v>
      </c>
      <c r="G207" s="2">
        <f t="shared" ref="G207" si="1576">INT(G204+0.3*C207)</f>
        <v>693</v>
      </c>
      <c r="H207" s="2">
        <f t="shared" ref="H207" si="1577">INT(H204+0.75*C207)</f>
        <v>1811</v>
      </c>
      <c r="I207" s="2">
        <f t="shared" ref="I207" si="1578">INT(I204+0.4*C207)</f>
        <v>944</v>
      </c>
      <c r="J207" s="6" t="s">
        <v>23</v>
      </c>
      <c r="K207" s="2">
        <f t="shared" ref="K207:K208" si="1579">INT(K204+0.1*C207)</f>
        <v>220</v>
      </c>
      <c r="L207" s="2" t="s">
        <v>24</v>
      </c>
      <c r="M207" s="2">
        <f t="shared" ref="M207" si="1580">INT(M204+0.5*C207)</f>
        <v>1230</v>
      </c>
      <c r="N207" s="2" t="s">
        <v>27</v>
      </c>
      <c r="O207" s="2">
        <f t="shared" ref="O207" si="1581">INT(O204+0.05*C207)</f>
        <v>90</v>
      </c>
      <c r="P207" s="2">
        <f t="shared" si="1522"/>
        <v>15</v>
      </c>
    </row>
    <row r="208" spans="1:16" x14ac:dyDescent="0.25">
      <c r="A208" s="5" t="s">
        <v>234</v>
      </c>
      <c r="B208" s="2" t="s">
        <v>3</v>
      </c>
      <c r="C208" s="2">
        <f t="shared" si="1167"/>
        <v>69</v>
      </c>
      <c r="D208" s="5" t="str">
        <f t="shared" ref="D208" si="1582">IF(AND(C208&gt;0,C208&lt;25),"units_knight_1.png",IF(AND(C208&gt;=25,C208&lt;50),"units_knight_2.png",IF(AND(C208&gt;=50,C208&lt;75),"units_knight_3.png",IF(AND(C208&gt;=75,C208&lt;100),"units_knight_4.png",IF(AND(C208&gt;=100,C208&lt;125),"units_knight_5.png",IF(AND(C208&gt;=125,C208&lt;150),"units_knight_6.png",IF(AND(C208&gt;=150,C208&lt;175),"units_knight_7.png",IF(AND(C208&gt;=175,C208&lt;200),"units_knight_8.png",IF(AND(C208&gt;=200,C208&lt;225),"units_knight_9.png",IF(AND(C208&gt;=225,C208&lt;250),"units_knight_10.png",IF(AND(C208&gt;=250,C208&lt;275),"units_knight_11.png",IF(AND(C208&gt;=275,C208&lt;300),"units_pikeman_12.png","units_pikeman_13.png"))))))))))))</f>
        <v>units_knight_3.png</v>
      </c>
      <c r="E208" s="5" t="str">
        <f t="shared" ref="E208:E262" si="1583">"Lkey_combat_unit_knight_"&amp;C208</f>
        <v>Lkey_combat_unit_knight_69</v>
      </c>
      <c r="F208" s="6">
        <f t="shared" ref="F208" si="1584">INT(F205+1.1*C208)</f>
        <v>2724</v>
      </c>
      <c r="G208" s="2">
        <f t="shared" ref="G208" si="1585">INT(G205+0.6*C208)</f>
        <v>1446</v>
      </c>
      <c r="H208" s="2">
        <f t="shared" ref="H208" si="1586">INT(H205+0.65*C208)</f>
        <v>1550</v>
      </c>
      <c r="I208" s="2">
        <f t="shared" ref="I208" si="1587">INT(I205+0.2*C208)</f>
        <v>455</v>
      </c>
      <c r="J208" s="6" t="s">
        <v>23</v>
      </c>
      <c r="K208" s="2">
        <f t="shared" si="1579"/>
        <v>230</v>
      </c>
      <c r="L208" s="2" t="s">
        <v>24</v>
      </c>
      <c r="M208" s="2">
        <f t="shared" ref="M208:M209" si="1588">INT(M205+0.05*C208)</f>
        <v>90</v>
      </c>
      <c r="N208" s="2" t="s">
        <v>27</v>
      </c>
      <c r="O208" s="2">
        <f t="shared" ref="O208" si="1589">INT(O205+0.5*C208)</f>
        <v>1220</v>
      </c>
      <c r="P208" s="2">
        <f t="shared" si="1522"/>
        <v>20</v>
      </c>
    </row>
    <row r="209" spans="1:16" x14ac:dyDescent="0.25">
      <c r="A209" s="5" t="s">
        <v>235</v>
      </c>
      <c r="B209" s="2" t="s">
        <v>15</v>
      </c>
      <c r="C209" s="2">
        <f t="shared" si="1167"/>
        <v>70</v>
      </c>
      <c r="D209" s="5" t="str">
        <f t="shared" ref="D209" si="1590">IF(AND(C209&gt;0,C209&lt;25),"units_pikeman_1.png",IF(AND(C209&gt;=25,C209&lt;50),"units_pikeman_2.png",IF(AND(C209&gt;=50,C209&lt;75),"units_pikeman_3.png",IF(AND(C209&gt;=75,C209&lt;100),"units_pikeman_4.png",IF(AND(C209&gt;=100,C209&lt;125),"units_pikeman_5.png",IF(AND(C209&gt;=125,C209&lt;150),"units_pikeman_6.png",IF(AND(C209&gt;=150,C209&lt;175),"units_pikeman_7.png",IF(AND(C209&gt;=175,C209&lt;200),"units_pikeman_8.png",IF(AND(C209&gt;=200,C209&lt;225),"units_pikeman_9.png",IF(AND(C209&gt;=225,C209&lt;250),"units_pikeman_10.png",IF(AND(C209&gt;=250,C209&lt;275),"units_pikeman_11.png",IF(AND(C209&gt;=275,C209&lt;300),"units_pikeman_12.png","units_pikeman_13.png"))))))))))))</f>
        <v>units_pikeman_3.png</v>
      </c>
      <c r="E209" s="5" t="str">
        <f t="shared" ref="E209:E263" si="1591">"Lkey_combat_unit_pikeman_"&amp;C209</f>
        <v>Lkey_combat_unit_pikeman_70</v>
      </c>
      <c r="F209" s="6">
        <f t="shared" ref="F209" si="1592">INT(F206+1.3*C209)</f>
        <v>3318</v>
      </c>
      <c r="G209" s="2">
        <f t="shared" ref="G209" si="1593">INT(G206+0.5*C209)</f>
        <v>1235</v>
      </c>
      <c r="H209" s="2">
        <f t="shared" ref="H209" si="1594">INT(H206+0.5*C209)</f>
        <v>1235</v>
      </c>
      <c r="I209" s="2">
        <f t="shared" ref="I209" si="1595">INT(I206+0.7*C209)</f>
        <v>1730</v>
      </c>
      <c r="J209" s="6" t="s">
        <v>23</v>
      </c>
      <c r="K209" s="2">
        <f t="shared" ref="K209" si="1596">INT(K206+0.5*C209)</f>
        <v>1275</v>
      </c>
      <c r="L209" s="2" t="s">
        <v>24</v>
      </c>
      <c r="M209" s="2">
        <f t="shared" si="1588"/>
        <v>93</v>
      </c>
      <c r="N209" s="2" t="s">
        <v>27</v>
      </c>
      <c r="O209" s="2">
        <f t="shared" ref="O209" si="1597">INT(O206+0.1*C209)</f>
        <v>217</v>
      </c>
      <c r="P209" s="2">
        <f t="shared" si="1522"/>
        <v>10</v>
      </c>
    </row>
    <row r="210" spans="1:16" x14ac:dyDescent="0.25">
      <c r="A210" s="5" t="s">
        <v>236</v>
      </c>
      <c r="B210" s="2" t="s">
        <v>1</v>
      </c>
      <c r="C210" s="2">
        <f t="shared" si="1167"/>
        <v>70</v>
      </c>
      <c r="D210" s="5" t="str">
        <f t="shared" ref="D210" si="1598">IF(AND(C210&gt;0,C210&lt;25),"units_archer_1.png",IF(AND(C210&gt;=25,C210&lt;50),"units_archer_2.png",IF(AND(C210&gt;=50,C210&lt;75),"units_archer_3.png",IF(AND(C210&gt;=75,C210&lt;100),"units_archer_4.png",IF(AND(C210&gt;=100,C210&lt;125),"units_archer_5.png",IF(AND(C210&gt;=125,C210&lt;150),"units_archer_6.png",IF(AND(C210&gt;=150,C210&lt;175),"units_archer_7.png",IF(AND(C210&gt;=175,C210&lt;200),"units_archer_8.png",IF(AND(C210&gt;=200,C210&lt;225),"units_archer_9.png",IF(AND(C210&gt;=225,C210&lt;250),"units_archer_10.png",IF(AND(C210&gt;=250,C210&lt;275),"units_archer_11.png",IF(AND(C210&gt;=275,C210&lt;300),"units_pikeman_12.png","units_pikeman_13.png"))))))))))))</f>
        <v>units_archer_3.png</v>
      </c>
      <c r="E210" s="5" t="str">
        <f t="shared" ref="E210:E264" si="1599">"Lkey_combat_unit_archer_"&amp;C210</f>
        <v>Lkey_combat_unit_archer_70</v>
      </c>
      <c r="F210" s="6">
        <f t="shared" ref="F210" si="1600">INT(F207+0.9*C210)</f>
        <v>2305</v>
      </c>
      <c r="G210" s="2">
        <f t="shared" ref="G210" si="1601">INT(G207+0.3*C210)</f>
        <v>714</v>
      </c>
      <c r="H210" s="2">
        <f t="shared" ref="H210" si="1602">INT(H207+0.75*C210)</f>
        <v>1863</v>
      </c>
      <c r="I210" s="2">
        <f t="shared" ref="I210" si="1603">INT(I207+0.4*C210)</f>
        <v>972</v>
      </c>
      <c r="J210" s="6" t="s">
        <v>23</v>
      </c>
      <c r="K210" s="2">
        <f t="shared" ref="K210:K211" si="1604">INT(K207+0.1*C210)</f>
        <v>227</v>
      </c>
      <c r="L210" s="2" t="s">
        <v>24</v>
      </c>
      <c r="M210" s="2">
        <f t="shared" ref="M210" si="1605">INT(M207+0.5*C210)</f>
        <v>1265</v>
      </c>
      <c r="N210" s="2" t="s">
        <v>27</v>
      </c>
      <c r="O210" s="2">
        <f t="shared" ref="O210" si="1606">INT(O207+0.05*C210)</f>
        <v>93</v>
      </c>
      <c r="P210" s="2">
        <f t="shared" si="1522"/>
        <v>15</v>
      </c>
    </row>
    <row r="211" spans="1:16" x14ac:dyDescent="0.25">
      <c r="A211" s="5" t="s">
        <v>237</v>
      </c>
      <c r="B211" s="2" t="s">
        <v>3</v>
      </c>
      <c r="C211" s="2">
        <f t="shared" si="1167"/>
        <v>70</v>
      </c>
      <c r="D211" s="5" t="str">
        <f t="shared" ref="D211" si="1607">IF(AND(C211&gt;0,C211&lt;25),"units_knight_1.png",IF(AND(C211&gt;=25,C211&lt;50),"units_knight_2.png",IF(AND(C211&gt;=50,C211&lt;75),"units_knight_3.png",IF(AND(C211&gt;=75,C211&lt;100),"units_knight_4.png",IF(AND(C211&gt;=100,C211&lt;125),"units_knight_5.png",IF(AND(C211&gt;=125,C211&lt;150),"units_knight_6.png",IF(AND(C211&gt;=150,C211&lt;175),"units_knight_7.png",IF(AND(C211&gt;=175,C211&lt;200),"units_knight_8.png",IF(AND(C211&gt;=200,C211&lt;225),"units_knight_9.png",IF(AND(C211&gt;=225,C211&lt;250),"units_knight_10.png",IF(AND(C211&gt;=250,C211&lt;275),"units_knight_11.png",IF(AND(C211&gt;=275,C211&lt;300),"units_pikeman_12.png","units_pikeman_13.png"))))))))))))</f>
        <v>units_knight_3.png</v>
      </c>
      <c r="E211" s="5" t="str">
        <f t="shared" ref="E211:E265" si="1608">"Lkey_combat_unit_knight_"&amp;C211</f>
        <v>Lkey_combat_unit_knight_70</v>
      </c>
      <c r="F211" s="6">
        <f t="shared" ref="F211" si="1609">INT(F208+1.1*C211)</f>
        <v>2801</v>
      </c>
      <c r="G211" s="2">
        <f t="shared" ref="G211" si="1610">INT(G208+0.6*C211)</f>
        <v>1488</v>
      </c>
      <c r="H211" s="2">
        <f t="shared" ref="H211" si="1611">INT(H208+0.65*C211)</f>
        <v>1595</v>
      </c>
      <c r="I211" s="2">
        <f t="shared" ref="I211" si="1612">INT(I208+0.2*C211)</f>
        <v>469</v>
      </c>
      <c r="J211" s="6" t="s">
        <v>23</v>
      </c>
      <c r="K211" s="2">
        <f t="shared" si="1604"/>
        <v>237</v>
      </c>
      <c r="L211" s="2" t="s">
        <v>24</v>
      </c>
      <c r="M211" s="2">
        <f t="shared" ref="M211:M212" si="1613">INT(M208+0.05*C211)</f>
        <v>93</v>
      </c>
      <c r="N211" s="2" t="s">
        <v>27</v>
      </c>
      <c r="O211" s="2">
        <f t="shared" ref="O211" si="1614">INT(O208+0.5*C211)</f>
        <v>1255</v>
      </c>
      <c r="P211" s="2">
        <f t="shared" si="1522"/>
        <v>20</v>
      </c>
    </row>
    <row r="212" spans="1:16" x14ac:dyDescent="0.25">
      <c r="A212" s="5" t="s">
        <v>238</v>
      </c>
      <c r="B212" s="2" t="s">
        <v>15</v>
      </c>
      <c r="C212" s="2">
        <f t="shared" si="1167"/>
        <v>71</v>
      </c>
      <c r="D212" s="5" t="str">
        <f t="shared" ref="D212" si="1615">IF(AND(C212&gt;0,C212&lt;25),"units_pikeman_1.png",IF(AND(C212&gt;=25,C212&lt;50),"units_pikeman_2.png",IF(AND(C212&gt;=50,C212&lt;75),"units_pikeman_3.png",IF(AND(C212&gt;=75,C212&lt;100),"units_pikeman_4.png",IF(AND(C212&gt;=100,C212&lt;125),"units_pikeman_5.png",IF(AND(C212&gt;=125,C212&lt;150),"units_pikeman_6.png",IF(AND(C212&gt;=150,C212&lt;175),"units_pikeman_7.png",IF(AND(C212&gt;=175,C212&lt;200),"units_pikeman_8.png",IF(AND(C212&gt;=200,C212&lt;225),"units_pikeman_9.png",IF(AND(C212&gt;=225,C212&lt;250),"units_pikeman_10.png",IF(AND(C212&gt;=250,C212&lt;275),"units_pikeman_11.png",IF(AND(C212&gt;=275,C212&lt;300),"units_pikeman_12.png","units_pikeman_13.png"))))))))))))</f>
        <v>units_pikeman_3.png</v>
      </c>
      <c r="E212" s="5" t="str">
        <f t="shared" ref="E212:E266" si="1616">"Lkey_combat_unit_pikeman_"&amp;C212</f>
        <v>Lkey_combat_unit_pikeman_71</v>
      </c>
      <c r="F212" s="6">
        <f t="shared" ref="F212" si="1617">INT(F209+1.3*C212)</f>
        <v>3410</v>
      </c>
      <c r="G212" s="2">
        <f t="shared" ref="G212" si="1618">INT(G209+0.5*C212)</f>
        <v>1270</v>
      </c>
      <c r="H212" s="2">
        <f t="shared" ref="H212" si="1619">INT(H209+0.5*C212)</f>
        <v>1270</v>
      </c>
      <c r="I212" s="2">
        <f t="shared" ref="I212" si="1620">INT(I209+0.7*C212)</f>
        <v>1779</v>
      </c>
      <c r="J212" s="6" t="s">
        <v>23</v>
      </c>
      <c r="K212" s="2">
        <f t="shared" ref="K212" si="1621">INT(K209+0.5*C212)</f>
        <v>1310</v>
      </c>
      <c r="L212" s="2" t="s">
        <v>24</v>
      </c>
      <c r="M212" s="2">
        <f t="shared" si="1613"/>
        <v>96</v>
      </c>
      <c r="N212" s="2" t="s">
        <v>27</v>
      </c>
      <c r="O212" s="2">
        <f t="shared" ref="O212" si="1622">INT(O209+0.1*C212)</f>
        <v>224</v>
      </c>
      <c r="P212" s="2">
        <f t="shared" si="1522"/>
        <v>10</v>
      </c>
    </row>
    <row r="213" spans="1:16" x14ac:dyDescent="0.25">
      <c r="A213" s="5" t="s">
        <v>239</v>
      </c>
      <c r="B213" s="2" t="s">
        <v>1</v>
      </c>
      <c r="C213" s="2">
        <f t="shared" si="1167"/>
        <v>71</v>
      </c>
      <c r="D213" s="5" t="str">
        <f t="shared" ref="D213" si="1623">IF(AND(C213&gt;0,C213&lt;25),"units_archer_1.png",IF(AND(C213&gt;=25,C213&lt;50),"units_archer_2.png",IF(AND(C213&gt;=50,C213&lt;75),"units_archer_3.png",IF(AND(C213&gt;=75,C213&lt;100),"units_archer_4.png",IF(AND(C213&gt;=100,C213&lt;125),"units_archer_5.png",IF(AND(C213&gt;=125,C213&lt;150),"units_archer_6.png",IF(AND(C213&gt;=150,C213&lt;175),"units_archer_7.png",IF(AND(C213&gt;=175,C213&lt;200),"units_archer_8.png",IF(AND(C213&gt;=200,C213&lt;225),"units_archer_9.png",IF(AND(C213&gt;=225,C213&lt;250),"units_archer_10.png",IF(AND(C213&gt;=250,C213&lt;275),"units_archer_11.png",IF(AND(C213&gt;=275,C213&lt;300),"units_pikeman_12.png","units_pikeman_13.png"))))))))))))</f>
        <v>units_archer_3.png</v>
      </c>
      <c r="E213" s="5" t="str">
        <f t="shared" ref="E213:E267" si="1624">"Lkey_combat_unit_archer_"&amp;C213</f>
        <v>Lkey_combat_unit_archer_71</v>
      </c>
      <c r="F213" s="6">
        <f t="shared" ref="F213" si="1625">INT(F210+0.9*C213)</f>
        <v>2368</v>
      </c>
      <c r="G213" s="2">
        <f t="shared" ref="G213" si="1626">INT(G210+0.3*C213)</f>
        <v>735</v>
      </c>
      <c r="H213" s="2">
        <f t="shared" ref="H213" si="1627">INT(H210+0.75*C213)</f>
        <v>1916</v>
      </c>
      <c r="I213" s="2">
        <f t="shared" ref="I213" si="1628">INT(I210+0.4*C213)</f>
        <v>1000</v>
      </c>
      <c r="J213" s="6" t="s">
        <v>23</v>
      </c>
      <c r="K213" s="2">
        <f t="shared" ref="K213:K214" si="1629">INT(K210+0.1*C213)</f>
        <v>234</v>
      </c>
      <c r="L213" s="2" t="s">
        <v>24</v>
      </c>
      <c r="M213" s="2">
        <f t="shared" ref="M213" si="1630">INT(M210+0.5*C213)</f>
        <v>1300</v>
      </c>
      <c r="N213" s="2" t="s">
        <v>27</v>
      </c>
      <c r="O213" s="2">
        <f t="shared" ref="O213" si="1631">INT(O210+0.05*C213)</f>
        <v>96</v>
      </c>
      <c r="P213" s="2">
        <f t="shared" si="1522"/>
        <v>15</v>
      </c>
    </row>
    <row r="214" spans="1:16" x14ac:dyDescent="0.25">
      <c r="A214" s="5" t="s">
        <v>240</v>
      </c>
      <c r="B214" s="2" t="s">
        <v>3</v>
      </c>
      <c r="C214" s="2">
        <f t="shared" si="1167"/>
        <v>71</v>
      </c>
      <c r="D214" s="5" t="str">
        <f t="shared" ref="D214" si="1632">IF(AND(C214&gt;0,C214&lt;25),"units_knight_1.png",IF(AND(C214&gt;=25,C214&lt;50),"units_knight_2.png",IF(AND(C214&gt;=50,C214&lt;75),"units_knight_3.png",IF(AND(C214&gt;=75,C214&lt;100),"units_knight_4.png",IF(AND(C214&gt;=100,C214&lt;125),"units_knight_5.png",IF(AND(C214&gt;=125,C214&lt;150),"units_knight_6.png",IF(AND(C214&gt;=150,C214&lt;175),"units_knight_7.png",IF(AND(C214&gt;=175,C214&lt;200),"units_knight_8.png",IF(AND(C214&gt;=200,C214&lt;225),"units_knight_9.png",IF(AND(C214&gt;=225,C214&lt;250),"units_knight_10.png",IF(AND(C214&gt;=250,C214&lt;275),"units_knight_11.png",IF(AND(C214&gt;=275,C214&lt;300),"units_pikeman_12.png","units_pikeman_13.png"))))))))))))</f>
        <v>units_knight_3.png</v>
      </c>
      <c r="E214" s="5" t="str">
        <f t="shared" ref="E214:E268" si="1633">"Lkey_combat_unit_knight_"&amp;C214</f>
        <v>Lkey_combat_unit_knight_71</v>
      </c>
      <c r="F214" s="6">
        <f t="shared" ref="F214" si="1634">INT(F211+1.1*C214)</f>
        <v>2879</v>
      </c>
      <c r="G214" s="2">
        <f t="shared" ref="G214" si="1635">INT(G211+0.6*C214)</f>
        <v>1530</v>
      </c>
      <c r="H214" s="2">
        <f t="shared" ref="H214" si="1636">INT(H211+0.65*C214)</f>
        <v>1641</v>
      </c>
      <c r="I214" s="2">
        <f t="shared" ref="I214" si="1637">INT(I211+0.2*C214)</f>
        <v>483</v>
      </c>
      <c r="J214" s="6" t="s">
        <v>23</v>
      </c>
      <c r="K214" s="2">
        <f t="shared" si="1629"/>
        <v>244</v>
      </c>
      <c r="L214" s="2" t="s">
        <v>24</v>
      </c>
      <c r="M214" s="2">
        <f t="shared" ref="M214:M215" si="1638">INT(M211+0.05*C214)</f>
        <v>96</v>
      </c>
      <c r="N214" s="2" t="s">
        <v>27</v>
      </c>
      <c r="O214" s="2">
        <f t="shared" ref="O214" si="1639">INT(O211+0.5*C214)</f>
        <v>1290</v>
      </c>
      <c r="P214" s="2">
        <f t="shared" si="1522"/>
        <v>20</v>
      </c>
    </row>
    <row r="215" spans="1:16" x14ac:dyDescent="0.25">
      <c r="A215" s="5" t="s">
        <v>241</v>
      </c>
      <c r="B215" s="2" t="s">
        <v>15</v>
      </c>
      <c r="C215" s="2">
        <f t="shared" si="1167"/>
        <v>72</v>
      </c>
      <c r="D215" s="5" t="str">
        <f t="shared" ref="D215" si="1640">IF(AND(C215&gt;0,C215&lt;25),"units_pikeman_1.png",IF(AND(C215&gt;=25,C215&lt;50),"units_pikeman_2.png",IF(AND(C215&gt;=50,C215&lt;75),"units_pikeman_3.png",IF(AND(C215&gt;=75,C215&lt;100),"units_pikeman_4.png",IF(AND(C215&gt;=100,C215&lt;125),"units_pikeman_5.png",IF(AND(C215&gt;=125,C215&lt;150),"units_pikeman_6.png",IF(AND(C215&gt;=150,C215&lt;175),"units_pikeman_7.png",IF(AND(C215&gt;=175,C215&lt;200),"units_pikeman_8.png",IF(AND(C215&gt;=200,C215&lt;225),"units_pikeman_9.png",IF(AND(C215&gt;=225,C215&lt;250),"units_pikeman_10.png",IF(AND(C215&gt;=250,C215&lt;275),"units_pikeman_11.png",IF(AND(C215&gt;=275,C215&lt;300),"units_pikeman_12.png","units_pikeman_13.png"))))))))))))</f>
        <v>units_pikeman_3.png</v>
      </c>
      <c r="E215" s="5" t="str">
        <f t="shared" ref="E215:E269" si="1641">"Lkey_combat_unit_pikeman_"&amp;C215</f>
        <v>Lkey_combat_unit_pikeman_72</v>
      </c>
      <c r="F215" s="6">
        <f t="shared" ref="F215" si="1642">INT(F212+1.3*C215)</f>
        <v>3503</v>
      </c>
      <c r="G215" s="2">
        <f t="shared" ref="G215" si="1643">INT(G212+0.5*C215)</f>
        <v>1306</v>
      </c>
      <c r="H215" s="2">
        <f t="shared" ref="H215" si="1644">INT(H212+0.5*C215)</f>
        <v>1306</v>
      </c>
      <c r="I215" s="2">
        <f t="shared" ref="I215" si="1645">INT(I212+0.7*C215)</f>
        <v>1829</v>
      </c>
      <c r="J215" s="6" t="s">
        <v>23</v>
      </c>
      <c r="K215" s="2">
        <f t="shared" ref="K215" si="1646">INT(K212+0.5*C215)</f>
        <v>1346</v>
      </c>
      <c r="L215" s="2" t="s">
        <v>24</v>
      </c>
      <c r="M215" s="2">
        <f t="shared" si="1638"/>
        <v>99</v>
      </c>
      <c r="N215" s="2" t="s">
        <v>27</v>
      </c>
      <c r="O215" s="2">
        <f t="shared" ref="O215" si="1647">INT(O212+0.1*C215)</f>
        <v>231</v>
      </c>
      <c r="P215" s="2">
        <f t="shared" si="1522"/>
        <v>10</v>
      </c>
    </row>
    <row r="216" spans="1:16" x14ac:dyDescent="0.25">
      <c r="A216" s="5" t="s">
        <v>242</v>
      </c>
      <c r="B216" s="2" t="s">
        <v>1</v>
      </c>
      <c r="C216" s="2">
        <f t="shared" si="1167"/>
        <v>72</v>
      </c>
      <c r="D216" s="5" t="str">
        <f t="shared" ref="D216" si="1648">IF(AND(C216&gt;0,C216&lt;25),"units_archer_1.png",IF(AND(C216&gt;=25,C216&lt;50),"units_archer_2.png",IF(AND(C216&gt;=50,C216&lt;75),"units_archer_3.png",IF(AND(C216&gt;=75,C216&lt;100),"units_archer_4.png",IF(AND(C216&gt;=100,C216&lt;125),"units_archer_5.png",IF(AND(C216&gt;=125,C216&lt;150),"units_archer_6.png",IF(AND(C216&gt;=150,C216&lt;175),"units_archer_7.png",IF(AND(C216&gt;=175,C216&lt;200),"units_archer_8.png",IF(AND(C216&gt;=200,C216&lt;225),"units_archer_9.png",IF(AND(C216&gt;=225,C216&lt;250),"units_archer_10.png",IF(AND(C216&gt;=250,C216&lt;275),"units_archer_11.png",IF(AND(C216&gt;=275,C216&lt;300),"units_pikeman_12.png","units_pikeman_13.png"))))))))))))</f>
        <v>units_archer_3.png</v>
      </c>
      <c r="E216" s="5" t="str">
        <f t="shared" ref="E216:E270" si="1649">"Lkey_combat_unit_archer_"&amp;C216</f>
        <v>Lkey_combat_unit_archer_72</v>
      </c>
      <c r="F216" s="6">
        <f t="shared" ref="F216" si="1650">INT(F213+0.9*C216)</f>
        <v>2432</v>
      </c>
      <c r="G216" s="2">
        <f t="shared" ref="G216" si="1651">INT(G213+0.3*C216)</f>
        <v>756</v>
      </c>
      <c r="H216" s="2">
        <f t="shared" ref="H216" si="1652">INT(H213+0.75*C216)</f>
        <v>1970</v>
      </c>
      <c r="I216" s="2">
        <f t="shared" ref="I216" si="1653">INT(I213+0.4*C216)</f>
        <v>1028</v>
      </c>
      <c r="J216" s="6" t="s">
        <v>23</v>
      </c>
      <c r="K216" s="2">
        <f t="shared" ref="K216:K217" si="1654">INT(K213+0.1*C216)</f>
        <v>241</v>
      </c>
      <c r="L216" s="2" t="s">
        <v>24</v>
      </c>
      <c r="M216" s="2">
        <f t="shared" ref="M216" si="1655">INT(M213+0.5*C216)</f>
        <v>1336</v>
      </c>
      <c r="N216" s="2" t="s">
        <v>27</v>
      </c>
      <c r="O216" s="2">
        <f t="shared" ref="O216" si="1656">INT(O213+0.05*C216)</f>
        <v>99</v>
      </c>
      <c r="P216" s="2">
        <f t="shared" si="1522"/>
        <v>15</v>
      </c>
    </row>
    <row r="217" spans="1:16" x14ac:dyDescent="0.25">
      <c r="A217" s="5" t="s">
        <v>243</v>
      </c>
      <c r="B217" s="2" t="s">
        <v>3</v>
      </c>
      <c r="C217" s="2">
        <f t="shared" si="1167"/>
        <v>72</v>
      </c>
      <c r="D217" s="5" t="str">
        <f t="shared" ref="D217" si="1657">IF(AND(C217&gt;0,C217&lt;25),"units_knight_1.png",IF(AND(C217&gt;=25,C217&lt;50),"units_knight_2.png",IF(AND(C217&gt;=50,C217&lt;75),"units_knight_3.png",IF(AND(C217&gt;=75,C217&lt;100),"units_knight_4.png",IF(AND(C217&gt;=100,C217&lt;125),"units_knight_5.png",IF(AND(C217&gt;=125,C217&lt;150),"units_knight_6.png",IF(AND(C217&gt;=150,C217&lt;175),"units_knight_7.png",IF(AND(C217&gt;=175,C217&lt;200),"units_knight_8.png",IF(AND(C217&gt;=200,C217&lt;225),"units_knight_9.png",IF(AND(C217&gt;=225,C217&lt;250),"units_knight_10.png",IF(AND(C217&gt;=250,C217&lt;275),"units_knight_11.png",IF(AND(C217&gt;=275,C217&lt;300),"units_pikeman_12.png","units_pikeman_13.png"))))))))))))</f>
        <v>units_knight_3.png</v>
      </c>
      <c r="E217" s="5" t="str">
        <f t="shared" ref="E217:E271" si="1658">"Lkey_combat_unit_knight_"&amp;C217</f>
        <v>Lkey_combat_unit_knight_72</v>
      </c>
      <c r="F217" s="6">
        <f t="shared" ref="F217" si="1659">INT(F214+1.1*C217)</f>
        <v>2958</v>
      </c>
      <c r="G217" s="2">
        <f t="shared" ref="G217" si="1660">INT(G214+0.6*C217)</f>
        <v>1573</v>
      </c>
      <c r="H217" s="2">
        <f t="shared" ref="H217" si="1661">INT(H214+0.65*C217)</f>
        <v>1687</v>
      </c>
      <c r="I217" s="2">
        <f t="shared" ref="I217" si="1662">INT(I214+0.2*C217)</f>
        <v>497</v>
      </c>
      <c r="J217" s="6" t="s">
        <v>23</v>
      </c>
      <c r="K217" s="2">
        <f t="shared" si="1654"/>
        <v>251</v>
      </c>
      <c r="L217" s="2" t="s">
        <v>24</v>
      </c>
      <c r="M217" s="2">
        <f t="shared" ref="M217:M218" si="1663">INT(M214+0.05*C217)</f>
        <v>99</v>
      </c>
      <c r="N217" s="2" t="s">
        <v>27</v>
      </c>
      <c r="O217" s="2">
        <f t="shared" ref="O217" si="1664">INT(O214+0.5*C217)</f>
        <v>1326</v>
      </c>
      <c r="P217" s="2">
        <f t="shared" si="1522"/>
        <v>20</v>
      </c>
    </row>
    <row r="218" spans="1:16" x14ac:dyDescent="0.25">
      <c r="A218" s="5" t="s">
        <v>244</v>
      </c>
      <c r="B218" s="2" t="s">
        <v>15</v>
      </c>
      <c r="C218" s="2">
        <f t="shared" ref="C218:C281" si="1665">C215+1</f>
        <v>73</v>
      </c>
      <c r="D218" s="5" t="str">
        <f t="shared" ref="D218" si="1666">IF(AND(C218&gt;0,C218&lt;25),"units_pikeman_1.png",IF(AND(C218&gt;=25,C218&lt;50),"units_pikeman_2.png",IF(AND(C218&gt;=50,C218&lt;75),"units_pikeman_3.png",IF(AND(C218&gt;=75,C218&lt;100),"units_pikeman_4.png",IF(AND(C218&gt;=100,C218&lt;125),"units_pikeman_5.png",IF(AND(C218&gt;=125,C218&lt;150),"units_pikeman_6.png",IF(AND(C218&gt;=150,C218&lt;175),"units_pikeman_7.png",IF(AND(C218&gt;=175,C218&lt;200),"units_pikeman_8.png",IF(AND(C218&gt;=200,C218&lt;225),"units_pikeman_9.png",IF(AND(C218&gt;=225,C218&lt;250),"units_pikeman_10.png",IF(AND(C218&gt;=250,C218&lt;275),"units_pikeman_11.png",IF(AND(C218&gt;=275,C218&lt;300),"units_pikeman_12.png","units_pikeman_13.png"))))))))))))</f>
        <v>units_pikeman_3.png</v>
      </c>
      <c r="E218" s="5" t="str">
        <f t="shared" ref="E218:E272" si="1667">"Lkey_combat_unit_pikeman_"&amp;C218</f>
        <v>Lkey_combat_unit_pikeman_73</v>
      </c>
      <c r="F218" s="6">
        <f t="shared" ref="F218" si="1668">INT(F215+1.3*C218)</f>
        <v>3597</v>
      </c>
      <c r="G218" s="2">
        <f t="shared" ref="G218" si="1669">INT(G215+0.5*C218)</f>
        <v>1342</v>
      </c>
      <c r="H218" s="2">
        <f t="shared" ref="H218" si="1670">INT(H215+0.5*C218)</f>
        <v>1342</v>
      </c>
      <c r="I218" s="2">
        <f t="shared" ref="I218" si="1671">INT(I215+0.7*C218)</f>
        <v>1880</v>
      </c>
      <c r="J218" s="6" t="s">
        <v>23</v>
      </c>
      <c r="K218" s="2">
        <f t="shared" ref="K218" si="1672">INT(K215+0.5*C218)</f>
        <v>1382</v>
      </c>
      <c r="L218" s="2" t="s">
        <v>24</v>
      </c>
      <c r="M218" s="2">
        <f t="shared" si="1663"/>
        <v>102</v>
      </c>
      <c r="N218" s="2" t="s">
        <v>27</v>
      </c>
      <c r="O218" s="2">
        <f t="shared" ref="O218" si="1673">INT(O215+0.1*C218)</f>
        <v>238</v>
      </c>
      <c r="P218" s="2">
        <f t="shared" si="1522"/>
        <v>10</v>
      </c>
    </row>
    <row r="219" spans="1:16" x14ac:dyDescent="0.25">
      <c r="A219" s="5" t="s">
        <v>245</v>
      </c>
      <c r="B219" s="2" t="s">
        <v>1</v>
      </c>
      <c r="C219" s="2">
        <f t="shared" si="1665"/>
        <v>73</v>
      </c>
      <c r="D219" s="5" t="str">
        <f t="shared" ref="D219" si="1674">IF(AND(C219&gt;0,C219&lt;25),"units_archer_1.png",IF(AND(C219&gt;=25,C219&lt;50),"units_archer_2.png",IF(AND(C219&gt;=50,C219&lt;75),"units_archer_3.png",IF(AND(C219&gt;=75,C219&lt;100),"units_archer_4.png",IF(AND(C219&gt;=100,C219&lt;125),"units_archer_5.png",IF(AND(C219&gt;=125,C219&lt;150),"units_archer_6.png",IF(AND(C219&gt;=150,C219&lt;175),"units_archer_7.png",IF(AND(C219&gt;=175,C219&lt;200),"units_archer_8.png",IF(AND(C219&gt;=200,C219&lt;225),"units_archer_9.png",IF(AND(C219&gt;=225,C219&lt;250),"units_archer_10.png",IF(AND(C219&gt;=250,C219&lt;275),"units_archer_11.png",IF(AND(C219&gt;=275,C219&lt;300),"units_pikeman_12.png","units_pikeman_13.png"))))))))))))</f>
        <v>units_archer_3.png</v>
      </c>
      <c r="E219" s="5" t="str">
        <f t="shared" ref="E219:E273" si="1675">"Lkey_combat_unit_archer_"&amp;C219</f>
        <v>Lkey_combat_unit_archer_73</v>
      </c>
      <c r="F219" s="6">
        <f t="shared" ref="F219" si="1676">INT(F216+0.9*C219)</f>
        <v>2497</v>
      </c>
      <c r="G219" s="2">
        <f t="shared" ref="G219" si="1677">INT(G216+0.3*C219)</f>
        <v>777</v>
      </c>
      <c r="H219" s="2">
        <f t="shared" ref="H219" si="1678">INT(H216+0.75*C219)</f>
        <v>2024</v>
      </c>
      <c r="I219" s="2">
        <f t="shared" ref="I219" si="1679">INT(I216+0.4*C219)</f>
        <v>1057</v>
      </c>
      <c r="J219" s="6" t="s">
        <v>23</v>
      </c>
      <c r="K219" s="2">
        <f t="shared" ref="K219:K220" si="1680">INT(K216+0.1*C219)</f>
        <v>248</v>
      </c>
      <c r="L219" s="2" t="s">
        <v>24</v>
      </c>
      <c r="M219" s="2">
        <f t="shared" ref="M219" si="1681">INT(M216+0.5*C219)</f>
        <v>1372</v>
      </c>
      <c r="N219" s="2" t="s">
        <v>27</v>
      </c>
      <c r="O219" s="2">
        <f t="shared" ref="O219" si="1682">INT(O216+0.05*C219)</f>
        <v>102</v>
      </c>
      <c r="P219" s="2">
        <f t="shared" si="1522"/>
        <v>15</v>
      </c>
    </row>
    <row r="220" spans="1:16" x14ac:dyDescent="0.25">
      <c r="A220" s="5" t="s">
        <v>246</v>
      </c>
      <c r="B220" s="2" t="s">
        <v>3</v>
      </c>
      <c r="C220" s="2">
        <f t="shared" si="1665"/>
        <v>73</v>
      </c>
      <c r="D220" s="5" t="str">
        <f t="shared" ref="D220" si="1683">IF(AND(C220&gt;0,C220&lt;25),"units_knight_1.png",IF(AND(C220&gt;=25,C220&lt;50),"units_knight_2.png",IF(AND(C220&gt;=50,C220&lt;75),"units_knight_3.png",IF(AND(C220&gt;=75,C220&lt;100),"units_knight_4.png",IF(AND(C220&gt;=100,C220&lt;125),"units_knight_5.png",IF(AND(C220&gt;=125,C220&lt;150),"units_knight_6.png",IF(AND(C220&gt;=150,C220&lt;175),"units_knight_7.png",IF(AND(C220&gt;=175,C220&lt;200),"units_knight_8.png",IF(AND(C220&gt;=200,C220&lt;225),"units_knight_9.png",IF(AND(C220&gt;=225,C220&lt;250),"units_knight_10.png",IF(AND(C220&gt;=250,C220&lt;275),"units_knight_11.png",IF(AND(C220&gt;=275,C220&lt;300),"units_pikeman_12.png","units_pikeman_13.png"))))))))))))</f>
        <v>units_knight_3.png</v>
      </c>
      <c r="E220" s="5" t="str">
        <f t="shared" ref="E220:E274" si="1684">"Lkey_combat_unit_knight_"&amp;C220</f>
        <v>Lkey_combat_unit_knight_73</v>
      </c>
      <c r="F220" s="6">
        <f t="shared" ref="F220" si="1685">INT(F217+1.1*C220)</f>
        <v>3038</v>
      </c>
      <c r="G220" s="2">
        <f t="shared" ref="G220" si="1686">INT(G217+0.6*C220)</f>
        <v>1616</v>
      </c>
      <c r="H220" s="2">
        <f t="shared" ref="H220" si="1687">INT(H217+0.65*C220)</f>
        <v>1734</v>
      </c>
      <c r="I220" s="2">
        <f t="shared" ref="I220" si="1688">INT(I217+0.2*C220)</f>
        <v>511</v>
      </c>
      <c r="J220" s="6" t="s">
        <v>23</v>
      </c>
      <c r="K220" s="2">
        <f t="shared" si="1680"/>
        <v>258</v>
      </c>
      <c r="L220" s="2" t="s">
        <v>24</v>
      </c>
      <c r="M220" s="2">
        <f t="shared" ref="M220:M221" si="1689">INT(M217+0.05*C220)</f>
        <v>102</v>
      </c>
      <c r="N220" s="2" t="s">
        <v>27</v>
      </c>
      <c r="O220" s="2">
        <f t="shared" ref="O220" si="1690">INT(O217+0.5*C220)</f>
        <v>1362</v>
      </c>
      <c r="P220" s="2">
        <f t="shared" si="1522"/>
        <v>20</v>
      </c>
    </row>
    <row r="221" spans="1:16" x14ac:dyDescent="0.25">
      <c r="A221" s="5" t="s">
        <v>247</v>
      </c>
      <c r="B221" s="2" t="s">
        <v>15</v>
      </c>
      <c r="C221" s="2">
        <f t="shared" si="1665"/>
        <v>74</v>
      </c>
      <c r="D221" s="5" t="str">
        <f t="shared" ref="D221" si="1691">IF(AND(C221&gt;0,C221&lt;25),"units_pikeman_1.png",IF(AND(C221&gt;=25,C221&lt;50),"units_pikeman_2.png",IF(AND(C221&gt;=50,C221&lt;75),"units_pikeman_3.png",IF(AND(C221&gt;=75,C221&lt;100),"units_pikeman_4.png",IF(AND(C221&gt;=100,C221&lt;125),"units_pikeman_5.png",IF(AND(C221&gt;=125,C221&lt;150),"units_pikeman_6.png",IF(AND(C221&gt;=150,C221&lt;175),"units_pikeman_7.png",IF(AND(C221&gt;=175,C221&lt;200),"units_pikeman_8.png",IF(AND(C221&gt;=200,C221&lt;225),"units_pikeman_9.png",IF(AND(C221&gt;=225,C221&lt;250),"units_pikeman_10.png",IF(AND(C221&gt;=250,C221&lt;275),"units_pikeman_11.png",IF(AND(C221&gt;=275,C221&lt;300),"units_pikeman_12.png","units_pikeman_13.png"))))))))))))</f>
        <v>units_pikeman_3.png</v>
      </c>
      <c r="E221" s="5" t="str">
        <f t="shared" ref="E221" si="1692">"Lkey_combat_unit_pikeman_"&amp;C221</f>
        <v>Lkey_combat_unit_pikeman_74</v>
      </c>
      <c r="F221" s="6">
        <f t="shared" ref="F221" si="1693">INT(F218+1.3*C221)</f>
        <v>3693</v>
      </c>
      <c r="G221" s="2">
        <f t="shared" ref="G221" si="1694">INT(G218+0.5*C221)</f>
        <v>1379</v>
      </c>
      <c r="H221" s="2">
        <f t="shared" ref="H221" si="1695">INT(H218+0.5*C221)</f>
        <v>1379</v>
      </c>
      <c r="I221" s="2">
        <f t="shared" ref="I221" si="1696">INT(I218+0.7*C221)</f>
        <v>1931</v>
      </c>
      <c r="J221" s="6" t="s">
        <v>23</v>
      </c>
      <c r="K221" s="2">
        <f t="shared" ref="K221" si="1697">INT(K218+0.5*C221)</f>
        <v>1419</v>
      </c>
      <c r="L221" s="2" t="s">
        <v>24</v>
      </c>
      <c r="M221" s="2">
        <f t="shared" si="1689"/>
        <v>105</v>
      </c>
      <c r="N221" s="2" t="s">
        <v>27</v>
      </c>
      <c r="O221" s="2">
        <f t="shared" ref="O221" si="1698">INT(O218+0.1*C221)</f>
        <v>245</v>
      </c>
      <c r="P221" s="2">
        <f t="shared" si="1522"/>
        <v>10</v>
      </c>
    </row>
    <row r="222" spans="1:16" x14ac:dyDescent="0.25">
      <c r="A222" s="5" t="s">
        <v>248</v>
      </c>
      <c r="B222" s="2" t="s">
        <v>1</v>
      </c>
      <c r="C222" s="2">
        <f t="shared" si="1665"/>
        <v>74</v>
      </c>
      <c r="D222" s="5" t="str">
        <f t="shared" ref="D222" si="1699">IF(AND(C222&gt;0,C222&lt;25),"units_archer_1.png",IF(AND(C222&gt;=25,C222&lt;50),"units_archer_2.png",IF(AND(C222&gt;=50,C222&lt;75),"units_archer_3.png",IF(AND(C222&gt;=75,C222&lt;100),"units_archer_4.png",IF(AND(C222&gt;=100,C222&lt;125),"units_archer_5.png",IF(AND(C222&gt;=125,C222&lt;150),"units_archer_6.png",IF(AND(C222&gt;=150,C222&lt;175),"units_archer_7.png",IF(AND(C222&gt;=175,C222&lt;200),"units_archer_8.png",IF(AND(C222&gt;=200,C222&lt;225),"units_archer_9.png",IF(AND(C222&gt;=225,C222&lt;250),"units_archer_10.png",IF(AND(C222&gt;=250,C222&lt;275),"units_archer_11.png",IF(AND(C222&gt;=275,C222&lt;300),"units_pikeman_12.png","units_pikeman_13.png"))))))))))))</f>
        <v>units_archer_3.png</v>
      </c>
      <c r="E222" s="5" t="str">
        <f t="shared" ref="E222" si="1700">"Lkey_combat_unit_archer_"&amp;C222</f>
        <v>Lkey_combat_unit_archer_74</v>
      </c>
      <c r="F222" s="6">
        <f t="shared" ref="F222" si="1701">INT(F219+0.9*C222)</f>
        <v>2563</v>
      </c>
      <c r="G222" s="2">
        <f t="shared" ref="G222" si="1702">INT(G219+0.3*C222)</f>
        <v>799</v>
      </c>
      <c r="H222" s="2">
        <f t="shared" ref="H222" si="1703">INT(H219+0.75*C222)</f>
        <v>2079</v>
      </c>
      <c r="I222" s="2">
        <f t="shared" ref="I222" si="1704">INT(I219+0.4*C222)</f>
        <v>1086</v>
      </c>
      <c r="J222" s="6" t="s">
        <v>23</v>
      </c>
      <c r="K222" s="2">
        <f t="shared" ref="K222:K223" si="1705">INT(K219+0.1*C222)</f>
        <v>255</v>
      </c>
      <c r="L222" s="2" t="s">
        <v>24</v>
      </c>
      <c r="M222" s="2">
        <f t="shared" ref="M222" si="1706">INT(M219+0.5*C222)</f>
        <v>1409</v>
      </c>
      <c r="N222" s="2" t="s">
        <v>27</v>
      </c>
      <c r="O222" s="2">
        <f t="shared" ref="O222" si="1707">INT(O219+0.05*C222)</f>
        <v>105</v>
      </c>
      <c r="P222" s="2">
        <f t="shared" si="1522"/>
        <v>15</v>
      </c>
    </row>
    <row r="223" spans="1:16" x14ac:dyDescent="0.25">
      <c r="A223" s="5" t="s">
        <v>249</v>
      </c>
      <c r="B223" s="2" t="s">
        <v>3</v>
      </c>
      <c r="C223" s="2">
        <f t="shared" si="1665"/>
        <v>74</v>
      </c>
      <c r="D223" s="5" t="str">
        <f t="shared" ref="D223" si="1708">IF(AND(C223&gt;0,C223&lt;25),"units_knight_1.png",IF(AND(C223&gt;=25,C223&lt;50),"units_knight_2.png",IF(AND(C223&gt;=50,C223&lt;75),"units_knight_3.png",IF(AND(C223&gt;=75,C223&lt;100),"units_knight_4.png",IF(AND(C223&gt;=100,C223&lt;125),"units_knight_5.png",IF(AND(C223&gt;=125,C223&lt;150),"units_knight_6.png",IF(AND(C223&gt;=150,C223&lt;175),"units_knight_7.png",IF(AND(C223&gt;=175,C223&lt;200),"units_knight_8.png",IF(AND(C223&gt;=200,C223&lt;225),"units_knight_9.png",IF(AND(C223&gt;=225,C223&lt;250),"units_knight_10.png",IF(AND(C223&gt;=250,C223&lt;275),"units_knight_11.png",IF(AND(C223&gt;=275,C223&lt;300),"units_pikeman_12.png","units_pikeman_13.png"))))))))))))</f>
        <v>units_knight_3.png</v>
      </c>
      <c r="E223" s="5" t="str">
        <f t="shared" ref="E223" si="1709">"Lkey_combat_unit_knight_"&amp;C223</f>
        <v>Lkey_combat_unit_knight_74</v>
      </c>
      <c r="F223" s="6">
        <f t="shared" ref="F223" si="1710">INT(F220+1.1*C223)</f>
        <v>3119</v>
      </c>
      <c r="G223" s="2">
        <f t="shared" ref="G223" si="1711">INT(G220+0.6*C223)</f>
        <v>1660</v>
      </c>
      <c r="H223" s="2">
        <f t="shared" ref="H223" si="1712">INT(H220+0.65*C223)</f>
        <v>1782</v>
      </c>
      <c r="I223" s="2">
        <f t="shared" ref="I223" si="1713">INT(I220+0.2*C223)</f>
        <v>525</v>
      </c>
      <c r="J223" s="6" t="s">
        <v>23</v>
      </c>
      <c r="K223" s="2">
        <f t="shared" si="1705"/>
        <v>265</v>
      </c>
      <c r="L223" s="2" t="s">
        <v>24</v>
      </c>
      <c r="M223" s="2">
        <f t="shared" ref="M223:M224" si="1714">INT(M220+0.05*C223)</f>
        <v>105</v>
      </c>
      <c r="N223" s="2" t="s">
        <v>27</v>
      </c>
      <c r="O223" s="2">
        <f t="shared" ref="O223" si="1715">INT(O220+0.5*C223)</f>
        <v>1399</v>
      </c>
      <c r="P223" s="2">
        <f t="shared" si="1522"/>
        <v>20</v>
      </c>
    </row>
    <row r="224" spans="1:16" x14ac:dyDescent="0.25">
      <c r="A224" s="5" t="s">
        <v>250</v>
      </c>
      <c r="B224" s="2" t="s">
        <v>15</v>
      </c>
      <c r="C224" s="2">
        <f t="shared" si="1665"/>
        <v>75</v>
      </c>
      <c r="D224" s="5" t="str">
        <f t="shared" ref="D224" si="1716">IF(AND(C224&gt;0,C224&lt;25),"units_pikeman_1.png",IF(AND(C224&gt;=25,C224&lt;50),"units_pikeman_2.png",IF(AND(C224&gt;=50,C224&lt;75),"units_pikeman_3.png",IF(AND(C224&gt;=75,C224&lt;100),"units_pikeman_4.png",IF(AND(C224&gt;=100,C224&lt;125),"units_pikeman_5.png",IF(AND(C224&gt;=125,C224&lt;150),"units_pikeman_6.png",IF(AND(C224&gt;=150,C224&lt;175),"units_pikeman_7.png",IF(AND(C224&gt;=175,C224&lt;200),"units_pikeman_8.png",IF(AND(C224&gt;=200,C224&lt;225),"units_pikeman_9.png",IF(AND(C224&gt;=225,C224&lt;250),"units_pikeman_10.png",IF(AND(C224&gt;=250,C224&lt;275),"units_pikeman_11.png",IF(AND(C224&gt;=275,C224&lt;300),"units_pikeman_12.png","units_pikeman_13.png"))))))))))))</f>
        <v>units_pikeman_4.png</v>
      </c>
      <c r="E224" s="5" t="str">
        <f t="shared" si="1490"/>
        <v>Lkey_combat_unit_pikeman_75</v>
      </c>
      <c r="F224" s="6">
        <f t="shared" ref="F224" si="1717">INT(F221+1.3*C224)</f>
        <v>3790</v>
      </c>
      <c r="G224" s="2">
        <f t="shared" ref="G224" si="1718">INT(G221+0.5*C224)</f>
        <v>1416</v>
      </c>
      <c r="H224" s="2">
        <f t="shared" ref="H224" si="1719">INT(H221+0.5*C224)</f>
        <v>1416</v>
      </c>
      <c r="I224" s="2">
        <f t="shared" ref="I224" si="1720">INT(I221+0.7*C224)</f>
        <v>1983</v>
      </c>
      <c r="J224" s="6" t="s">
        <v>23</v>
      </c>
      <c r="K224" s="2">
        <f t="shared" ref="K224" si="1721">INT(K221+0.5*C224)</f>
        <v>1456</v>
      </c>
      <c r="L224" s="2" t="s">
        <v>24</v>
      </c>
      <c r="M224" s="2">
        <f t="shared" si="1714"/>
        <v>108</v>
      </c>
      <c r="N224" s="2" t="s">
        <v>27</v>
      </c>
      <c r="O224" s="2">
        <f t="shared" ref="O224" si="1722">INT(O221+0.1*C224)</f>
        <v>252</v>
      </c>
      <c r="P224" s="2">
        <f t="shared" si="1522"/>
        <v>10</v>
      </c>
    </row>
    <row r="225" spans="1:16" x14ac:dyDescent="0.25">
      <c r="A225" s="5" t="s">
        <v>251</v>
      </c>
      <c r="B225" s="2" t="s">
        <v>1</v>
      </c>
      <c r="C225" s="2">
        <f t="shared" si="1665"/>
        <v>75</v>
      </c>
      <c r="D225" s="5" t="str">
        <f t="shared" ref="D225" si="1723">IF(AND(C225&gt;0,C225&lt;25),"units_archer_1.png",IF(AND(C225&gt;=25,C225&lt;50),"units_archer_2.png",IF(AND(C225&gt;=50,C225&lt;75),"units_archer_3.png",IF(AND(C225&gt;=75,C225&lt;100),"units_archer_4.png",IF(AND(C225&gt;=100,C225&lt;125),"units_archer_5.png",IF(AND(C225&gt;=125,C225&lt;150),"units_archer_6.png",IF(AND(C225&gt;=150,C225&lt;175),"units_archer_7.png",IF(AND(C225&gt;=175,C225&lt;200),"units_archer_8.png",IF(AND(C225&gt;=200,C225&lt;225),"units_archer_9.png",IF(AND(C225&gt;=225,C225&lt;250),"units_archer_10.png",IF(AND(C225&gt;=250,C225&lt;275),"units_archer_11.png",IF(AND(C225&gt;=275,C225&lt;300),"units_pikeman_12.png","units_pikeman_13.png"))))))))))))</f>
        <v>units_archer_4.png</v>
      </c>
      <c r="E225" s="5" t="str">
        <f t="shared" si="1498"/>
        <v>Lkey_combat_unit_archer_75</v>
      </c>
      <c r="F225" s="6">
        <f t="shared" ref="F225" si="1724">INT(F222+0.9*C225)</f>
        <v>2630</v>
      </c>
      <c r="G225" s="2">
        <f t="shared" ref="G225" si="1725">INT(G222+0.3*C225)</f>
        <v>821</v>
      </c>
      <c r="H225" s="2">
        <f t="shared" ref="H225" si="1726">INT(H222+0.75*C225)</f>
        <v>2135</v>
      </c>
      <c r="I225" s="2">
        <f t="shared" ref="I225" si="1727">INT(I222+0.4*C225)</f>
        <v>1116</v>
      </c>
      <c r="J225" s="6" t="s">
        <v>23</v>
      </c>
      <c r="K225" s="2">
        <f t="shared" ref="K225:K226" si="1728">INT(K222+0.1*C225)</f>
        <v>262</v>
      </c>
      <c r="L225" s="2" t="s">
        <v>24</v>
      </c>
      <c r="M225" s="2">
        <f t="shared" ref="M225" si="1729">INT(M222+0.5*C225)</f>
        <v>1446</v>
      </c>
      <c r="N225" s="2" t="s">
        <v>27</v>
      </c>
      <c r="O225" s="2">
        <f t="shared" ref="O225" si="1730">INT(O222+0.05*C225)</f>
        <v>108</v>
      </c>
      <c r="P225" s="2">
        <f t="shared" si="1522"/>
        <v>15</v>
      </c>
    </row>
    <row r="226" spans="1:16" x14ac:dyDescent="0.25">
      <c r="A226" s="5" t="s">
        <v>252</v>
      </c>
      <c r="B226" s="2" t="s">
        <v>3</v>
      </c>
      <c r="C226" s="2">
        <f t="shared" si="1665"/>
        <v>75</v>
      </c>
      <c r="D226" s="5" t="str">
        <f t="shared" ref="D226" si="1731">IF(AND(C226&gt;0,C226&lt;25),"units_knight_1.png",IF(AND(C226&gt;=25,C226&lt;50),"units_knight_2.png",IF(AND(C226&gt;=50,C226&lt;75),"units_knight_3.png",IF(AND(C226&gt;=75,C226&lt;100),"units_knight_4.png",IF(AND(C226&gt;=100,C226&lt;125),"units_knight_5.png",IF(AND(C226&gt;=125,C226&lt;150),"units_knight_6.png",IF(AND(C226&gt;=150,C226&lt;175),"units_knight_7.png",IF(AND(C226&gt;=175,C226&lt;200),"units_knight_8.png",IF(AND(C226&gt;=200,C226&lt;225),"units_knight_9.png",IF(AND(C226&gt;=225,C226&lt;250),"units_knight_10.png",IF(AND(C226&gt;=250,C226&lt;275),"units_knight_11.png",IF(AND(C226&gt;=275,C226&lt;300),"units_pikeman_12.png","units_pikeman_13.png"))))))))))))</f>
        <v>units_knight_4.png</v>
      </c>
      <c r="E226" s="5" t="str">
        <f t="shared" si="1507"/>
        <v>Lkey_combat_unit_knight_75</v>
      </c>
      <c r="F226" s="6">
        <f t="shared" ref="F226" si="1732">INT(F223+1.1*C226)</f>
        <v>3201</v>
      </c>
      <c r="G226" s="2">
        <f t="shared" ref="G226" si="1733">INT(G223+0.6*C226)</f>
        <v>1705</v>
      </c>
      <c r="H226" s="2">
        <f t="shared" ref="H226" si="1734">INT(H223+0.65*C226)</f>
        <v>1830</v>
      </c>
      <c r="I226" s="2">
        <f t="shared" ref="I226" si="1735">INT(I223+0.2*C226)</f>
        <v>540</v>
      </c>
      <c r="J226" s="6" t="s">
        <v>23</v>
      </c>
      <c r="K226" s="2">
        <f t="shared" si="1728"/>
        <v>272</v>
      </c>
      <c r="L226" s="2" t="s">
        <v>24</v>
      </c>
      <c r="M226" s="2">
        <f t="shared" ref="M226:M227" si="1736">INT(M223+0.05*C226)</f>
        <v>108</v>
      </c>
      <c r="N226" s="2" t="s">
        <v>27</v>
      </c>
      <c r="O226" s="2">
        <f t="shared" ref="O226" si="1737">INT(O223+0.5*C226)</f>
        <v>1436</v>
      </c>
      <c r="P226" s="2">
        <f t="shared" si="1522"/>
        <v>20</v>
      </c>
    </row>
    <row r="227" spans="1:16" x14ac:dyDescent="0.25">
      <c r="A227" s="5" t="s">
        <v>253</v>
      </c>
      <c r="B227" s="2" t="s">
        <v>15</v>
      </c>
      <c r="C227" s="2">
        <f t="shared" si="1665"/>
        <v>76</v>
      </c>
      <c r="D227" s="5" t="str">
        <f t="shared" ref="D227" si="1738">IF(AND(C227&gt;0,C227&lt;25),"units_pikeman_1.png",IF(AND(C227&gt;=25,C227&lt;50),"units_pikeman_2.png",IF(AND(C227&gt;=50,C227&lt;75),"units_pikeman_3.png",IF(AND(C227&gt;=75,C227&lt;100),"units_pikeman_4.png",IF(AND(C227&gt;=100,C227&lt;125),"units_pikeman_5.png",IF(AND(C227&gt;=125,C227&lt;150),"units_pikeman_6.png",IF(AND(C227&gt;=150,C227&lt;175),"units_pikeman_7.png",IF(AND(C227&gt;=175,C227&lt;200),"units_pikeman_8.png",IF(AND(C227&gt;=200,C227&lt;225),"units_pikeman_9.png",IF(AND(C227&gt;=225,C227&lt;250),"units_pikeman_10.png",IF(AND(C227&gt;=250,C227&lt;275),"units_pikeman_11.png",IF(AND(C227&gt;=275,C227&lt;300),"units_pikeman_12.png","units_pikeman_13.png"))))))))))))</f>
        <v>units_pikeman_4.png</v>
      </c>
      <c r="E227" s="5" t="str">
        <f t="shared" si="1515"/>
        <v>Lkey_combat_unit_pikeman_76</v>
      </c>
      <c r="F227" s="6">
        <f t="shared" ref="F227" si="1739">INT(F224+1.3*C227)</f>
        <v>3888</v>
      </c>
      <c r="G227" s="2">
        <f t="shared" ref="G227" si="1740">INT(G224+0.5*C227)</f>
        <v>1454</v>
      </c>
      <c r="H227" s="2">
        <f t="shared" ref="H227" si="1741">INT(H224+0.5*C227)</f>
        <v>1454</v>
      </c>
      <c r="I227" s="2">
        <f t="shared" ref="I227" si="1742">INT(I224+0.7*C227)</f>
        <v>2036</v>
      </c>
      <c r="J227" s="6" t="s">
        <v>23</v>
      </c>
      <c r="K227" s="2">
        <f t="shared" ref="K227" si="1743">INT(K224+0.5*C227)</f>
        <v>1494</v>
      </c>
      <c r="L227" s="2" t="s">
        <v>24</v>
      </c>
      <c r="M227" s="2">
        <f t="shared" si="1736"/>
        <v>111</v>
      </c>
      <c r="N227" s="2" t="s">
        <v>27</v>
      </c>
      <c r="O227" s="2">
        <f t="shared" ref="O227" si="1744">INT(O224+0.1*C227)</f>
        <v>259</v>
      </c>
      <c r="P227" s="2">
        <f t="shared" si="1522"/>
        <v>10</v>
      </c>
    </row>
    <row r="228" spans="1:16" x14ac:dyDescent="0.25">
      <c r="A228" s="5" t="s">
        <v>254</v>
      </c>
      <c r="B228" s="2" t="s">
        <v>1</v>
      </c>
      <c r="C228" s="2">
        <f t="shared" si="1665"/>
        <v>76</v>
      </c>
      <c r="D228" s="5" t="str">
        <f t="shared" ref="D228" si="1745">IF(AND(C228&gt;0,C228&lt;25),"units_archer_1.png",IF(AND(C228&gt;=25,C228&lt;50),"units_archer_2.png",IF(AND(C228&gt;=50,C228&lt;75),"units_archer_3.png",IF(AND(C228&gt;=75,C228&lt;100),"units_archer_4.png",IF(AND(C228&gt;=100,C228&lt;125),"units_archer_5.png",IF(AND(C228&gt;=125,C228&lt;150),"units_archer_6.png",IF(AND(C228&gt;=150,C228&lt;175),"units_archer_7.png",IF(AND(C228&gt;=175,C228&lt;200),"units_archer_8.png",IF(AND(C228&gt;=200,C228&lt;225),"units_archer_9.png",IF(AND(C228&gt;=225,C228&lt;250),"units_archer_10.png",IF(AND(C228&gt;=250,C228&lt;275),"units_archer_11.png",IF(AND(C228&gt;=275,C228&lt;300),"units_pikeman_12.png","units_pikeman_13.png"))))))))))))</f>
        <v>units_archer_4.png</v>
      </c>
      <c r="E228" s="5" t="str">
        <f t="shared" si="1524"/>
        <v>Lkey_combat_unit_archer_76</v>
      </c>
      <c r="F228" s="6">
        <f t="shared" ref="F228" si="1746">INT(F225+0.9*C228)</f>
        <v>2698</v>
      </c>
      <c r="G228" s="2">
        <f t="shared" ref="G228" si="1747">INT(G225+0.3*C228)</f>
        <v>843</v>
      </c>
      <c r="H228" s="2">
        <f t="shared" ref="H228" si="1748">INT(H225+0.75*C228)</f>
        <v>2192</v>
      </c>
      <c r="I228" s="2">
        <f t="shared" ref="I228" si="1749">INT(I225+0.4*C228)</f>
        <v>1146</v>
      </c>
      <c r="J228" s="6" t="s">
        <v>23</v>
      </c>
      <c r="K228" s="2">
        <f t="shared" ref="K228:K229" si="1750">INT(K225+0.1*C228)</f>
        <v>269</v>
      </c>
      <c r="L228" s="2" t="s">
        <v>24</v>
      </c>
      <c r="M228" s="2">
        <f t="shared" ref="M228" si="1751">INT(M225+0.5*C228)</f>
        <v>1484</v>
      </c>
      <c r="N228" s="2" t="s">
        <v>27</v>
      </c>
      <c r="O228" s="2">
        <f t="shared" ref="O228" si="1752">INT(O225+0.05*C228)</f>
        <v>111</v>
      </c>
      <c r="P228" s="2">
        <f t="shared" si="1522"/>
        <v>15</v>
      </c>
    </row>
    <row r="229" spans="1:16" x14ac:dyDescent="0.25">
      <c r="A229" s="5" t="s">
        <v>255</v>
      </c>
      <c r="B229" s="2" t="s">
        <v>3</v>
      </c>
      <c r="C229" s="2">
        <f t="shared" si="1665"/>
        <v>76</v>
      </c>
      <c r="D229" s="5" t="str">
        <f t="shared" ref="D229" si="1753">IF(AND(C229&gt;0,C229&lt;25),"units_knight_1.png",IF(AND(C229&gt;=25,C229&lt;50),"units_knight_2.png",IF(AND(C229&gt;=50,C229&lt;75),"units_knight_3.png",IF(AND(C229&gt;=75,C229&lt;100),"units_knight_4.png",IF(AND(C229&gt;=100,C229&lt;125),"units_knight_5.png",IF(AND(C229&gt;=125,C229&lt;150),"units_knight_6.png",IF(AND(C229&gt;=150,C229&lt;175),"units_knight_7.png",IF(AND(C229&gt;=175,C229&lt;200),"units_knight_8.png",IF(AND(C229&gt;=200,C229&lt;225),"units_knight_9.png",IF(AND(C229&gt;=225,C229&lt;250),"units_knight_10.png",IF(AND(C229&gt;=250,C229&lt;275),"units_knight_11.png",IF(AND(C229&gt;=275,C229&lt;300),"units_pikeman_12.png","units_pikeman_13.png"))))))))))))</f>
        <v>units_knight_4.png</v>
      </c>
      <c r="E229" s="5" t="str">
        <f t="shared" si="1533"/>
        <v>Lkey_combat_unit_knight_76</v>
      </c>
      <c r="F229" s="6">
        <f t="shared" ref="F229" si="1754">INT(F226+1.1*C229)</f>
        <v>3284</v>
      </c>
      <c r="G229" s="2">
        <f t="shared" ref="G229" si="1755">INT(G226+0.6*C229)</f>
        <v>1750</v>
      </c>
      <c r="H229" s="2">
        <f t="shared" ref="H229" si="1756">INT(H226+0.65*C229)</f>
        <v>1879</v>
      </c>
      <c r="I229" s="2">
        <f t="shared" ref="I229" si="1757">INT(I226+0.2*C229)</f>
        <v>555</v>
      </c>
      <c r="J229" s="6" t="s">
        <v>23</v>
      </c>
      <c r="K229" s="2">
        <f t="shared" si="1750"/>
        <v>279</v>
      </c>
      <c r="L229" s="2" t="s">
        <v>24</v>
      </c>
      <c r="M229" s="2">
        <f t="shared" ref="M229:M230" si="1758">INT(M226+0.05*C229)</f>
        <v>111</v>
      </c>
      <c r="N229" s="2" t="s">
        <v>27</v>
      </c>
      <c r="O229" s="2">
        <f t="shared" ref="O229" si="1759">INT(O226+0.5*C229)</f>
        <v>1474</v>
      </c>
      <c r="P229" s="2">
        <f t="shared" si="1522"/>
        <v>20</v>
      </c>
    </row>
    <row r="230" spans="1:16" x14ac:dyDescent="0.25">
      <c r="A230" s="5" t="s">
        <v>256</v>
      </c>
      <c r="B230" s="2" t="s">
        <v>15</v>
      </c>
      <c r="C230" s="2">
        <f t="shared" si="1665"/>
        <v>77</v>
      </c>
      <c r="D230" s="5" t="str">
        <f t="shared" ref="D230" si="1760">IF(AND(C230&gt;0,C230&lt;25),"units_pikeman_1.png",IF(AND(C230&gt;=25,C230&lt;50),"units_pikeman_2.png",IF(AND(C230&gt;=50,C230&lt;75),"units_pikeman_3.png",IF(AND(C230&gt;=75,C230&lt;100),"units_pikeman_4.png",IF(AND(C230&gt;=100,C230&lt;125),"units_pikeman_5.png",IF(AND(C230&gt;=125,C230&lt;150),"units_pikeman_6.png",IF(AND(C230&gt;=150,C230&lt;175),"units_pikeman_7.png",IF(AND(C230&gt;=175,C230&lt;200),"units_pikeman_8.png",IF(AND(C230&gt;=200,C230&lt;225),"units_pikeman_9.png",IF(AND(C230&gt;=225,C230&lt;250),"units_pikeman_10.png",IF(AND(C230&gt;=250,C230&lt;275),"units_pikeman_11.png",IF(AND(C230&gt;=275,C230&lt;300),"units_pikeman_12.png","units_pikeman_13.png"))))))))))))</f>
        <v>units_pikeman_4.png</v>
      </c>
      <c r="E230" s="5" t="str">
        <f t="shared" si="1541"/>
        <v>Lkey_combat_unit_pikeman_77</v>
      </c>
      <c r="F230" s="6">
        <f t="shared" ref="F230" si="1761">INT(F227+1.3*C230)</f>
        <v>3988</v>
      </c>
      <c r="G230" s="2">
        <f t="shared" ref="G230" si="1762">INT(G227+0.5*C230)</f>
        <v>1492</v>
      </c>
      <c r="H230" s="2">
        <f t="shared" ref="H230" si="1763">INT(H227+0.5*C230)</f>
        <v>1492</v>
      </c>
      <c r="I230" s="2">
        <f t="shared" ref="I230" si="1764">INT(I227+0.7*C230)</f>
        <v>2089</v>
      </c>
      <c r="J230" s="6" t="s">
        <v>23</v>
      </c>
      <c r="K230" s="2">
        <f t="shared" ref="K230" si="1765">INT(K227+0.5*C230)</f>
        <v>1532</v>
      </c>
      <c r="L230" s="2" t="s">
        <v>24</v>
      </c>
      <c r="M230" s="2">
        <f t="shared" si="1758"/>
        <v>114</v>
      </c>
      <c r="N230" s="2" t="s">
        <v>27</v>
      </c>
      <c r="O230" s="2">
        <f t="shared" ref="O230" si="1766">INT(O227+0.1*C230)</f>
        <v>266</v>
      </c>
      <c r="P230" s="2">
        <f t="shared" si="1522"/>
        <v>10</v>
      </c>
    </row>
    <row r="231" spans="1:16" x14ac:dyDescent="0.25">
      <c r="A231" s="5" t="s">
        <v>257</v>
      </c>
      <c r="B231" s="2" t="s">
        <v>1</v>
      </c>
      <c r="C231" s="2">
        <f t="shared" si="1665"/>
        <v>77</v>
      </c>
      <c r="D231" s="5" t="str">
        <f t="shared" ref="D231" si="1767">IF(AND(C231&gt;0,C231&lt;25),"units_archer_1.png",IF(AND(C231&gt;=25,C231&lt;50),"units_archer_2.png",IF(AND(C231&gt;=50,C231&lt;75),"units_archer_3.png",IF(AND(C231&gt;=75,C231&lt;100),"units_archer_4.png",IF(AND(C231&gt;=100,C231&lt;125),"units_archer_5.png",IF(AND(C231&gt;=125,C231&lt;150),"units_archer_6.png",IF(AND(C231&gt;=150,C231&lt;175),"units_archer_7.png",IF(AND(C231&gt;=175,C231&lt;200),"units_archer_8.png",IF(AND(C231&gt;=200,C231&lt;225),"units_archer_9.png",IF(AND(C231&gt;=225,C231&lt;250),"units_archer_10.png",IF(AND(C231&gt;=250,C231&lt;275),"units_archer_11.png",IF(AND(C231&gt;=275,C231&lt;300),"units_pikeman_12.png","units_pikeman_13.png"))))))))))))</f>
        <v>units_archer_4.png</v>
      </c>
      <c r="E231" s="5" t="str">
        <f t="shared" si="1549"/>
        <v>Lkey_combat_unit_archer_77</v>
      </c>
      <c r="F231" s="6">
        <f t="shared" ref="F231" si="1768">INT(F228+0.9*C231)</f>
        <v>2767</v>
      </c>
      <c r="G231" s="2">
        <f t="shared" ref="G231" si="1769">INT(G228+0.3*C231)</f>
        <v>866</v>
      </c>
      <c r="H231" s="2">
        <f t="shared" ref="H231" si="1770">INT(H228+0.75*C231)</f>
        <v>2249</v>
      </c>
      <c r="I231" s="2">
        <f t="shared" ref="I231" si="1771">INT(I228+0.4*C231)</f>
        <v>1176</v>
      </c>
      <c r="J231" s="6" t="s">
        <v>23</v>
      </c>
      <c r="K231" s="2">
        <f t="shared" ref="K231:K232" si="1772">INT(K228+0.1*C231)</f>
        <v>276</v>
      </c>
      <c r="L231" s="2" t="s">
        <v>24</v>
      </c>
      <c r="M231" s="2">
        <f t="shared" ref="M231" si="1773">INT(M228+0.5*C231)</f>
        <v>1522</v>
      </c>
      <c r="N231" s="2" t="s">
        <v>27</v>
      </c>
      <c r="O231" s="2">
        <f t="shared" ref="O231" si="1774">INT(O228+0.05*C231)</f>
        <v>114</v>
      </c>
      <c r="P231" s="2">
        <f t="shared" si="1522"/>
        <v>15</v>
      </c>
    </row>
    <row r="232" spans="1:16" x14ac:dyDescent="0.25">
      <c r="A232" s="5" t="s">
        <v>258</v>
      </c>
      <c r="B232" s="2" t="s">
        <v>3</v>
      </c>
      <c r="C232" s="2">
        <f t="shared" si="1665"/>
        <v>77</v>
      </c>
      <c r="D232" s="5" t="str">
        <f t="shared" ref="D232" si="1775">IF(AND(C232&gt;0,C232&lt;25),"units_knight_1.png",IF(AND(C232&gt;=25,C232&lt;50),"units_knight_2.png",IF(AND(C232&gt;=50,C232&lt;75),"units_knight_3.png",IF(AND(C232&gt;=75,C232&lt;100),"units_knight_4.png",IF(AND(C232&gt;=100,C232&lt;125),"units_knight_5.png",IF(AND(C232&gt;=125,C232&lt;150),"units_knight_6.png",IF(AND(C232&gt;=150,C232&lt;175),"units_knight_7.png",IF(AND(C232&gt;=175,C232&lt;200),"units_knight_8.png",IF(AND(C232&gt;=200,C232&lt;225),"units_knight_9.png",IF(AND(C232&gt;=225,C232&lt;250),"units_knight_10.png",IF(AND(C232&gt;=250,C232&lt;275),"units_knight_11.png",IF(AND(C232&gt;=275,C232&lt;300),"units_pikeman_12.png","units_pikeman_13.png"))))))))))))</f>
        <v>units_knight_4.png</v>
      </c>
      <c r="E232" s="5" t="str">
        <f t="shared" si="1558"/>
        <v>Lkey_combat_unit_knight_77</v>
      </c>
      <c r="F232" s="6">
        <f t="shared" ref="F232" si="1776">INT(F229+1.1*C232)</f>
        <v>3368</v>
      </c>
      <c r="G232" s="2">
        <f t="shared" ref="G232" si="1777">INT(G229+0.6*C232)</f>
        <v>1796</v>
      </c>
      <c r="H232" s="2">
        <f t="shared" ref="H232" si="1778">INT(H229+0.65*C232)</f>
        <v>1929</v>
      </c>
      <c r="I232" s="2">
        <f t="shared" ref="I232" si="1779">INT(I229+0.2*C232)</f>
        <v>570</v>
      </c>
      <c r="J232" s="6" t="s">
        <v>23</v>
      </c>
      <c r="K232" s="2">
        <f t="shared" si="1772"/>
        <v>286</v>
      </c>
      <c r="L232" s="2" t="s">
        <v>24</v>
      </c>
      <c r="M232" s="2">
        <f t="shared" ref="M232:M233" si="1780">INT(M229+0.05*C232)</f>
        <v>114</v>
      </c>
      <c r="N232" s="2" t="s">
        <v>27</v>
      </c>
      <c r="O232" s="2">
        <f t="shared" ref="O232" si="1781">INT(O229+0.5*C232)</f>
        <v>1512</v>
      </c>
      <c r="P232" s="2">
        <f t="shared" si="1522"/>
        <v>20</v>
      </c>
    </row>
    <row r="233" spans="1:16" x14ac:dyDescent="0.25">
      <c r="A233" s="5" t="s">
        <v>259</v>
      </c>
      <c r="B233" s="2" t="s">
        <v>15</v>
      </c>
      <c r="C233" s="2">
        <f t="shared" si="1665"/>
        <v>78</v>
      </c>
      <c r="D233" s="5" t="str">
        <f t="shared" ref="D233" si="1782">IF(AND(C233&gt;0,C233&lt;25),"units_pikeman_1.png",IF(AND(C233&gt;=25,C233&lt;50),"units_pikeman_2.png",IF(AND(C233&gt;=50,C233&lt;75),"units_pikeman_3.png",IF(AND(C233&gt;=75,C233&lt;100),"units_pikeman_4.png",IF(AND(C233&gt;=100,C233&lt;125),"units_pikeman_5.png",IF(AND(C233&gt;=125,C233&lt;150),"units_pikeman_6.png",IF(AND(C233&gt;=150,C233&lt;175),"units_pikeman_7.png",IF(AND(C233&gt;=175,C233&lt;200),"units_pikeman_8.png",IF(AND(C233&gt;=200,C233&lt;225),"units_pikeman_9.png",IF(AND(C233&gt;=225,C233&lt;250),"units_pikeman_10.png",IF(AND(C233&gt;=250,C233&lt;275),"units_pikeman_11.png",IF(AND(C233&gt;=275,C233&lt;300),"units_pikeman_12.png","units_pikeman_13.png"))))))))))))</f>
        <v>units_pikeman_4.png</v>
      </c>
      <c r="E233" s="5" t="str">
        <f t="shared" si="1566"/>
        <v>Lkey_combat_unit_pikeman_78</v>
      </c>
      <c r="F233" s="6">
        <f t="shared" ref="F233" si="1783">INT(F230+1.3*C233)</f>
        <v>4089</v>
      </c>
      <c r="G233" s="2">
        <f t="shared" ref="G233" si="1784">INT(G230+0.5*C233)</f>
        <v>1531</v>
      </c>
      <c r="H233" s="2">
        <f t="shared" ref="H233" si="1785">INT(H230+0.5*C233)</f>
        <v>1531</v>
      </c>
      <c r="I233" s="2">
        <f t="shared" ref="I233" si="1786">INT(I230+0.7*C233)</f>
        <v>2143</v>
      </c>
      <c r="J233" s="6" t="s">
        <v>23</v>
      </c>
      <c r="K233" s="2">
        <f t="shared" ref="K233" si="1787">INT(K230+0.5*C233)</f>
        <v>1571</v>
      </c>
      <c r="L233" s="2" t="s">
        <v>24</v>
      </c>
      <c r="M233" s="2">
        <f t="shared" si="1780"/>
        <v>117</v>
      </c>
      <c r="N233" s="2" t="s">
        <v>27</v>
      </c>
      <c r="O233" s="2">
        <f t="shared" ref="O233" si="1788">INT(O230+0.1*C233)</f>
        <v>273</v>
      </c>
      <c r="P233" s="2">
        <f t="shared" si="1522"/>
        <v>10</v>
      </c>
    </row>
    <row r="234" spans="1:16" x14ac:dyDescent="0.25">
      <c r="A234" s="5" t="s">
        <v>260</v>
      </c>
      <c r="B234" s="2" t="s">
        <v>1</v>
      </c>
      <c r="C234" s="2">
        <f t="shared" si="1665"/>
        <v>78</v>
      </c>
      <c r="D234" s="5" t="str">
        <f t="shared" ref="D234" si="1789">IF(AND(C234&gt;0,C234&lt;25),"units_archer_1.png",IF(AND(C234&gt;=25,C234&lt;50),"units_archer_2.png",IF(AND(C234&gt;=50,C234&lt;75),"units_archer_3.png",IF(AND(C234&gt;=75,C234&lt;100),"units_archer_4.png",IF(AND(C234&gt;=100,C234&lt;125),"units_archer_5.png",IF(AND(C234&gt;=125,C234&lt;150),"units_archer_6.png",IF(AND(C234&gt;=150,C234&lt;175),"units_archer_7.png",IF(AND(C234&gt;=175,C234&lt;200),"units_archer_8.png",IF(AND(C234&gt;=200,C234&lt;225),"units_archer_9.png",IF(AND(C234&gt;=225,C234&lt;250),"units_archer_10.png",IF(AND(C234&gt;=250,C234&lt;275),"units_archer_11.png",IF(AND(C234&gt;=275,C234&lt;300),"units_pikeman_12.png","units_pikeman_13.png"))))))))))))</f>
        <v>units_archer_4.png</v>
      </c>
      <c r="E234" s="5" t="str">
        <f t="shared" si="1574"/>
        <v>Lkey_combat_unit_archer_78</v>
      </c>
      <c r="F234" s="6">
        <f t="shared" ref="F234" si="1790">INT(F231+0.9*C234)</f>
        <v>2837</v>
      </c>
      <c r="G234" s="2">
        <f t="shared" ref="G234" si="1791">INT(G231+0.3*C234)</f>
        <v>889</v>
      </c>
      <c r="H234" s="2">
        <f t="shared" ref="H234" si="1792">INT(H231+0.75*C234)</f>
        <v>2307</v>
      </c>
      <c r="I234" s="2">
        <f t="shared" ref="I234" si="1793">INT(I231+0.4*C234)</f>
        <v>1207</v>
      </c>
      <c r="J234" s="6" t="s">
        <v>23</v>
      </c>
      <c r="K234" s="2">
        <f t="shared" ref="K234:K235" si="1794">INT(K231+0.1*C234)</f>
        <v>283</v>
      </c>
      <c r="L234" s="2" t="s">
        <v>24</v>
      </c>
      <c r="M234" s="2">
        <f t="shared" ref="M234" si="1795">INT(M231+0.5*C234)</f>
        <v>1561</v>
      </c>
      <c r="N234" s="2" t="s">
        <v>27</v>
      </c>
      <c r="O234" s="2">
        <f t="shared" ref="O234" si="1796">INT(O231+0.05*C234)</f>
        <v>117</v>
      </c>
      <c r="P234" s="2">
        <f t="shared" si="1522"/>
        <v>15</v>
      </c>
    </row>
    <row r="235" spans="1:16" x14ac:dyDescent="0.25">
      <c r="A235" s="5" t="s">
        <v>261</v>
      </c>
      <c r="B235" s="2" t="s">
        <v>3</v>
      </c>
      <c r="C235" s="2">
        <f t="shared" si="1665"/>
        <v>78</v>
      </c>
      <c r="D235" s="5" t="str">
        <f t="shared" ref="D235" si="1797">IF(AND(C235&gt;0,C235&lt;25),"units_knight_1.png",IF(AND(C235&gt;=25,C235&lt;50),"units_knight_2.png",IF(AND(C235&gt;=50,C235&lt;75),"units_knight_3.png",IF(AND(C235&gt;=75,C235&lt;100),"units_knight_4.png",IF(AND(C235&gt;=100,C235&lt;125),"units_knight_5.png",IF(AND(C235&gt;=125,C235&lt;150),"units_knight_6.png",IF(AND(C235&gt;=150,C235&lt;175),"units_knight_7.png",IF(AND(C235&gt;=175,C235&lt;200),"units_knight_8.png",IF(AND(C235&gt;=200,C235&lt;225),"units_knight_9.png",IF(AND(C235&gt;=225,C235&lt;250),"units_knight_10.png",IF(AND(C235&gt;=250,C235&lt;275),"units_knight_11.png",IF(AND(C235&gt;=275,C235&lt;300),"units_pikeman_12.png","units_pikeman_13.png"))))))))))))</f>
        <v>units_knight_4.png</v>
      </c>
      <c r="E235" s="5" t="str">
        <f t="shared" si="1583"/>
        <v>Lkey_combat_unit_knight_78</v>
      </c>
      <c r="F235" s="6">
        <f t="shared" ref="F235" si="1798">INT(F232+1.1*C235)</f>
        <v>3453</v>
      </c>
      <c r="G235" s="2">
        <f t="shared" ref="G235" si="1799">INT(G232+0.6*C235)</f>
        <v>1842</v>
      </c>
      <c r="H235" s="2">
        <f t="shared" ref="H235" si="1800">INT(H232+0.65*C235)</f>
        <v>1979</v>
      </c>
      <c r="I235" s="2">
        <f t="shared" ref="I235" si="1801">INT(I232+0.2*C235)</f>
        <v>585</v>
      </c>
      <c r="J235" s="6" t="s">
        <v>23</v>
      </c>
      <c r="K235" s="2">
        <f t="shared" si="1794"/>
        <v>293</v>
      </c>
      <c r="L235" s="2" t="s">
        <v>24</v>
      </c>
      <c r="M235" s="2">
        <f t="shared" ref="M235:M236" si="1802">INT(M232+0.05*C235)</f>
        <v>117</v>
      </c>
      <c r="N235" s="2" t="s">
        <v>27</v>
      </c>
      <c r="O235" s="2">
        <f t="shared" ref="O235" si="1803">INT(O232+0.5*C235)</f>
        <v>1551</v>
      </c>
      <c r="P235" s="2">
        <f t="shared" si="1522"/>
        <v>20</v>
      </c>
    </row>
    <row r="236" spans="1:16" x14ac:dyDescent="0.25">
      <c r="A236" s="5" t="s">
        <v>262</v>
      </c>
      <c r="B236" s="2" t="s">
        <v>15</v>
      </c>
      <c r="C236" s="2">
        <f t="shared" si="1665"/>
        <v>79</v>
      </c>
      <c r="D236" s="5" t="str">
        <f t="shared" ref="D236" si="1804">IF(AND(C236&gt;0,C236&lt;25),"units_pikeman_1.png",IF(AND(C236&gt;=25,C236&lt;50),"units_pikeman_2.png",IF(AND(C236&gt;=50,C236&lt;75),"units_pikeman_3.png",IF(AND(C236&gt;=75,C236&lt;100),"units_pikeman_4.png",IF(AND(C236&gt;=100,C236&lt;125),"units_pikeman_5.png",IF(AND(C236&gt;=125,C236&lt;150),"units_pikeman_6.png",IF(AND(C236&gt;=150,C236&lt;175),"units_pikeman_7.png",IF(AND(C236&gt;=175,C236&lt;200),"units_pikeman_8.png",IF(AND(C236&gt;=200,C236&lt;225),"units_pikeman_9.png",IF(AND(C236&gt;=225,C236&lt;250),"units_pikeman_10.png",IF(AND(C236&gt;=250,C236&lt;275),"units_pikeman_11.png",IF(AND(C236&gt;=275,C236&lt;300),"units_pikeman_12.png","units_pikeman_13.png"))))))))))))</f>
        <v>units_pikeman_4.png</v>
      </c>
      <c r="E236" s="5" t="str">
        <f t="shared" si="1591"/>
        <v>Lkey_combat_unit_pikeman_79</v>
      </c>
      <c r="F236" s="6">
        <f t="shared" ref="F236" si="1805">INT(F233+1.3*C236)</f>
        <v>4191</v>
      </c>
      <c r="G236" s="2">
        <f t="shared" ref="G236" si="1806">INT(G233+0.5*C236)</f>
        <v>1570</v>
      </c>
      <c r="H236" s="2">
        <f t="shared" ref="H236" si="1807">INT(H233+0.5*C236)</f>
        <v>1570</v>
      </c>
      <c r="I236" s="2">
        <f t="shared" ref="I236" si="1808">INT(I233+0.7*C236)</f>
        <v>2198</v>
      </c>
      <c r="J236" s="6" t="s">
        <v>23</v>
      </c>
      <c r="K236" s="2">
        <f t="shared" ref="K236" si="1809">INT(K233+0.5*C236)</f>
        <v>1610</v>
      </c>
      <c r="L236" s="2" t="s">
        <v>24</v>
      </c>
      <c r="M236" s="2">
        <f t="shared" si="1802"/>
        <v>120</v>
      </c>
      <c r="N236" s="2" t="s">
        <v>27</v>
      </c>
      <c r="O236" s="2">
        <f t="shared" ref="O236" si="1810">INT(O233+0.1*C236)</f>
        <v>280</v>
      </c>
      <c r="P236" s="2">
        <f t="shared" si="1522"/>
        <v>10</v>
      </c>
    </row>
    <row r="237" spans="1:16" x14ac:dyDescent="0.25">
      <c r="A237" s="5" t="s">
        <v>263</v>
      </c>
      <c r="B237" s="2" t="s">
        <v>1</v>
      </c>
      <c r="C237" s="2">
        <f t="shared" si="1665"/>
        <v>79</v>
      </c>
      <c r="D237" s="5" t="str">
        <f t="shared" ref="D237" si="1811">IF(AND(C237&gt;0,C237&lt;25),"units_archer_1.png",IF(AND(C237&gt;=25,C237&lt;50),"units_archer_2.png",IF(AND(C237&gt;=50,C237&lt;75),"units_archer_3.png",IF(AND(C237&gt;=75,C237&lt;100),"units_archer_4.png",IF(AND(C237&gt;=100,C237&lt;125),"units_archer_5.png",IF(AND(C237&gt;=125,C237&lt;150),"units_archer_6.png",IF(AND(C237&gt;=150,C237&lt;175),"units_archer_7.png",IF(AND(C237&gt;=175,C237&lt;200),"units_archer_8.png",IF(AND(C237&gt;=200,C237&lt;225),"units_archer_9.png",IF(AND(C237&gt;=225,C237&lt;250),"units_archer_10.png",IF(AND(C237&gt;=250,C237&lt;275),"units_archer_11.png",IF(AND(C237&gt;=275,C237&lt;300),"units_pikeman_12.png","units_pikeman_13.png"))))))))))))</f>
        <v>units_archer_4.png</v>
      </c>
      <c r="E237" s="5" t="str">
        <f t="shared" si="1599"/>
        <v>Lkey_combat_unit_archer_79</v>
      </c>
      <c r="F237" s="6">
        <f t="shared" ref="F237" si="1812">INT(F234+0.9*C237)</f>
        <v>2908</v>
      </c>
      <c r="G237" s="2">
        <f t="shared" ref="G237" si="1813">INT(G234+0.3*C237)</f>
        <v>912</v>
      </c>
      <c r="H237" s="2">
        <f t="shared" ref="H237" si="1814">INT(H234+0.75*C237)</f>
        <v>2366</v>
      </c>
      <c r="I237" s="2">
        <f t="shared" ref="I237" si="1815">INT(I234+0.4*C237)</f>
        <v>1238</v>
      </c>
      <c r="J237" s="6" t="s">
        <v>23</v>
      </c>
      <c r="K237" s="2">
        <f t="shared" ref="K237:K238" si="1816">INT(K234+0.1*C237)</f>
        <v>290</v>
      </c>
      <c r="L237" s="2" t="s">
        <v>24</v>
      </c>
      <c r="M237" s="2">
        <f t="shared" ref="M237" si="1817">INT(M234+0.5*C237)</f>
        <v>1600</v>
      </c>
      <c r="N237" s="2" t="s">
        <v>27</v>
      </c>
      <c r="O237" s="2">
        <f t="shared" ref="O237" si="1818">INT(O234+0.05*C237)</f>
        <v>120</v>
      </c>
      <c r="P237" s="2">
        <f t="shared" si="1522"/>
        <v>15</v>
      </c>
    </row>
    <row r="238" spans="1:16" x14ac:dyDescent="0.25">
      <c r="A238" s="5" t="s">
        <v>264</v>
      </c>
      <c r="B238" s="2" t="s">
        <v>3</v>
      </c>
      <c r="C238" s="2">
        <f t="shared" si="1665"/>
        <v>79</v>
      </c>
      <c r="D238" s="5" t="str">
        <f t="shared" ref="D238" si="1819">IF(AND(C238&gt;0,C238&lt;25),"units_knight_1.png",IF(AND(C238&gt;=25,C238&lt;50),"units_knight_2.png",IF(AND(C238&gt;=50,C238&lt;75),"units_knight_3.png",IF(AND(C238&gt;=75,C238&lt;100),"units_knight_4.png",IF(AND(C238&gt;=100,C238&lt;125),"units_knight_5.png",IF(AND(C238&gt;=125,C238&lt;150),"units_knight_6.png",IF(AND(C238&gt;=150,C238&lt;175),"units_knight_7.png",IF(AND(C238&gt;=175,C238&lt;200),"units_knight_8.png",IF(AND(C238&gt;=200,C238&lt;225),"units_knight_9.png",IF(AND(C238&gt;=225,C238&lt;250),"units_knight_10.png",IF(AND(C238&gt;=250,C238&lt;275),"units_knight_11.png",IF(AND(C238&gt;=275,C238&lt;300),"units_pikeman_12.png","units_pikeman_13.png"))))))))))))</f>
        <v>units_knight_4.png</v>
      </c>
      <c r="E238" s="5" t="str">
        <f t="shared" si="1608"/>
        <v>Lkey_combat_unit_knight_79</v>
      </c>
      <c r="F238" s="6">
        <f t="shared" ref="F238" si="1820">INT(F235+1.1*C238)</f>
        <v>3539</v>
      </c>
      <c r="G238" s="2">
        <f t="shared" ref="G238" si="1821">INT(G235+0.6*C238)</f>
        <v>1889</v>
      </c>
      <c r="H238" s="2">
        <f t="shared" ref="H238" si="1822">INT(H235+0.65*C238)</f>
        <v>2030</v>
      </c>
      <c r="I238" s="2">
        <f t="shared" ref="I238" si="1823">INT(I235+0.2*C238)</f>
        <v>600</v>
      </c>
      <c r="J238" s="6" t="s">
        <v>23</v>
      </c>
      <c r="K238" s="2">
        <f t="shared" si="1816"/>
        <v>300</v>
      </c>
      <c r="L238" s="2" t="s">
        <v>24</v>
      </c>
      <c r="M238" s="2">
        <f t="shared" ref="M238:M239" si="1824">INT(M235+0.05*C238)</f>
        <v>120</v>
      </c>
      <c r="N238" s="2" t="s">
        <v>27</v>
      </c>
      <c r="O238" s="2">
        <f t="shared" ref="O238" si="1825">INT(O235+0.5*C238)</f>
        <v>1590</v>
      </c>
      <c r="P238" s="2">
        <f t="shared" si="1522"/>
        <v>20</v>
      </c>
    </row>
    <row r="239" spans="1:16" x14ac:dyDescent="0.25">
      <c r="A239" s="5" t="s">
        <v>265</v>
      </c>
      <c r="B239" s="2" t="s">
        <v>15</v>
      </c>
      <c r="C239" s="2">
        <f t="shared" si="1665"/>
        <v>80</v>
      </c>
      <c r="D239" s="5" t="str">
        <f t="shared" ref="D239" si="1826">IF(AND(C239&gt;0,C239&lt;25),"units_pikeman_1.png",IF(AND(C239&gt;=25,C239&lt;50),"units_pikeman_2.png",IF(AND(C239&gt;=50,C239&lt;75),"units_pikeman_3.png",IF(AND(C239&gt;=75,C239&lt;100),"units_pikeman_4.png",IF(AND(C239&gt;=100,C239&lt;125),"units_pikeman_5.png",IF(AND(C239&gt;=125,C239&lt;150),"units_pikeman_6.png",IF(AND(C239&gt;=150,C239&lt;175),"units_pikeman_7.png",IF(AND(C239&gt;=175,C239&lt;200),"units_pikeman_8.png",IF(AND(C239&gt;=200,C239&lt;225),"units_pikeman_9.png",IF(AND(C239&gt;=225,C239&lt;250),"units_pikeman_10.png",IF(AND(C239&gt;=250,C239&lt;275),"units_pikeman_11.png",IF(AND(C239&gt;=275,C239&lt;300),"units_pikeman_12.png","units_pikeman_13.png"))))))))))))</f>
        <v>units_pikeman_4.png</v>
      </c>
      <c r="E239" s="5" t="str">
        <f t="shared" si="1616"/>
        <v>Lkey_combat_unit_pikeman_80</v>
      </c>
      <c r="F239" s="6">
        <f t="shared" ref="F239" si="1827">INT(F236+1.3*C239)</f>
        <v>4295</v>
      </c>
      <c r="G239" s="2">
        <f t="shared" ref="G239" si="1828">INT(G236+0.5*C239)</f>
        <v>1610</v>
      </c>
      <c r="H239" s="2">
        <f t="shared" ref="H239" si="1829">INT(H236+0.5*C239)</f>
        <v>1610</v>
      </c>
      <c r="I239" s="2">
        <f t="shared" ref="I239" si="1830">INT(I236+0.7*C239)</f>
        <v>2254</v>
      </c>
      <c r="J239" s="6" t="s">
        <v>23</v>
      </c>
      <c r="K239" s="2">
        <f t="shared" ref="K239" si="1831">INT(K236+0.5*C239)</f>
        <v>1650</v>
      </c>
      <c r="L239" s="2" t="s">
        <v>24</v>
      </c>
      <c r="M239" s="2">
        <f t="shared" si="1824"/>
        <v>124</v>
      </c>
      <c r="N239" s="2" t="s">
        <v>27</v>
      </c>
      <c r="O239" s="2">
        <f t="shared" ref="O239" si="1832">INT(O236+0.1*C239)</f>
        <v>288</v>
      </c>
      <c r="P239" s="2">
        <f t="shared" si="1522"/>
        <v>10</v>
      </c>
    </row>
    <row r="240" spans="1:16" x14ac:dyDescent="0.25">
      <c r="A240" s="5" t="s">
        <v>266</v>
      </c>
      <c r="B240" s="2" t="s">
        <v>1</v>
      </c>
      <c r="C240" s="2">
        <f t="shared" si="1665"/>
        <v>80</v>
      </c>
      <c r="D240" s="5" t="str">
        <f t="shared" ref="D240" si="1833">IF(AND(C240&gt;0,C240&lt;25),"units_archer_1.png",IF(AND(C240&gt;=25,C240&lt;50),"units_archer_2.png",IF(AND(C240&gt;=50,C240&lt;75),"units_archer_3.png",IF(AND(C240&gt;=75,C240&lt;100),"units_archer_4.png",IF(AND(C240&gt;=100,C240&lt;125),"units_archer_5.png",IF(AND(C240&gt;=125,C240&lt;150),"units_archer_6.png",IF(AND(C240&gt;=150,C240&lt;175),"units_archer_7.png",IF(AND(C240&gt;=175,C240&lt;200),"units_archer_8.png",IF(AND(C240&gt;=200,C240&lt;225),"units_archer_9.png",IF(AND(C240&gt;=225,C240&lt;250),"units_archer_10.png",IF(AND(C240&gt;=250,C240&lt;275),"units_archer_11.png",IF(AND(C240&gt;=275,C240&lt;300),"units_pikeman_12.png","units_pikeman_13.png"))))))))))))</f>
        <v>units_archer_4.png</v>
      </c>
      <c r="E240" s="5" t="str">
        <f t="shared" si="1624"/>
        <v>Lkey_combat_unit_archer_80</v>
      </c>
      <c r="F240" s="6">
        <f t="shared" ref="F240" si="1834">INT(F237+0.9*C240)</f>
        <v>2980</v>
      </c>
      <c r="G240" s="2">
        <f t="shared" ref="G240" si="1835">INT(G237+0.3*C240)</f>
        <v>936</v>
      </c>
      <c r="H240" s="2">
        <f t="shared" ref="H240" si="1836">INT(H237+0.75*C240)</f>
        <v>2426</v>
      </c>
      <c r="I240" s="2">
        <f t="shared" ref="I240" si="1837">INT(I237+0.4*C240)</f>
        <v>1270</v>
      </c>
      <c r="J240" s="6" t="s">
        <v>23</v>
      </c>
      <c r="K240" s="2">
        <f t="shared" ref="K240:K241" si="1838">INT(K237+0.1*C240)</f>
        <v>298</v>
      </c>
      <c r="L240" s="2" t="s">
        <v>24</v>
      </c>
      <c r="M240" s="2">
        <f t="shared" ref="M240" si="1839">INT(M237+0.5*C240)</f>
        <v>1640</v>
      </c>
      <c r="N240" s="2" t="s">
        <v>27</v>
      </c>
      <c r="O240" s="2">
        <f t="shared" ref="O240" si="1840">INT(O237+0.05*C240)</f>
        <v>124</v>
      </c>
      <c r="P240" s="2">
        <f t="shared" si="1522"/>
        <v>15</v>
      </c>
    </row>
    <row r="241" spans="1:16" x14ac:dyDescent="0.25">
      <c r="A241" s="5" t="s">
        <v>267</v>
      </c>
      <c r="B241" s="2" t="s">
        <v>3</v>
      </c>
      <c r="C241" s="2">
        <f t="shared" si="1665"/>
        <v>80</v>
      </c>
      <c r="D241" s="5" t="str">
        <f t="shared" ref="D241" si="1841">IF(AND(C241&gt;0,C241&lt;25),"units_knight_1.png",IF(AND(C241&gt;=25,C241&lt;50),"units_knight_2.png",IF(AND(C241&gt;=50,C241&lt;75),"units_knight_3.png",IF(AND(C241&gt;=75,C241&lt;100),"units_knight_4.png",IF(AND(C241&gt;=100,C241&lt;125),"units_knight_5.png",IF(AND(C241&gt;=125,C241&lt;150),"units_knight_6.png",IF(AND(C241&gt;=150,C241&lt;175),"units_knight_7.png",IF(AND(C241&gt;=175,C241&lt;200),"units_knight_8.png",IF(AND(C241&gt;=200,C241&lt;225),"units_knight_9.png",IF(AND(C241&gt;=225,C241&lt;250),"units_knight_10.png",IF(AND(C241&gt;=250,C241&lt;275),"units_knight_11.png",IF(AND(C241&gt;=275,C241&lt;300),"units_pikeman_12.png","units_pikeman_13.png"))))))))))))</f>
        <v>units_knight_4.png</v>
      </c>
      <c r="E241" s="5" t="str">
        <f t="shared" si="1633"/>
        <v>Lkey_combat_unit_knight_80</v>
      </c>
      <c r="F241" s="6">
        <f t="shared" ref="F241" si="1842">INT(F238+1.1*C241)</f>
        <v>3627</v>
      </c>
      <c r="G241" s="2">
        <f t="shared" ref="G241" si="1843">INT(G238+0.6*C241)</f>
        <v>1937</v>
      </c>
      <c r="H241" s="2">
        <f t="shared" ref="H241" si="1844">INT(H238+0.65*C241)</f>
        <v>2082</v>
      </c>
      <c r="I241" s="2">
        <f t="shared" ref="I241" si="1845">INT(I238+0.2*C241)</f>
        <v>616</v>
      </c>
      <c r="J241" s="6" t="s">
        <v>23</v>
      </c>
      <c r="K241" s="2">
        <f t="shared" si="1838"/>
        <v>308</v>
      </c>
      <c r="L241" s="2" t="s">
        <v>24</v>
      </c>
      <c r="M241" s="2">
        <f t="shared" ref="M241:M242" si="1846">INT(M238+0.05*C241)</f>
        <v>124</v>
      </c>
      <c r="N241" s="2" t="s">
        <v>27</v>
      </c>
      <c r="O241" s="2">
        <f t="shared" ref="O241" si="1847">INT(O238+0.5*C241)</f>
        <v>1630</v>
      </c>
      <c r="P241" s="2">
        <f t="shared" si="1522"/>
        <v>20</v>
      </c>
    </row>
    <row r="242" spans="1:16" x14ac:dyDescent="0.25">
      <c r="A242" s="5" t="s">
        <v>268</v>
      </c>
      <c r="B242" s="2" t="s">
        <v>15</v>
      </c>
      <c r="C242" s="2">
        <f t="shared" si="1665"/>
        <v>81</v>
      </c>
      <c r="D242" s="5" t="str">
        <f t="shared" ref="D242" si="1848">IF(AND(C242&gt;0,C242&lt;25),"units_pikeman_1.png",IF(AND(C242&gt;=25,C242&lt;50),"units_pikeman_2.png",IF(AND(C242&gt;=50,C242&lt;75),"units_pikeman_3.png",IF(AND(C242&gt;=75,C242&lt;100),"units_pikeman_4.png",IF(AND(C242&gt;=100,C242&lt;125),"units_pikeman_5.png",IF(AND(C242&gt;=125,C242&lt;150),"units_pikeman_6.png",IF(AND(C242&gt;=150,C242&lt;175),"units_pikeman_7.png",IF(AND(C242&gt;=175,C242&lt;200),"units_pikeman_8.png",IF(AND(C242&gt;=200,C242&lt;225),"units_pikeman_9.png",IF(AND(C242&gt;=225,C242&lt;250),"units_pikeman_10.png",IF(AND(C242&gt;=250,C242&lt;275),"units_pikeman_11.png",IF(AND(C242&gt;=275,C242&lt;300),"units_pikeman_12.png","units_pikeman_13.png"))))))))))))</f>
        <v>units_pikeman_4.png</v>
      </c>
      <c r="E242" s="5" t="str">
        <f t="shared" si="1641"/>
        <v>Lkey_combat_unit_pikeman_81</v>
      </c>
      <c r="F242" s="6">
        <f t="shared" ref="F242" si="1849">INT(F239+1.3*C242)</f>
        <v>4400</v>
      </c>
      <c r="G242" s="2">
        <f t="shared" ref="G242" si="1850">INT(G239+0.5*C242)</f>
        <v>1650</v>
      </c>
      <c r="H242" s="2">
        <f t="shared" ref="H242" si="1851">INT(H239+0.5*C242)</f>
        <v>1650</v>
      </c>
      <c r="I242" s="2">
        <f t="shared" ref="I242" si="1852">INT(I239+0.7*C242)</f>
        <v>2310</v>
      </c>
      <c r="J242" s="6" t="s">
        <v>23</v>
      </c>
      <c r="K242" s="2">
        <f t="shared" ref="K242" si="1853">INT(K239+0.5*C242)</f>
        <v>1690</v>
      </c>
      <c r="L242" s="2" t="s">
        <v>24</v>
      </c>
      <c r="M242" s="2">
        <f t="shared" si="1846"/>
        <v>128</v>
      </c>
      <c r="N242" s="2" t="s">
        <v>27</v>
      </c>
      <c r="O242" s="2">
        <f t="shared" ref="O242" si="1854">INT(O239+0.1*C242)</f>
        <v>296</v>
      </c>
      <c r="P242" s="2">
        <f t="shared" si="1522"/>
        <v>10</v>
      </c>
    </row>
    <row r="243" spans="1:16" x14ac:dyDescent="0.25">
      <c r="A243" s="5" t="s">
        <v>269</v>
      </c>
      <c r="B243" s="2" t="s">
        <v>1</v>
      </c>
      <c r="C243" s="2">
        <f t="shared" si="1665"/>
        <v>81</v>
      </c>
      <c r="D243" s="5" t="str">
        <f t="shared" ref="D243" si="1855">IF(AND(C243&gt;0,C243&lt;25),"units_archer_1.png",IF(AND(C243&gt;=25,C243&lt;50),"units_archer_2.png",IF(AND(C243&gt;=50,C243&lt;75),"units_archer_3.png",IF(AND(C243&gt;=75,C243&lt;100),"units_archer_4.png",IF(AND(C243&gt;=100,C243&lt;125),"units_archer_5.png",IF(AND(C243&gt;=125,C243&lt;150),"units_archer_6.png",IF(AND(C243&gt;=150,C243&lt;175),"units_archer_7.png",IF(AND(C243&gt;=175,C243&lt;200),"units_archer_8.png",IF(AND(C243&gt;=200,C243&lt;225),"units_archer_9.png",IF(AND(C243&gt;=225,C243&lt;250),"units_archer_10.png",IF(AND(C243&gt;=250,C243&lt;275),"units_archer_11.png",IF(AND(C243&gt;=275,C243&lt;300),"units_pikeman_12.png","units_pikeman_13.png"))))))))))))</f>
        <v>units_archer_4.png</v>
      </c>
      <c r="E243" s="5" t="str">
        <f t="shared" si="1649"/>
        <v>Lkey_combat_unit_archer_81</v>
      </c>
      <c r="F243" s="6">
        <f t="shared" ref="F243" si="1856">INT(F240+0.9*C243)</f>
        <v>3052</v>
      </c>
      <c r="G243" s="2">
        <f t="shared" ref="G243" si="1857">INT(G240+0.3*C243)</f>
        <v>960</v>
      </c>
      <c r="H243" s="2">
        <f t="shared" ref="H243" si="1858">INT(H240+0.75*C243)</f>
        <v>2486</v>
      </c>
      <c r="I243" s="2">
        <f t="shared" ref="I243" si="1859">INT(I240+0.4*C243)</f>
        <v>1302</v>
      </c>
      <c r="J243" s="6" t="s">
        <v>23</v>
      </c>
      <c r="K243" s="2">
        <f t="shared" ref="K243:K244" si="1860">INT(K240+0.1*C243)</f>
        <v>306</v>
      </c>
      <c r="L243" s="2" t="s">
        <v>24</v>
      </c>
      <c r="M243" s="2">
        <f t="shared" ref="M243" si="1861">INT(M240+0.5*C243)</f>
        <v>1680</v>
      </c>
      <c r="N243" s="2" t="s">
        <v>27</v>
      </c>
      <c r="O243" s="2">
        <f t="shared" ref="O243" si="1862">INT(O240+0.05*C243)</f>
        <v>128</v>
      </c>
      <c r="P243" s="2">
        <f t="shared" si="1522"/>
        <v>15</v>
      </c>
    </row>
    <row r="244" spans="1:16" x14ac:dyDescent="0.25">
      <c r="A244" s="5" t="s">
        <v>270</v>
      </c>
      <c r="B244" s="2" t="s">
        <v>3</v>
      </c>
      <c r="C244" s="2">
        <f t="shared" si="1665"/>
        <v>81</v>
      </c>
      <c r="D244" s="5" t="str">
        <f t="shared" ref="D244" si="1863">IF(AND(C244&gt;0,C244&lt;25),"units_knight_1.png",IF(AND(C244&gt;=25,C244&lt;50),"units_knight_2.png",IF(AND(C244&gt;=50,C244&lt;75),"units_knight_3.png",IF(AND(C244&gt;=75,C244&lt;100),"units_knight_4.png",IF(AND(C244&gt;=100,C244&lt;125),"units_knight_5.png",IF(AND(C244&gt;=125,C244&lt;150),"units_knight_6.png",IF(AND(C244&gt;=150,C244&lt;175),"units_knight_7.png",IF(AND(C244&gt;=175,C244&lt;200),"units_knight_8.png",IF(AND(C244&gt;=200,C244&lt;225),"units_knight_9.png",IF(AND(C244&gt;=225,C244&lt;250),"units_knight_10.png",IF(AND(C244&gt;=250,C244&lt;275),"units_knight_11.png",IF(AND(C244&gt;=275,C244&lt;300),"units_pikeman_12.png","units_pikeman_13.png"))))))))))))</f>
        <v>units_knight_4.png</v>
      </c>
      <c r="E244" s="5" t="str">
        <f t="shared" si="1658"/>
        <v>Lkey_combat_unit_knight_81</v>
      </c>
      <c r="F244" s="6">
        <f t="shared" ref="F244" si="1864">INT(F241+1.1*C244)</f>
        <v>3716</v>
      </c>
      <c r="G244" s="2">
        <f t="shared" ref="G244" si="1865">INT(G241+0.6*C244)</f>
        <v>1985</v>
      </c>
      <c r="H244" s="2">
        <f t="shared" ref="H244" si="1866">INT(H241+0.65*C244)</f>
        <v>2134</v>
      </c>
      <c r="I244" s="2">
        <f t="shared" ref="I244" si="1867">INT(I241+0.2*C244)</f>
        <v>632</v>
      </c>
      <c r="J244" s="6" t="s">
        <v>23</v>
      </c>
      <c r="K244" s="2">
        <f t="shared" si="1860"/>
        <v>316</v>
      </c>
      <c r="L244" s="2" t="s">
        <v>24</v>
      </c>
      <c r="M244" s="2">
        <f t="shared" ref="M244:M245" si="1868">INT(M241+0.05*C244)</f>
        <v>128</v>
      </c>
      <c r="N244" s="2" t="s">
        <v>27</v>
      </c>
      <c r="O244" s="2">
        <f t="shared" ref="O244" si="1869">INT(O241+0.5*C244)</f>
        <v>1670</v>
      </c>
      <c r="P244" s="2">
        <f t="shared" si="1522"/>
        <v>20</v>
      </c>
    </row>
    <row r="245" spans="1:16" x14ac:dyDescent="0.25">
      <c r="A245" s="5" t="s">
        <v>271</v>
      </c>
      <c r="B245" s="2" t="s">
        <v>15</v>
      </c>
      <c r="C245" s="2">
        <f t="shared" si="1665"/>
        <v>82</v>
      </c>
      <c r="D245" s="5" t="str">
        <f t="shared" ref="D245" si="1870">IF(AND(C245&gt;0,C245&lt;25),"units_pikeman_1.png",IF(AND(C245&gt;=25,C245&lt;50),"units_pikeman_2.png",IF(AND(C245&gt;=50,C245&lt;75),"units_pikeman_3.png",IF(AND(C245&gt;=75,C245&lt;100),"units_pikeman_4.png",IF(AND(C245&gt;=100,C245&lt;125),"units_pikeman_5.png",IF(AND(C245&gt;=125,C245&lt;150),"units_pikeman_6.png",IF(AND(C245&gt;=150,C245&lt;175),"units_pikeman_7.png",IF(AND(C245&gt;=175,C245&lt;200),"units_pikeman_8.png",IF(AND(C245&gt;=200,C245&lt;225),"units_pikeman_9.png",IF(AND(C245&gt;=225,C245&lt;250),"units_pikeman_10.png",IF(AND(C245&gt;=250,C245&lt;275),"units_pikeman_11.png",IF(AND(C245&gt;=275,C245&lt;300),"units_pikeman_12.png","units_pikeman_13.png"))))))))))))</f>
        <v>units_pikeman_4.png</v>
      </c>
      <c r="E245" s="5" t="str">
        <f t="shared" si="1667"/>
        <v>Lkey_combat_unit_pikeman_82</v>
      </c>
      <c r="F245" s="6">
        <f t="shared" ref="F245" si="1871">INT(F242+1.3*C245)</f>
        <v>4506</v>
      </c>
      <c r="G245" s="2">
        <f t="shared" ref="G245" si="1872">INT(G242+0.5*C245)</f>
        <v>1691</v>
      </c>
      <c r="H245" s="2">
        <f t="shared" ref="H245" si="1873">INT(H242+0.5*C245)</f>
        <v>1691</v>
      </c>
      <c r="I245" s="2">
        <f t="shared" ref="I245" si="1874">INT(I242+0.7*C245)</f>
        <v>2367</v>
      </c>
      <c r="J245" s="6" t="s">
        <v>23</v>
      </c>
      <c r="K245" s="2">
        <f t="shared" ref="K245" si="1875">INT(K242+0.5*C245)</f>
        <v>1731</v>
      </c>
      <c r="L245" s="2" t="s">
        <v>24</v>
      </c>
      <c r="M245" s="2">
        <f t="shared" si="1868"/>
        <v>132</v>
      </c>
      <c r="N245" s="2" t="s">
        <v>27</v>
      </c>
      <c r="O245" s="2">
        <f t="shared" ref="O245" si="1876">INT(O242+0.1*C245)</f>
        <v>304</v>
      </c>
      <c r="P245" s="2">
        <f t="shared" si="1522"/>
        <v>10</v>
      </c>
    </row>
    <row r="246" spans="1:16" x14ac:dyDescent="0.25">
      <c r="A246" s="5" t="s">
        <v>272</v>
      </c>
      <c r="B246" s="2" t="s">
        <v>1</v>
      </c>
      <c r="C246" s="2">
        <f t="shared" si="1665"/>
        <v>82</v>
      </c>
      <c r="D246" s="5" t="str">
        <f t="shared" ref="D246" si="1877">IF(AND(C246&gt;0,C246&lt;25),"units_archer_1.png",IF(AND(C246&gt;=25,C246&lt;50),"units_archer_2.png",IF(AND(C246&gt;=50,C246&lt;75),"units_archer_3.png",IF(AND(C246&gt;=75,C246&lt;100),"units_archer_4.png",IF(AND(C246&gt;=100,C246&lt;125),"units_archer_5.png",IF(AND(C246&gt;=125,C246&lt;150),"units_archer_6.png",IF(AND(C246&gt;=150,C246&lt;175),"units_archer_7.png",IF(AND(C246&gt;=175,C246&lt;200),"units_archer_8.png",IF(AND(C246&gt;=200,C246&lt;225),"units_archer_9.png",IF(AND(C246&gt;=225,C246&lt;250),"units_archer_10.png",IF(AND(C246&gt;=250,C246&lt;275),"units_archer_11.png",IF(AND(C246&gt;=275,C246&lt;300),"units_pikeman_12.png","units_pikeman_13.png"))))))))))))</f>
        <v>units_archer_4.png</v>
      </c>
      <c r="E246" s="5" t="str">
        <f t="shared" si="1675"/>
        <v>Lkey_combat_unit_archer_82</v>
      </c>
      <c r="F246" s="6">
        <f t="shared" ref="F246" si="1878">INT(F243+0.9*C246)</f>
        <v>3125</v>
      </c>
      <c r="G246" s="2">
        <f t="shared" ref="G246" si="1879">INT(G243+0.3*C246)</f>
        <v>984</v>
      </c>
      <c r="H246" s="2">
        <f t="shared" ref="H246" si="1880">INT(H243+0.75*C246)</f>
        <v>2547</v>
      </c>
      <c r="I246" s="2">
        <f t="shared" ref="I246" si="1881">INT(I243+0.4*C246)</f>
        <v>1334</v>
      </c>
      <c r="J246" s="6" t="s">
        <v>23</v>
      </c>
      <c r="K246" s="2">
        <f t="shared" ref="K246:K247" si="1882">INT(K243+0.1*C246)</f>
        <v>314</v>
      </c>
      <c r="L246" s="2" t="s">
        <v>24</v>
      </c>
      <c r="M246" s="2">
        <f t="shared" ref="M246" si="1883">INT(M243+0.5*C246)</f>
        <v>1721</v>
      </c>
      <c r="N246" s="2" t="s">
        <v>27</v>
      </c>
      <c r="O246" s="2">
        <f t="shared" ref="O246" si="1884">INT(O243+0.05*C246)</f>
        <v>132</v>
      </c>
      <c r="P246" s="2">
        <f t="shared" si="1522"/>
        <v>15</v>
      </c>
    </row>
    <row r="247" spans="1:16" x14ac:dyDescent="0.25">
      <c r="A247" s="5" t="s">
        <v>273</v>
      </c>
      <c r="B247" s="2" t="s">
        <v>3</v>
      </c>
      <c r="C247" s="2">
        <f t="shared" si="1665"/>
        <v>82</v>
      </c>
      <c r="D247" s="5" t="str">
        <f t="shared" ref="D247" si="1885">IF(AND(C247&gt;0,C247&lt;25),"units_knight_1.png",IF(AND(C247&gt;=25,C247&lt;50),"units_knight_2.png",IF(AND(C247&gt;=50,C247&lt;75),"units_knight_3.png",IF(AND(C247&gt;=75,C247&lt;100),"units_knight_4.png",IF(AND(C247&gt;=100,C247&lt;125),"units_knight_5.png",IF(AND(C247&gt;=125,C247&lt;150),"units_knight_6.png",IF(AND(C247&gt;=150,C247&lt;175),"units_knight_7.png",IF(AND(C247&gt;=175,C247&lt;200),"units_knight_8.png",IF(AND(C247&gt;=200,C247&lt;225),"units_knight_9.png",IF(AND(C247&gt;=225,C247&lt;250),"units_knight_10.png",IF(AND(C247&gt;=250,C247&lt;275),"units_knight_11.png",IF(AND(C247&gt;=275,C247&lt;300),"units_pikeman_12.png","units_pikeman_13.png"))))))))))))</f>
        <v>units_knight_4.png</v>
      </c>
      <c r="E247" s="5" t="str">
        <f t="shared" si="1684"/>
        <v>Lkey_combat_unit_knight_82</v>
      </c>
      <c r="F247" s="6">
        <f t="shared" ref="F247" si="1886">INT(F244+1.1*C247)</f>
        <v>3806</v>
      </c>
      <c r="G247" s="2">
        <f t="shared" ref="G247" si="1887">INT(G244+0.6*C247)</f>
        <v>2034</v>
      </c>
      <c r="H247" s="2">
        <f t="shared" ref="H247" si="1888">INT(H244+0.65*C247)</f>
        <v>2187</v>
      </c>
      <c r="I247" s="2">
        <f t="shared" ref="I247" si="1889">INT(I244+0.2*C247)</f>
        <v>648</v>
      </c>
      <c r="J247" s="6" t="s">
        <v>23</v>
      </c>
      <c r="K247" s="2">
        <f t="shared" si="1882"/>
        <v>324</v>
      </c>
      <c r="L247" s="2" t="s">
        <v>24</v>
      </c>
      <c r="M247" s="2">
        <f t="shared" ref="M247:M248" si="1890">INT(M244+0.05*C247)</f>
        <v>132</v>
      </c>
      <c r="N247" s="2" t="s">
        <v>27</v>
      </c>
      <c r="O247" s="2">
        <f t="shared" ref="O247" si="1891">INT(O244+0.5*C247)</f>
        <v>1711</v>
      </c>
      <c r="P247" s="2">
        <f t="shared" si="1522"/>
        <v>20</v>
      </c>
    </row>
    <row r="248" spans="1:16" x14ac:dyDescent="0.25">
      <c r="A248" s="5" t="s">
        <v>274</v>
      </c>
      <c r="B248" s="2" t="s">
        <v>15</v>
      </c>
      <c r="C248" s="2">
        <f t="shared" si="1665"/>
        <v>83</v>
      </c>
      <c r="D248" s="5" t="str">
        <f t="shared" ref="D248" si="1892">IF(AND(C248&gt;0,C248&lt;25),"units_pikeman_1.png",IF(AND(C248&gt;=25,C248&lt;50),"units_pikeman_2.png",IF(AND(C248&gt;=50,C248&lt;75),"units_pikeman_3.png",IF(AND(C248&gt;=75,C248&lt;100),"units_pikeman_4.png",IF(AND(C248&gt;=100,C248&lt;125),"units_pikeman_5.png",IF(AND(C248&gt;=125,C248&lt;150),"units_pikeman_6.png",IF(AND(C248&gt;=150,C248&lt;175),"units_pikeman_7.png",IF(AND(C248&gt;=175,C248&lt;200),"units_pikeman_8.png",IF(AND(C248&gt;=200,C248&lt;225),"units_pikeman_9.png",IF(AND(C248&gt;=225,C248&lt;250),"units_pikeman_10.png",IF(AND(C248&gt;=250,C248&lt;275),"units_pikeman_11.png",IF(AND(C248&gt;=275,C248&lt;300),"units_pikeman_12.png","units_pikeman_13.png"))))))))))))</f>
        <v>units_pikeman_4.png</v>
      </c>
      <c r="E248" s="5" t="str">
        <f t="shared" ref="E248" si="1893">"Lkey_combat_unit_pikeman_"&amp;C248</f>
        <v>Lkey_combat_unit_pikeman_83</v>
      </c>
      <c r="F248" s="6">
        <f t="shared" ref="F248" si="1894">INT(F245+1.3*C248)</f>
        <v>4613</v>
      </c>
      <c r="G248" s="2">
        <f t="shared" ref="G248" si="1895">INT(G245+0.5*C248)</f>
        <v>1732</v>
      </c>
      <c r="H248" s="2">
        <f t="shared" ref="H248" si="1896">INT(H245+0.5*C248)</f>
        <v>1732</v>
      </c>
      <c r="I248" s="2">
        <f t="shared" ref="I248" si="1897">INT(I245+0.7*C248)</f>
        <v>2425</v>
      </c>
      <c r="J248" s="6" t="s">
        <v>23</v>
      </c>
      <c r="K248" s="2">
        <f t="shared" ref="K248" si="1898">INT(K245+0.5*C248)</f>
        <v>1772</v>
      </c>
      <c r="L248" s="2" t="s">
        <v>24</v>
      </c>
      <c r="M248" s="2">
        <f t="shared" si="1890"/>
        <v>136</v>
      </c>
      <c r="N248" s="2" t="s">
        <v>27</v>
      </c>
      <c r="O248" s="2">
        <f t="shared" ref="O248" si="1899">INT(O245+0.1*C248)</f>
        <v>312</v>
      </c>
      <c r="P248" s="2">
        <f t="shared" si="1522"/>
        <v>10</v>
      </c>
    </row>
    <row r="249" spans="1:16" x14ac:dyDescent="0.25">
      <c r="A249" s="5" t="s">
        <v>275</v>
      </c>
      <c r="B249" s="2" t="s">
        <v>1</v>
      </c>
      <c r="C249" s="2">
        <f t="shared" si="1665"/>
        <v>83</v>
      </c>
      <c r="D249" s="5" t="str">
        <f t="shared" ref="D249" si="1900">IF(AND(C249&gt;0,C249&lt;25),"units_archer_1.png",IF(AND(C249&gt;=25,C249&lt;50),"units_archer_2.png",IF(AND(C249&gt;=50,C249&lt;75),"units_archer_3.png",IF(AND(C249&gt;=75,C249&lt;100),"units_archer_4.png",IF(AND(C249&gt;=100,C249&lt;125),"units_archer_5.png",IF(AND(C249&gt;=125,C249&lt;150),"units_archer_6.png",IF(AND(C249&gt;=150,C249&lt;175),"units_archer_7.png",IF(AND(C249&gt;=175,C249&lt;200),"units_archer_8.png",IF(AND(C249&gt;=200,C249&lt;225),"units_archer_9.png",IF(AND(C249&gt;=225,C249&lt;250),"units_archer_10.png",IF(AND(C249&gt;=250,C249&lt;275),"units_archer_11.png",IF(AND(C249&gt;=275,C249&lt;300),"units_pikeman_12.png","units_pikeman_13.png"))))))))))))</f>
        <v>units_archer_4.png</v>
      </c>
      <c r="E249" s="5" t="str">
        <f t="shared" ref="E249" si="1901">"Lkey_combat_unit_archer_"&amp;C249</f>
        <v>Lkey_combat_unit_archer_83</v>
      </c>
      <c r="F249" s="6">
        <f t="shared" ref="F249" si="1902">INT(F246+0.9*C249)</f>
        <v>3199</v>
      </c>
      <c r="G249" s="2">
        <f t="shared" ref="G249" si="1903">INT(G246+0.3*C249)</f>
        <v>1008</v>
      </c>
      <c r="H249" s="2">
        <f t="shared" ref="H249" si="1904">INT(H246+0.75*C249)</f>
        <v>2609</v>
      </c>
      <c r="I249" s="2">
        <f t="shared" ref="I249" si="1905">INT(I246+0.4*C249)</f>
        <v>1367</v>
      </c>
      <c r="J249" s="6" t="s">
        <v>23</v>
      </c>
      <c r="K249" s="2">
        <f t="shared" ref="K249:K250" si="1906">INT(K246+0.1*C249)</f>
        <v>322</v>
      </c>
      <c r="L249" s="2" t="s">
        <v>24</v>
      </c>
      <c r="M249" s="2">
        <f t="shared" ref="M249" si="1907">INT(M246+0.5*C249)</f>
        <v>1762</v>
      </c>
      <c r="N249" s="2" t="s">
        <v>27</v>
      </c>
      <c r="O249" s="2">
        <f t="shared" ref="O249" si="1908">INT(O246+0.05*C249)</f>
        <v>136</v>
      </c>
      <c r="P249" s="2">
        <f t="shared" si="1522"/>
        <v>15</v>
      </c>
    </row>
    <row r="250" spans="1:16" x14ac:dyDescent="0.25">
      <c r="A250" s="5" t="s">
        <v>276</v>
      </c>
      <c r="B250" s="2" t="s">
        <v>3</v>
      </c>
      <c r="C250" s="2">
        <f t="shared" si="1665"/>
        <v>83</v>
      </c>
      <c r="D250" s="5" t="str">
        <f t="shared" ref="D250" si="1909">IF(AND(C250&gt;0,C250&lt;25),"units_knight_1.png",IF(AND(C250&gt;=25,C250&lt;50),"units_knight_2.png",IF(AND(C250&gt;=50,C250&lt;75),"units_knight_3.png",IF(AND(C250&gt;=75,C250&lt;100),"units_knight_4.png",IF(AND(C250&gt;=100,C250&lt;125),"units_knight_5.png",IF(AND(C250&gt;=125,C250&lt;150),"units_knight_6.png",IF(AND(C250&gt;=150,C250&lt;175),"units_knight_7.png",IF(AND(C250&gt;=175,C250&lt;200),"units_knight_8.png",IF(AND(C250&gt;=200,C250&lt;225),"units_knight_9.png",IF(AND(C250&gt;=225,C250&lt;250),"units_knight_10.png",IF(AND(C250&gt;=250,C250&lt;275),"units_knight_11.png",IF(AND(C250&gt;=275,C250&lt;300),"units_pikeman_12.png","units_pikeman_13.png"))))))))))))</f>
        <v>units_knight_4.png</v>
      </c>
      <c r="E250" s="5" t="str">
        <f t="shared" ref="E250" si="1910">"Lkey_combat_unit_knight_"&amp;C250</f>
        <v>Lkey_combat_unit_knight_83</v>
      </c>
      <c r="F250" s="6">
        <f t="shared" ref="F250" si="1911">INT(F247+1.1*C250)</f>
        <v>3897</v>
      </c>
      <c r="G250" s="2">
        <f t="shared" ref="G250" si="1912">INT(G247+0.6*C250)</f>
        <v>2083</v>
      </c>
      <c r="H250" s="2">
        <f t="shared" ref="H250" si="1913">INT(H247+0.65*C250)</f>
        <v>2240</v>
      </c>
      <c r="I250" s="2">
        <f t="shared" ref="I250" si="1914">INT(I247+0.2*C250)</f>
        <v>664</v>
      </c>
      <c r="J250" s="6" t="s">
        <v>23</v>
      </c>
      <c r="K250" s="2">
        <f t="shared" si="1906"/>
        <v>332</v>
      </c>
      <c r="L250" s="2" t="s">
        <v>24</v>
      </c>
      <c r="M250" s="2">
        <f t="shared" ref="M250:M251" si="1915">INT(M247+0.05*C250)</f>
        <v>136</v>
      </c>
      <c r="N250" s="2" t="s">
        <v>27</v>
      </c>
      <c r="O250" s="2">
        <f t="shared" ref="O250" si="1916">INT(O247+0.5*C250)</f>
        <v>1752</v>
      </c>
      <c r="P250" s="2">
        <f t="shared" si="1522"/>
        <v>20</v>
      </c>
    </row>
    <row r="251" spans="1:16" x14ac:dyDescent="0.25">
      <c r="A251" s="5" t="s">
        <v>277</v>
      </c>
      <c r="B251" s="2" t="s">
        <v>15</v>
      </c>
      <c r="C251" s="2">
        <f t="shared" si="1665"/>
        <v>84</v>
      </c>
      <c r="D251" s="5" t="str">
        <f t="shared" ref="D251" si="1917">IF(AND(C251&gt;0,C251&lt;25),"units_pikeman_1.png",IF(AND(C251&gt;=25,C251&lt;50),"units_pikeman_2.png",IF(AND(C251&gt;=50,C251&lt;75),"units_pikeman_3.png",IF(AND(C251&gt;=75,C251&lt;100),"units_pikeman_4.png",IF(AND(C251&gt;=100,C251&lt;125),"units_pikeman_5.png",IF(AND(C251&gt;=125,C251&lt;150),"units_pikeman_6.png",IF(AND(C251&gt;=150,C251&lt;175),"units_pikeman_7.png",IF(AND(C251&gt;=175,C251&lt;200),"units_pikeman_8.png",IF(AND(C251&gt;=200,C251&lt;225),"units_pikeman_9.png",IF(AND(C251&gt;=225,C251&lt;250),"units_pikeman_10.png",IF(AND(C251&gt;=250,C251&lt;275),"units_pikeman_11.png",IF(AND(C251&gt;=275,C251&lt;300),"units_pikeman_12.png","units_pikeman_13.png"))))))))))))</f>
        <v>units_pikeman_4.png</v>
      </c>
      <c r="E251" s="5" t="str">
        <f t="shared" si="1490"/>
        <v>Lkey_combat_unit_pikeman_84</v>
      </c>
      <c r="F251" s="6">
        <f t="shared" ref="F251" si="1918">INT(F248+1.3*C251)</f>
        <v>4722</v>
      </c>
      <c r="G251" s="2">
        <f t="shared" ref="G251" si="1919">INT(G248+0.5*C251)</f>
        <v>1774</v>
      </c>
      <c r="H251" s="2">
        <f t="shared" ref="H251" si="1920">INT(H248+0.5*C251)</f>
        <v>1774</v>
      </c>
      <c r="I251" s="2">
        <f t="shared" ref="I251" si="1921">INT(I248+0.7*C251)</f>
        <v>2483</v>
      </c>
      <c r="J251" s="6" t="s">
        <v>23</v>
      </c>
      <c r="K251" s="2">
        <f t="shared" ref="K251" si="1922">INT(K248+0.5*C251)</f>
        <v>1814</v>
      </c>
      <c r="L251" s="2" t="s">
        <v>24</v>
      </c>
      <c r="M251" s="2">
        <f t="shared" si="1915"/>
        <v>140</v>
      </c>
      <c r="N251" s="2" t="s">
        <v>27</v>
      </c>
      <c r="O251" s="2">
        <f t="shared" ref="O251" si="1923">INT(O248+0.1*C251)</f>
        <v>320</v>
      </c>
      <c r="P251" s="2">
        <f t="shared" si="1522"/>
        <v>10</v>
      </c>
    </row>
    <row r="252" spans="1:16" x14ac:dyDescent="0.25">
      <c r="A252" s="5" t="s">
        <v>278</v>
      </c>
      <c r="B252" s="2" t="s">
        <v>1</v>
      </c>
      <c r="C252" s="2">
        <f t="shared" si="1665"/>
        <v>84</v>
      </c>
      <c r="D252" s="5" t="str">
        <f t="shared" ref="D252" si="1924">IF(AND(C252&gt;0,C252&lt;25),"units_archer_1.png",IF(AND(C252&gt;=25,C252&lt;50),"units_archer_2.png",IF(AND(C252&gt;=50,C252&lt;75),"units_archer_3.png",IF(AND(C252&gt;=75,C252&lt;100),"units_archer_4.png",IF(AND(C252&gt;=100,C252&lt;125),"units_archer_5.png",IF(AND(C252&gt;=125,C252&lt;150),"units_archer_6.png",IF(AND(C252&gt;=150,C252&lt;175),"units_archer_7.png",IF(AND(C252&gt;=175,C252&lt;200),"units_archer_8.png",IF(AND(C252&gt;=200,C252&lt;225),"units_archer_9.png",IF(AND(C252&gt;=225,C252&lt;250),"units_archer_10.png",IF(AND(C252&gt;=250,C252&lt;275),"units_archer_11.png",IF(AND(C252&gt;=275,C252&lt;300),"units_pikeman_12.png","units_pikeman_13.png"))))))))))))</f>
        <v>units_archer_4.png</v>
      </c>
      <c r="E252" s="5" t="str">
        <f t="shared" si="1498"/>
        <v>Lkey_combat_unit_archer_84</v>
      </c>
      <c r="F252" s="6">
        <f t="shared" ref="F252" si="1925">INT(F249+0.9*C252)</f>
        <v>3274</v>
      </c>
      <c r="G252" s="2">
        <f t="shared" ref="G252" si="1926">INT(G249+0.3*C252)</f>
        <v>1033</v>
      </c>
      <c r="H252" s="2">
        <f t="shared" ref="H252" si="1927">INT(H249+0.75*C252)</f>
        <v>2672</v>
      </c>
      <c r="I252" s="2">
        <f t="shared" ref="I252" si="1928">INT(I249+0.4*C252)</f>
        <v>1400</v>
      </c>
      <c r="J252" s="6" t="s">
        <v>23</v>
      </c>
      <c r="K252" s="2">
        <f t="shared" ref="K252:K253" si="1929">INT(K249+0.1*C252)</f>
        <v>330</v>
      </c>
      <c r="L252" s="2" t="s">
        <v>24</v>
      </c>
      <c r="M252" s="2">
        <f t="shared" ref="M252" si="1930">INT(M249+0.5*C252)</f>
        <v>1804</v>
      </c>
      <c r="N252" s="2" t="s">
        <v>27</v>
      </c>
      <c r="O252" s="2">
        <f t="shared" ref="O252" si="1931">INT(O249+0.05*C252)</f>
        <v>140</v>
      </c>
      <c r="P252" s="2">
        <f t="shared" si="1522"/>
        <v>15</v>
      </c>
    </row>
    <row r="253" spans="1:16" x14ac:dyDescent="0.25">
      <c r="A253" s="5" t="s">
        <v>279</v>
      </c>
      <c r="B253" s="2" t="s">
        <v>3</v>
      </c>
      <c r="C253" s="2">
        <f t="shared" si="1665"/>
        <v>84</v>
      </c>
      <c r="D253" s="5" t="str">
        <f t="shared" ref="D253" si="1932">IF(AND(C253&gt;0,C253&lt;25),"units_knight_1.png",IF(AND(C253&gt;=25,C253&lt;50),"units_knight_2.png",IF(AND(C253&gt;=50,C253&lt;75),"units_knight_3.png",IF(AND(C253&gt;=75,C253&lt;100),"units_knight_4.png",IF(AND(C253&gt;=100,C253&lt;125),"units_knight_5.png",IF(AND(C253&gt;=125,C253&lt;150),"units_knight_6.png",IF(AND(C253&gt;=150,C253&lt;175),"units_knight_7.png",IF(AND(C253&gt;=175,C253&lt;200),"units_knight_8.png",IF(AND(C253&gt;=200,C253&lt;225),"units_knight_9.png",IF(AND(C253&gt;=225,C253&lt;250),"units_knight_10.png",IF(AND(C253&gt;=250,C253&lt;275),"units_knight_11.png",IF(AND(C253&gt;=275,C253&lt;300),"units_pikeman_12.png","units_pikeman_13.png"))))))))))))</f>
        <v>units_knight_4.png</v>
      </c>
      <c r="E253" s="5" t="str">
        <f t="shared" si="1507"/>
        <v>Lkey_combat_unit_knight_84</v>
      </c>
      <c r="F253" s="6">
        <f t="shared" ref="F253" si="1933">INT(F250+1.1*C253)</f>
        <v>3989</v>
      </c>
      <c r="G253" s="2">
        <f t="shared" ref="G253" si="1934">INT(G250+0.6*C253)</f>
        <v>2133</v>
      </c>
      <c r="H253" s="2">
        <f t="shared" ref="H253" si="1935">INT(H250+0.65*C253)</f>
        <v>2294</v>
      </c>
      <c r="I253" s="2">
        <f t="shared" ref="I253" si="1936">INT(I250+0.2*C253)</f>
        <v>680</v>
      </c>
      <c r="J253" s="6" t="s">
        <v>23</v>
      </c>
      <c r="K253" s="2">
        <f t="shared" si="1929"/>
        <v>340</v>
      </c>
      <c r="L253" s="2" t="s">
        <v>24</v>
      </c>
      <c r="M253" s="2">
        <f t="shared" ref="M253:M254" si="1937">INT(M250+0.05*C253)</f>
        <v>140</v>
      </c>
      <c r="N253" s="2" t="s">
        <v>27</v>
      </c>
      <c r="O253" s="2">
        <f t="shared" ref="O253" si="1938">INT(O250+0.5*C253)</f>
        <v>1794</v>
      </c>
      <c r="P253" s="2">
        <f t="shared" si="1522"/>
        <v>20</v>
      </c>
    </row>
    <row r="254" spans="1:16" x14ac:dyDescent="0.25">
      <c r="A254" s="5" t="s">
        <v>280</v>
      </c>
      <c r="B254" s="2" t="s">
        <v>15</v>
      </c>
      <c r="C254" s="2">
        <f t="shared" si="1665"/>
        <v>85</v>
      </c>
      <c r="D254" s="5" t="str">
        <f t="shared" ref="D254" si="1939">IF(AND(C254&gt;0,C254&lt;25),"units_pikeman_1.png",IF(AND(C254&gt;=25,C254&lt;50),"units_pikeman_2.png",IF(AND(C254&gt;=50,C254&lt;75),"units_pikeman_3.png",IF(AND(C254&gt;=75,C254&lt;100),"units_pikeman_4.png",IF(AND(C254&gt;=100,C254&lt;125),"units_pikeman_5.png",IF(AND(C254&gt;=125,C254&lt;150),"units_pikeman_6.png",IF(AND(C254&gt;=150,C254&lt;175),"units_pikeman_7.png",IF(AND(C254&gt;=175,C254&lt;200),"units_pikeman_8.png",IF(AND(C254&gt;=200,C254&lt;225),"units_pikeman_9.png",IF(AND(C254&gt;=225,C254&lt;250),"units_pikeman_10.png",IF(AND(C254&gt;=250,C254&lt;275),"units_pikeman_11.png",IF(AND(C254&gt;=275,C254&lt;300),"units_pikeman_12.png","units_pikeman_13.png"))))))))))))</f>
        <v>units_pikeman_4.png</v>
      </c>
      <c r="E254" s="5" t="str">
        <f t="shared" si="1515"/>
        <v>Lkey_combat_unit_pikeman_85</v>
      </c>
      <c r="F254" s="6">
        <f t="shared" ref="F254" si="1940">INT(F251+1.3*C254)</f>
        <v>4832</v>
      </c>
      <c r="G254" s="2">
        <f t="shared" ref="G254" si="1941">INT(G251+0.5*C254)</f>
        <v>1816</v>
      </c>
      <c r="H254" s="2">
        <f t="shared" ref="H254" si="1942">INT(H251+0.5*C254)</f>
        <v>1816</v>
      </c>
      <c r="I254" s="2">
        <f t="shared" ref="I254" si="1943">INT(I251+0.7*C254)</f>
        <v>2542</v>
      </c>
      <c r="J254" s="6" t="s">
        <v>23</v>
      </c>
      <c r="K254" s="2">
        <f t="shared" ref="K254" si="1944">INT(K251+0.5*C254)</f>
        <v>1856</v>
      </c>
      <c r="L254" s="2" t="s">
        <v>24</v>
      </c>
      <c r="M254" s="2">
        <f t="shared" si="1937"/>
        <v>144</v>
      </c>
      <c r="N254" s="2" t="s">
        <v>27</v>
      </c>
      <c r="O254" s="2">
        <f t="shared" ref="O254" si="1945">INT(O251+0.1*C254)</f>
        <v>328</v>
      </c>
      <c r="P254" s="2">
        <f t="shared" si="1522"/>
        <v>10</v>
      </c>
    </row>
    <row r="255" spans="1:16" x14ac:dyDescent="0.25">
      <c r="A255" s="5" t="s">
        <v>281</v>
      </c>
      <c r="B255" s="2" t="s">
        <v>1</v>
      </c>
      <c r="C255" s="2">
        <f t="shared" si="1665"/>
        <v>85</v>
      </c>
      <c r="D255" s="5" t="str">
        <f t="shared" ref="D255" si="1946">IF(AND(C255&gt;0,C255&lt;25),"units_archer_1.png",IF(AND(C255&gt;=25,C255&lt;50),"units_archer_2.png",IF(AND(C255&gt;=50,C255&lt;75),"units_archer_3.png",IF(AND(C255&gt;=75,C255&lt;100),"units_archer_4.png",IF(AND(C255&gt;=100,C255&lt;125),"units_archer_5.png",IF(AND(C255&gt;=125,C255&lt;150),"units_archer_6.png",IF(AND(C255&gt;=150,C255&lt;175),"units_archer_7.png",IF(AND(C255&gt;=175,C255&lt;200),"units_archer_8.png",IF(AND(C255&gt;=200,C255&lt;225),"units_archer_9.png",IF(AND(C255&gt;=225,C255&lt;250),"units_archer_10.png",IF(AND(C255&gt;=250,C255&lt;275),"units_archer_11.png",IF(AND(C255&gt;=275,C255&lt;300),"units_pikeman_12.png","units_pikeman_13.png"))))))))))))</f>
        <v>units_archer_4.png</v>
      </c>
      <c r="E255" s="5" t="str">
        <f t="shared" si="1524"/>
        <v>Lkey_combat_unit_archer_85</v>
      </c>
      <c r="F255" s="6">
        <f t="shared" ref="F255" si="1947">INT(F252+0.9*C255)</f>
        <v>3350</v>
      </c>
      <c r="G255" s="2">
        <f t="shared" ref="G255" si="1948">INT(G252+0.3*C255)</f>
        <v>1058</v>
      </c>
      <c r="H255" s="2">
        <f t="shared" ref="H255" si="1949">INT(H252+0.75*C255)</f>
        <v>2735</v>
      </c>
      <c r="I255" s="2">
        <f t="shared" ref="I255" si="1950">INT(I252+0.4*C255)</f>
        <v>1434</v>
      </c>
      <c r="J255" s="6" t="s">
        <v>23</v>
      </c>
      <c r="K255" s="2">
        <f t="shared" ref="K255:K256" si="1951">INT(K252+0.1*C255)</f>
        <v>338</v>
      </c>
      <c r="L255" s="2" t="s">
        <v>24</v>
      </c>
      <c r="M255" s="2">
        <f t="shared" ref="M255" si="1952">INT(M252+0.5*C255)</f>
        <v>1846</v>
      </c>
      <c r="N255" s="2" t="s">
        <v>27</v>
      </c>
      <c r="O255" s="2">
        <f t="shared" ref="O255" si="1953">INT(O252+0.05*C255)</f>
        <v>144</v>
      </c>
      <c r="P255" s="2">
        <f t="shared" si="1522"/>
        <v>15</v>
      </c>
    </row>
    <row r="256" spans="1:16" x14ac:dyDescent="0.25">
      <c r="A256" s="5" t="s">
        <v>282</v>
      </c>
      <c r="B256" s="2" t="s">
        <v>3</v>
      </c>
      <c r="C256" s="2">
        <f t="shared" si="1665"/>
        <v>85</v>
      </c>
      <c r="D256" s="5" t="str">
        <f t="shared" ref="D256" si="1954">IF(AND(C256&gt;0,C256&lt;25),"units_knight_1.png",IF(AND(C256&gt;=25,C256&lt;50),"units_knight_2.png",IF(AND(C256&gt;=50,C256&lt;75),"units_knight_3.png",IF(AND(C256&gt;=75,C256&lt;100),"units_knight_4.png",IF(AND(C256&gt;=100,C256&lt;125),"units_knight_5.png",IF(AND(C256&gt;=125,C256&lt;150),"units_knight_6.png",IF(AND(C256&gt;=150,C256&lt;175),"units_knight_7.png",IF(AND(C256&gt;=175,C256&lt;200),"units_knight_8.png",IF(AND(C256&gt;=200,C256&lt;225),"units_knight_9.png",IF(AND(C256&gt;=225,C256&lt;250),"units_knight_10.png",IF(AND(C256&gt;=250,C256&lt;275),"units_knight_11.png",IF(AND(C256&gt;=275,C256&lt;300),"units_pikeman_12.png","units_pikeman_13.png"))))))))))))</f>
        <v>units_knight_4.png</v>
      </c>
      <c r="E256" s="5" t="str">
        <f t="shared" si="1533"/>
        <v>Lkey_combat_unit_knight_85</v>
      </c>
      <c r="F256" s="6">
        <f t="shared" ref="F256" si="1955">INT(F253+1.1*C256)</f>
        <v>4082</v>
      </c>
      <c r="G256" s="2">
        <f t="shared" ref="G256" si="1956">INT(G253+0.6*C256)</f>
        <v>2184</v>
      </c>
      <c r="H256" s="2">
        <f t="shared" ref="H256" si="1957">INT(H253+0.65*C256)</f>
        <v>2349</v>
      </c>
      <c r="I256" s="2">
        <f t="shared" ref="I256" si="1958">INT(I253+0.2*C256)</f>
        <v>697</v>
      </c>
      <c r="J256" s="6" t="s">
        <v>23</v>
      </c>
      <c r="K256" s="2">
        <f t="shared" si="1951"/>
        <v>348</v>
      </c>
      <c r="L256" s="2" t="s">
        <v>24</v>
      </c>
      <c r="M256" s="2">
        <f t="shared" ref="M256:M257" si="1959">INT(M253+0.05*C256)</f>
        <v>144</v>
      </c>
      <c r="N256" s="2" t="s">
        <v>27</v>
      </c>
      <c r="O256" s="2">
        <f t="shared" ref="O256" si="1960">INT(O253+0.5*C256)</f>
        <v>1836</v>
      </c>
      <c r="P256" s="2">
        <f t="shared" si="1522"/>
        <v>20</v>
      </c>
    </row>
    <row r="257" spans="1:16" x14ac:dyDescent="0.25">
      <c r="A257" s="5" t="s">
        <v>283</v>
      </c>
      <c r="B257" s="2" t="s">
        <v>15</v>
      </c>
      <c r="C257" s="2">
        <f t="shared" si="1665"/>
        <v>86</v>
      </c>
      <c r="D257" s="5" t="str">
        <f t="shared" ref="D257" si="1961">IF(AND(C257&gt;0,C257&lt;25),"units_pikeman_1.png",IF(AND(C257&gt;=25,C257&lt;50),"units_pikeman_2.png",IF(AND(C257&gt;=50,C257&lt;75),"units_pikeman_3.png",IF(AND(C257&gt;=75,C257&lt;100),"units_pikeman_4.png",IF(AND(C257&gt;=100,C257&lt;125),"units_pikeman_5.png",IF(AND(C257&gt;=125,C257&lt;150),"units_pikeman_6.png",IF(AND(C257&gt;=150,C257&lt;175),"units_pikeman_7.png",IF(AND(C257&gt;=175,C257&lt;200),"units_pikeman_8.png",IF(AND(C257&gt;=200,C257&lt;225),"units_pikeman_9.png",IF(AND(C257&gt;=225,C257&lt;250),"units_pikeman_10.png",IF(AND(C257&gt;=250,C257&lt;275),"units_pikeman_11.png",IF(AND(C257&gt;=275,C257&lt;300),"units_pikeman_12.png","units_pikeman_13.png"))))))))))))</f>
        <v>units_pikeman_4.png</v>
      </c>
      <c r="E257" s="5" t="str">
        <f t="shared" si="1541"/>
        <v>Lkey_combat_unit_pikeman_86</v>
      </c>
      <c r="F257" s="6">
        <f t="shared" ref="F257" si="1962">INT(F254+1.3*C257)</f>
        <v>4943</v>
      </c>
      <c r="G257" s="2">
        <f t="shared" ref="G257" si="1963">INT(G254+0.5*C257)</f>
        <v>1859</v>
      </c>
      <c r="H257" s="2">
        <f t="shared" ref="H257" si="1964">INT(H254+0.5*C257)</f>
        <v>1859</v>
      </c>
      <c r="I257" s="2">
        <f t="shared" ref="I257" si="1965">INT(I254+0.7*C257)</f>
        <v>2602</v>
      </c>
      <c r="J257" s="6" t="s">
        <v>23</v>
      </c>
      <c r="K257" s="2">
        <f t="shared" ref="K257" si="1966">INT(K254+0.5*C257)</f>
        <v>1899</v>
      </c>
      <c r="L257" s="2" t="s">
        <v>24</v>
      </c>
      <c r="M257" s="2">
        <f t="shared" si="1959"/>
        <v>148</v>
      </c>
      <c r="N257" s="2" t="s">
        <v>27</v>
      </c>
      <c r="O257" s="2">
        <f t="shared" ref="O257" si="1967">INT(O254+0.1*C257)</f>
        <v>336</v>
      </c>
      <c r="P257" s="2">
        <f t="shared" si="1522"/>
        <v>10</v>
      </c>
    </row>
    <row r="258" spans="1:16" x14ac:dyDescent="0.25">
      <c r="A258" s="5" t="s">
        <v>284</v>
      </c>
      <c r="B258" s="2" t="s">
        <v>1</v>
      </c>
      <c r="C258" s="2">
        <f t="shared" si="1665"/>
        <v>86</v>
      </c>
      <c r="D258" s="5" t="str">
        <f t="shared" ref="D258" si="1968">IF(AND(C258&gt;0,C258&lt;25),"units_archer_1.png",IF(AND(C258&gt;=25,C258&lt;50),"units_archer_2.png",IF(AND(C258&gt;=50,C258&lt;75),"units_archer_3.png",IF(AND(C258&gt;=75,C258&lt;100),"units_archer_4.png",IF(AND(C258&gt;=100,C258&lt;125),"units_archer_5.png",IF(AND(C258&gt;=125,C258&lt;150),"units_archer_6.png",IF(AND(C258&gt;=150,C258&lt;175),"units_archer_7.png",IF(AND(C258&gt;=175,C258&lt;200),"units_archer_8.png",IF(AND(C258&gt;=200,C258&lt;225),"units_archer_9.png",IF(AND(C258&gt;=225,C258&lt;250),"units_archer_10.png",IF(AND(C258&gt;=250,C258&lt;275),"units_archer_11.png",IF(AND(C258&gt;=275,C258&lt;300),"units_pikeman_12.png","units_pikeman_13.png"))))))))))))</f>
        <v>units_archer_4.png</v>
      </c>
      <c r="E258" s="5" t="str">
        <f t="shared" si="1549"/>
        <v>Lkey_combat_unit_archer_86</v>
      </c>
      <c r="F258" s="6">
        <f t="shared" ref="F258" si="1969">INT(F255+0.9*C258)</f>
        <v>3427</v>
      </c>
      <c r="G258" s="2">
        <f t="shared" ref="G258" si="1970">INT(G255+0.3*C258)</f>
        <v>1083</v>
      </c>
      <c r="H258" s="2">
        <f t="shared" ref="H258" si="1971">INT(H255+0.75*C258)</f>
        <v>2799</v>
      </c>
      <c r="I258" s="2">
        <f t="shared" ref="I258" si="1972">INT(I255+0.4*C258)</f>
        <v>1468</v>
      </c>
      <c r="J258" s="6" t="s">
        <v>23</v>
      </c>
      <c r="K258" s="2">
        <f t="shared" ref="K258:K259" si="1973">INT(K255+0.1*C258)</f>
        <v>346</v>
      </c>
      <c r="L258" s="2" t="s">
        <v>24</v>
      </c>
      <c r="M258" s="2">
        <f t="shared" ref="M258" si="1974">INT(M255+0.5*C258)</f>
        <v>1889</v>
      </c>
      <c r="N258" s="2" t="s">
        <v>27</v>
      </c>
      <c r="O258" s="2">
        <f t="shared" ref="O258" si="1975">INT(O255+0.05*C258)</f>
        <v>148</v>
      </c>
      <c r="P258" s="2">
        <f t="shared" si="1522"/>
        <v>15</v>
      </c>
    </row>
    <row r="259" spans="1:16" x14ac:dyDescent="0.25">
      <c r="A259" s="5" t="s">
        <v>285</v>
      </c>
      <c r="B259" s="2" t="s">
        <v>3</v>
      </c>
      <c r="C259" s="2">
        <f t="shared" si="1665"/>
        <v>86</v>
      </c>
      <c r="D259" s="5" t="str">
        <f t="shared" ref="D259" si="1976">IF(AND(C259&gt;0,C259&lt;25),"units_knight_1.png",IF(AND(C259&gt;=25,C259&lt;50),"units_knight_2.png",IF(AND(C259&gt;=50,C259&lt;75),"units_knight_3.png",IF(AND(C259&gt;=75,C259&lt;100),"units_knight_4.png",IF(AND(C259&gt;=100,C259&lt;125),"units_knight_5.png",IF(AND(C259&gt;=125,C259&lt;150),"units_knight_6.png",IF(AND(C259&gt;=150,C259&lt;175),"units_knight_7.png",IF(AND(C259&gt;=175,C259&lt;200),"units_knight_8.png",IF(AND(C259&gt;=200,C259&lt;225),"units_knight_9.png",IF(AND(C259&gt;=225,C259&lt;250),"units_knight_10.png",IF(AND(C259&gt;=250,C259&lt;275),"units_knight_11.png",IF(AND(C259&gt;=275,C259&lt;300),"units_pikeman_12.png","units_pikeman_13.png"))))))))))))</f>
        <v>units_knight_4.png</v>
      </c>
      <c r="E259" s="5" t="str">
        <f t="shared" si="1558"/>
        <v>Lkey_combat_unit_knight_86</v>
      </c>
      <c r="F259" s="6">
        <f t="shared" ref="F259" si="1977">INT(F256+1.1*C259)</f>
        <v>4176</v>
      </c>
      <c r="G259" s="2">
        <f t="shared" ref="G259" si="1978">INT(G256+0.6*C259)</f>
        <v>2235</v>
      </c>
      <c r="H259" s="2">
        <f t="shared" ref="H259" si="1979">INT(H256+0.65*C259)</f>
        <v>2404</v>
      </c>
      <c r="I259" s="2">
        <f t="shared" ref="I259" si="1980">INT(I256+0.2*C259)</f>
        <v>714</v>
      </c>
      <c r="J259" s="6" t="s">
        <v>23</v>
      </c>
      <c r="K259" s="2">
        <f t="shared" si="1973"/>
        <v>356</v>
      </c>
      <c r="L259" s="2" t="s">
        <v>24</v>
      </c>
      <c r="M259" s="2">
        <f t="shared" ref="M259:M260" si="1981">INT(M256+0.05*C259)</f>
        <v>148</v>
      </c>
      <c r="N259" s="2" t="s">
        <v>27</v>
      </c>
      <c r="O259" s="2">
        <f t="shared" ref="O259" si="1982">INT(O256+0.5*C259)</f>
        <v>1879</v>
      </c>
      <c r="P259" s="2">
        <f t="shared" si="1522"/>
        <v>20</v>
      </c>
    </row>
    <row r="260" spans="1:16" x14ac:dyDescent="0.25">
      <c r="A260" s="5" t="s">
        <v>286</v>
      </c>
      <c r="B260" s="2" t="s">
        <v>15</v>
      </c>
      <c r="C260" s="2">
        <f t="shared" si="1665"/>
        <v>87</v>
      </c>
      <c r="D260" s="5" t="str">
        <f t="shared" ref="D260" si="1983">IF(AND(C260&gt;0,C260&lt;25),"units_pikeman_1.png",IF(AND(C260&gt;=25,C260&lt;50),"units_pikeman_2.png",IF(AND(C260&gt;=50,C260&lt;75),"units_pikeman_3.png",IF(AND(C260&gt;=75,C260&lt;100),"units_pikeman_4.png",IF(AND(C260&gt;=100,C260&lt;125),"units_pikeman_5.png",IF(AND(C260&gt;=125,C260&lt;150),"units_pikeman_6.png",IF(AND(C260&gt;=150,C260&lt;175),"units_pikeman_7.png",IF(AND(C260&gt;=175,C260&lt;200),"units_pikeman_8.png",IF(AND(C260&gt;=200,C260&lt;225),"units_pikeman_9.png",IF(AND(C260&gt;=225,C260&lt;250),"units_pikeman_10.png",IF(AND(C260&gt;=250,C260&lt;275),"units_pikeman_11.png",IF(AND(C260&gt;=275,C260&lt;300),"units_pikeman_12.png","units_pikeman_13.png"))))))))))))</f>
        <v>units_pikeman_4.png</v>
      </c>
      <c r="E260" s="5" t="str">
        <f t="shared" si="1566"/>
        <v>Lkey_combat_unit_pikeman_87</v>
      </c>
      <c r="F260" s="6">
        <f t="shared" ref="F260" si="1984">INT(F257+1.3*C260)</f>
        <v>5056</v>
      </c>
      <c r="G260" s="2">
        <f t="shared" ref="G260" si="1985">INT(G257+0.5*C260)</f>
        <v>1902</v>
      </c>
      <c r="H260" s="2">
        <f t="shared" ref="H260" si="1986">INT(H257+0.5*C260)</f>
        <v>1902</v>
      </c>
      <c r="I260" s="2">
        <f t="shared" ref="I260" si="1987">INT(I257+0.7*C260)</f>
        <v>2662</v>
      </c>
      <c r="J260" s="6" t="s">
        <v>23</v>
      </c>
      <c r="K260" s="2">
        <f t="shared" ref="K260" si="1988">INT(K257+0.5*C260)</f>
        <v>1942</v>
      </c>
      <c r="L260" s="2" t="s">
        <v>24</v>
      </c>
      <c r="M260" s="2">
        <f t="shared" si="1981"/>
        <v>152</v>
      </c>
      <c r="N260" s="2" t="s">
        <v>27</v>
      </c>
      <c r="O260" s="2">
        <f t="shared" ref="O260" si="1989">INT(O257+0.1*C260)</f>
        <v>344</v>
      </c>
      <c r="P260" s="2">
        <f t="shared" si="1522"/>
        <v>10</v>
      </c>
    </row>
    <row r="261" spans="1:16" x14ac:dyDescent="0.25">
      <c r="A261" s="5" t="s">
        <v>287</v>
      </c>
      <c r="B261" s="2" t="s">
        <v>1</v>
      </c>
      <c r="C261" s="2">
        <f t="shared" si="1665"/>
        <v>87</v>
      </c>
      <c r="D261" s="5" t="str">
        <f t="shared" ref="D261" si="1990">IF(AND(C261&gt;0,C261&lt;25),"units_archer_1.png",IF(AND(C261&gt;=25,C261&lt;50),"units_archer_2.png",IF(AND(C261&gt;=50,C261&lt;75),"units_archer_3.png",IF(AND(C261&gt;=75,C261&lt;100),"units_archer_4.png",IF(AND(C261&gt;=100,C261&lt;125),"units_archer_5.png",IF(AND(C261&gt;=125,C261&lt;150),"units_archer_6.png",IF(AND(C261&gt;=150,C261&lt;175),"units_archer_7.png",IF(AND(C261&gt;=175,C261&lt;200),"units_archer_8.png",IF(AND(C261&gt;=200,C261&lt;225),"units_archer_9.png",IF(AND(C261&gt;=225,C261&lt;250),"units_archer_10.png",IF(AND(C261&gt;=250,C261&lt;275),"units_archer_11.png",IF(AND(C261&gt;=275,C261&lt;300),"units_pikeman_12.png","units_pikeman_13.png"))))))))))))</f>
        <v>units_archer_4.png</v>
      </c>
      <c r="E261" s="5" t="str">
        <f t="shared" si="1574"/>
        <v>Lkey_combat_unit_archer_87</v>
      </c>
      <c r="F261" s="6">
        <f t="shared" ref="F261" si="1991">INT(F258+0.9*C261)</f>
        <v>3505</v>
      </c>
      <c r="G261" s="2">
        <f t="shared" ref="G261" si="1992">INT(G258+0.3*C261)</f>
        <v>1109</v>
      </c>
      <c r="H261" s="2">
        <f t="shared" ref="H261" si="1993">INT(H258+0.75*C261)</f>
        <v>2864</v>
      </c>
      <c r="I261" s="2">
        <f t="shared" ref="I261" si="1994">INT(I258+0.4*C261)</f>
        <v>1502</v>
      </c>
      <c r="J261" s="6" t="s">
        <v>23</v>
      </c>
      <c r="K261" s="2">
        <f t="shared" ref="K261:K262" si="1995">INT(K258+0.1*C261)</f>
        <v>354</v>
      </c>
      <c r="L261" s="2" t="s">
        <v>24</v>
      </c>
      <c r="M261" s="2">
        <f t="shared" ref="M261" si="1996">INT(M258+0.5*C261)</f>
        <v>1932</v>
      </c>
      <c r="N261" s="2" t="s">
        <v>27</v>
      </c>
      <c r="O261" s="2">
        <f t="shared" ref="O261" si="1997">INT(O258+0.05*C261)</f>
        <v>152</v>
      </c>
      <c r="P261" s="2">
        <f t="shared" si="1522"/>
        <v>15</v>
      </c>
    </row>
    <row r="262" spans="1:16" x14ac:dyDescent="0.25">
      <c r="A262" s="5" t="s">
        <v>288</v>
      </c>
      <c r="B262" s="2" t="s">
        <v>3</v>
      </c>
      <c r="C262" s="2">
        <f t="shared" si="1665"/>
        <v>87</v>
      </c>
      <c r="D262" s="5" t="str">
        <f t="shared" ref="D262" si="1998">IF(AND(C262&gt;0,C262&lt;25),"units_knight_1.png",IF(AND(C262&gt;=25,C262&lt;50),"units_knight_2.png",IF(AND(C262&gt;=50,C262&lt;75),"units_knight_3.png",IF(AND(C262&gt;=75,C262&lt;100),"units_knight_4.png",IF(AND(C262&gt;=100,C262&lt;125),"units_knight_5.png",IF(AND(C262&gt;=125,C262&lt;150),"units_knight_6.png",IF(AND(C262&gt;=150,C262&lt;175),"units_knight_7.png",IF(AND(C262&gt;=175,C262&lt;200),"units_knight_8.png",IF(AND(C262&gt;=200,C262&lt;225),"units_knight_9.png",IF(AND(C262&gt;=225,C262&lt;250),"units_knight_10.png",IF(AND(C262&gt;=250,C262&lt;275),"units_knight_11.png",IF(AND(C262&gt;=275,C262&lt;300),"units_pikeman_12.png","units_pikeman_13.png"))))))))))))</f>
        <v>units_knight_4.png</v>
      </c>
      <c r="E262" s="5" t="str">
        <f t="shared" si="1583"/>
        <v>Lkey_combat_unit_knight_87</v>
      </c>
      <c r="F262" s="6">
        <f t="shared" ref="F262" si="1999">INT(F259+1.1*C262)</f>
        <v>4271</v>
      </c>
      <c r="G262" s="2">
        <f t="shared" ref="G262" si="2000">INT(G259+0.6*C262)</f>
        <v>2287</v>
      </c>
      <c r="H262" s="2">
        <f t="shared" ref="H262" si="2001">INT(H259+0.65*C262)</f>
        <v>2460</v>
      </c>
      <c r="I262" s="2">
        <f t="shared" ref="I262" si="2002">INT(I259+0.2*C262)</f>
        <v>731</v>
      </c>
      <c r="J262" s="6" t="s">
        <v>23</v>
      </c>
      <c r="K262" s="2">
        <f t="shared" si="1995"/>
        <v>364</v>
      </c>
      <c r="L262" s="2" t="s">
        <v>24</v>
      </c>
      <c r="M262" s="2">
        <f t="shared" ref="M262:M263" si="2003">INT(M259+0.05*C262)</f>
        <v>152</v>
      </c>
      <c r="N262" s="2" t="s">
        <v>27</v>
      </c>
      <c r="O262" s="2">
        <f t="shared" ref="O262" si="2004">INT(O259+0.5*C262)</f>
        <v>1922</v>
      </c>
      <c r="P262" s="2">
        <f t="shared" si="1522"/>
        <v>20</v>
      </c>
    </row>
    <row r="263" spans="1:16" x14ac:dyDescent="0.25">
      <c r="A263" s="5" t="s">
        <v>289</v>
      </c>
      <c r="B263" s="2" t="s">
        <v>15</v>
      </c>
      <c r="C263" s="2">
        <f t="shared" si="1665"/>
        <v>88</v>
      </c>
      <c r="D263" s="5" t="str">
        <f t="shared" ref="D263" si="2005">IF(AND(C263&gt;0,C263&lt;25),"units_pikeman_1.png",IF(AND(C263&gt;=25,C263&lt;50),"units_pikeman_2.png",IF(AND(C263&gt;=50,C263&lt;75),"units_pikeman_3.png",IF(AND(C263&gt;=75,C263&lt;100),"units_pikeman_4.png",IF(AND(C263&gt;=100,C263&lt;125),"units_pikeman_5.png",IF(AND(C263&gt;=125,C263&lt;150),"units_pikeman_6.png",IF(AND(C263&gt;=150,C263&lt;175),"units_pikeman_7.png",IF(AND(C263&gt;=175,C263&lt;200),"units_pikeman_8.png",IF(AND(C263&gt;=200,C263&lt;225),"units_pikeman_9.png",IF(AND(C263&gt;=225,C263&lt;250),"units_pikeman_10.png",IF(AND(C263&gt;=250,C263&lt;275),"units_pikeman_11.png",IF(AND(C263&gt;=275,C263&lt;300),"units_pikeman_12.png","units_pikeman_13.png"))))))))))))</f>
        <v>units_pikeman_4.png</v>
      </c>
      <c r="E263" s="5" t="str">
        <f t="shared" si="1591"/>
        <v>Lkey_combat_unit_pikeman_88</v>
      </c>
      <c r="F263" s="6">
        <f t="shared" ref="F263" si="2006">INT(F260+1.3*C263)</f>
        <v>5170</v>
      </c>
      <c r="G263" s="2">
        <f t="shared" ref="G263" si="2007">INT(G260+0.5*C263)</f>
        <v>1946</v>
      </c>
      <c r="H263" s="2">
        <f t="shared" ref="H263" si="2008">INT(H260+0.5*C263)</f>
        <v>1946</v>
      </c>
      <c r="I263" s="2">
        <f t="shared" ref="I263" si="2009">INT(I260+0.7*C263)</f>
        <v>2723</v>
      </c>
      <c r="J263" s="6" t="s">
        <v>23</v>
      </c>
      <c r="K263" s="2">
        <f t="shared" ref="K263" si="2010">INT(K260+0.5*C263)</f>
        <v>1986</v>
      </c>
      <c r="L263" s="2" t="s">
        <v>24</v>
      </c>
      <c r="M263" s="2">
        <f t="shared" si="2003"/>
        <v>156</v>
      </c>
      <c r="N263" s="2" t="s">
        <v>27</v>
      </c>
      <c r="O263" s="2">
        <f t="shared" ref="O263" si="2011">INT(O260+0.1*C263)</f>
        <v>352</v>
      </c>
      <c r="P263" s="2">
        <f t="shared" si="1522"/>
        <v>10</v>
      </c>
    </row>
    <row r="264" spans="1:16" x14ac:dyDescent="0.25">
      <c r="A264" s="5" t="s">
        <v>290</v>
      </c>
      <c r="B264" s="2" t="s">
        <v>1</v>
      </c>
      <c r="C264" s="2">
        <f t="shared" si="1665"/>
        <v>88</v>
      </c>
      <c r="D264" s="5" t="str">
        <f t="shared" ref="D264" si="2012">IF(AND(C264&gt;0,C264&lt;25),"units_archer_1.png",IF(AND(C264&gt;=25,C264&lt;50),"units_archer_2.png",IF(AND(C264&gt;=50,C264&lt;75),"units_archer_3.png",IF(AND(C264&gt;=75,C264&lt;100),"units_archer_4.png",IF(AND(C264&gt;=100,C264&lt;125),"units_archer_5.png",IF(AND(C264&gt;=125,C264&lt;150),"units_archer_6.png",IF(AND(C264&gt;=150,C264&lt;175),"units_archer_7.png",IF(AND(C264&gt;=175,C264&lt;200),"units_archer_8.png",IF(AND(C264&gt;=200,C264&lt;225),"units_archer_9.png",IF(AND(C264&gt;=225,C264&lt;250),"units_archer_10.png",IF(AND(C264&gt;=250,C264&lt;275),"units_archer_11.png",IF(AND(C264&gt;=275,C264&lt;300),"units_pikeman_12.png","units_pikeman_13.png"))))))))))))</f>
        <v>units_archer_4.png</v>
      </c>
      <c r="E264" s="5" t="str">
        <f t="shared" si="1599"/>
        <v>Lkey_combat_unit_archer_88</v>
      </c>
      <c r="F264" s="6">
        <f t="shared" ref="F264" si="2013">INT(F261+0.9*C264)</f>
        <v>3584</v>
      </c>
      <c r="G264" s="2">
        <f t="shared" ref="G264" si="2014">INT(G261+0.3*C264)</f>
        <v>1135</v>
      </c>
      <c r="H264" s="2">
        <f t="shared" ref="H264" si="2015">INT(H261+0.75*C264)</f>
        <v>2930</v>
      </c>
      <c r="I264" s="2">
        <f t="shared" ref="I264" si="2016">INT(I261+0.4*C264)</f>
        <v>1537</v>
      </c>
      <c r="J264" s="6" t="s">
        <v>23</v>
      </c>
      <c r="K264" s="2">
        <f t="shared" ref="K264:K265" si="2017">INT(K261+0.1*C264)</f>
        <v>362</v>
      </c>
      <c r="L264" s="2" t="s">
        <v>24</v>
      </c>
      <c r="M264" s="2">
        <f t="shared" ref="M264" si="2018">INT(M261+0.5*C264)</f>
        <v>1976</v>
      </c>
      <c r="N264" s="2" t="s">
        <v>27</v>
      </c>
      <c r="O264" s="2">
        <f t="shared" ref="O264" si="2019">INT(O261+0.05*C264)</f>
        <v>156</v>
      </c>
      <c r="P264" s="2">
        <f t="shared" ref="P264:P327" si="2020">INT(P261+0.01*C264)</f>
        <v>15</v>
      </c>
    </row>
    <row r="265" spans="1:16" x14ac:dyDescent="0.25">
      <c r="A265" s="5" t="s">
        <v>291</v>
      </c>
      <c r="B265" s="2" t="s">
        <v>3</v>
      </c>
      <c r="C265" s="2">
        <f t="shared" si="1665"/>
        <v>88</v>
      </c>
      <c r="D265" s="5" t="str">
        <f t="shared" ref="D265" si="2021">IF(AND(C265&gt;0,C265&lt;25),"units_knight_1.png",IF(AND(C265&gt;=25,C265&lt;50),"units_knight_2.png",IF(AND(C265&gt;=50,C265&lt;75),"units_knight_3.png",IF(AND(C265&gt;=75,C265&lt;100),"units_knight_4.png",IF(AND(C265&gt;=100,C265&lt;125),"units_knight_5.png",IF(AND(C265&gt;=125,C265&lt;150),"units_knight_6.png",IF(AND(C265&gt;=150,C265&lt;175),"units_knight_7.png",IF(AND(C265&gt;=175,C265&lt;200),"units_knight_8.png",IF(AND(C265&gt;=200,C265&lt;225),"units_knight_9.png",IF(AND(C265&gt;=225,C265&lt;250),"units_knight_10.png",IF(AND(C265&gt;=250,C265&lt;275),"units_knight_11.png",IF(AND(C265&gt;=275,C265&lt;300),"units_pikeman_12.png","units_pikeman_13.png"))))))))))))</f>
        <v>units_knight_4.png</v>
      </c>
      <c r="E265" s="5" t="str">
        <f t="shared" si="1608"/>
        <v>Lkey_combat_unit_knight_88</v>
      </c>
      <c r="F265" s="6">
        <f t="shared" ref="F265" si="2022">INT(F262+1.1*C265)</f>
        <v>4367</v>
      </c>
      <c r="G265" s="2">
        <f t="shared" ref="G265" si="2023">INT(G262+0.6*C265)</f>
        <v>2339</v>
      </c>
      <c r="H265" s="2">
        <f t="shared" ref="H265" si="2024">INT(H262+0.65*C265)</f>
        <v>2517</v>
      </c>
      <c r="I265" s="2">
        <f t="shared" ref="I265" si="2025">INT(I262+0.2*C265)</f>
        <v>748</v>
      </c>
      <c r="J265" s="6" t="s">
        <v>23</v>
      </c>
      <c r="K265" s="2">
        <f t="shared" si="2017"/>
        <v>372</v>
      </c>
      <c r="L265" s="2" t="s">
        <v>24</v>
      </c>
      <c r="M265" s="2">
        <f t="shared" ref="M265:M266" si="2026">INT(M262+0.05*C265)</f>
        <v>156</v>
      </c>
      <c r="N265" s="2" t="s">
        <v>27</v>
      </c>
      <c r="O265" s="2">
        <f t="shared" ref="O265" si="2027">INT(O262+0.5*C265)</f>
        <v>1966</v>
      </c>
      <c r="P265" s="2">
        <f t="shared" si="2020"/>
        <v>20</v>
      </c>
    </row>
    <row r="266" spans="1:16" x14ac:dyDescent="0.25">
      <c r="A266" s="5" t="s">
        <v>292</v>
      </c>
      <c r="B266" s="2" t="s">
        <v>15</v>
      </c>
      <c r="C266" s="2">
        <f t="shared" si="1665"/>
        <v>89</v>
      </c>
      <c r="D266" s="5" t="str">
        <f t="shared" ref="D266" si="2028">IF(AND(C266&gt;0,C266&lt;25),"units_pikeman_1.png",IF(AND(C266&gt;=25,C266&lt;50),"units_pikeman_2.png",IF(AND(C266&gt;=50,C266&lt;75),"units_pikeman_3.png",IF(AND(C266&gt;=75,C266&lt;100),"units_pikeman_4.png",IF(AND(C266&gt;=100,C266&lt;125),"units_pikeman_5.png",IF(AND(C266&gt;=125,C266&lt;150),"units_pikeman_6.png",IF(AND(C266&gt;=150,C266&lt;175),"units_pikeman_7.png",IF(AND(C266&gt;=175,C266&lt;200),"units_pikeman_8.png",IF(AND(C266&gt;=200,C266&lt;225),"units_pikeman_9.png",IF(AND(C266&gt;=225,C266&lt;250),"units_pikeman_10.png",IF(AND(C266&gt;=250,C266&lt;275),"units_pikeman_11.png",IF(AND(C266&gt;=275,C266&lt;300),"units_pikeman_12.png","units_pikeman_13.png"))))))))))))</f>
        <v>units_pikeman_4.png</v>
      </c>
      <c r="E266" s="5" t="str">
        <f t="shared" si="1616"/>
        <v>Lkey_combat_unit_pikeman_89</v>
      </c>
      <c r="F266" s="6">
        <f t="shared" ref="F266" si="2029">INT(F263+1.3*C266)</f>
        <v>5285</v>
      </c>
      <c r="G266" s="2">
        <f t="shared" ref="G266" si="2030">INT(G263+0.5*C266)</f>
        <v>1990</v>
      </c>
      <c r="H266" s="2">
        <f t="shared" ref="H266" si="2031">INT(H263+0.5*C266)</f>
        <v>1990</v>
      </c>
      <c r="I266" s="2">
        <f t="shared" ref="I266" si="2032">INT(I263+0.7*C266)</f>
        <v>2785</v>
      </c>
      <c r="J266" s="6" t="s">
        <v>23</v>
      </c>
      <c r="K266" s="2">
        <f t="shared" ref="K266" si="2033">INT(K263+0.5*C266)</f>
        <v>2030</v>
      </c>
      <c r="L266" s="2" t="s">
        <v>24</v>
      </c>
      <c r="M266" s="2">
        <f t="shared" si="2026"/>
        <v>160</v>
      </c>
      <c r="N266" s="2" t="s">
        <v>27</v>
      </c>
      <c r="O266" s="2">
        <f t="shared" ref="O266" si="2034">INT(O263+0.1*C266)</f>
        <v>360</v>
      </c>
      <c r="P266" s="2">
        <f t="shared" si="2020"/>
        <v>10</v>
      </c>
    </row>
    <row r="267" spans="1:16" x14ac:dyDescent="0.25">
      <c r="A267" s="5" t="s">
        <v>293</v>
      </c>
      <c r="B267" s="2" t="s">
        <v>1</v>
      </c>
      <c r="C267" s="2">
        <f t="shared" si="1665"/>
        <v>89</v>
      </c>
      <c r="D267" s="5" t="str">
        <f t="shared" ref="D267" si="2035">IF(AND(C267&gt;0,C267&lt;25),"units_archer_1.png",IF(AND(C267&gt;=25,C267&lt;50),"units_archer_2.png",IF(AND(C267&gt;=50,C267&lt;75),"units_archer_3.png",IF(AND(C267&gt;=75,C267&lt;100),"units_archer_4.png",IF(AND(C267&gt;=100,C267&lt;125),"units_archer_5.png",IF(AND(C267&gt;=125,C267&lt;150),"units_archer_6.png",IF(AND(C267&gt;=150,C267&lt;175),"units_archer_7.png",IF(AND(C267&gt;=175,C267&lt;200),"units_archer_8.png",IF(AND(C267&gt;=200,C267&lt;225),"units_archer_9.png",IF(AND(C267&gt;=225,C267&lt;250),"units_archer_10.png",IF(AND(C267&gt;=250,C267&lt;275),"units_archer_11.png",IF(AND(C267&gt;=275,C267&lt;300),"units_pikeman_12.png","units_pikeman_13.png"))))))))))))</f>
        <v>units_archer_4.png</v>
      </c>
      <c r="E267" s="5" t="str">
        <f t="shared" si="1624"/>
        <v>Lkey_combat_unit_archer_89</v>
      </c>
      <c r="F267" s="6">
        <f t="shared" ref="F267" si="2036">INT(F264+0.9*C267)</f>
        <v>3664</v>
      </c>
      <c r="G267" s="2">
        <f t="shared" ref="G267" si="2037">INT(G264+0.3*C267)</f>
        <v>1161</v>
      </c>
      <c r="H267" s="2">
        <f t="shared" ref="H267" si="2038">INT(H264+0.75*C267)</f>
        <v>2996</v>
      </c>
      <c r="I267" s="2">
        <f t="shared" ref="I267" si="2039">INT(I264+0.4*C267)</f>
        <v>1572</v>
      </c>
      <c r="J267" s="6" t="s">
        <v>23</v>
      </c>
      <c r="K267" s="2">
        <f t="shared" ref="K267:K268" si="2040">INT(K264+0.1*C267)</f>
        <v>370</v>
      </c>
      <c r="L267" s="2" t="s">
        <v>24</v>
      </c>
      <c r="M267" s="2">
        <f t="shared" ref="M267" si="2041">INT(M264+0.5*C267)</f>
        <v>2020</v>
      </c>
      <c r="N267" s="2" t="s">
        <v>27</v>
      </c>
      <c r="O267" s="2">
        <f t="shared" ref="O267" si="2042">INT(O264+0.05*C267)</f>
        <v>160</v>
      </c>
      <c r="P267" s="2">
        <f t="shared" si="2020"/>
        <v>15</v>
      </c>
    </row>
    <row r="268" spans="1:16" x14ac:dyDescent="0.25">
      <c r="A268" s="5" t="s">
        <v>294</v>
      </c>
      <c r="B268" s="2" t="s">
        <v>3</v>
      </c>
      <c r="C268" s="2">
        <f t="shared" si="1665"/>
        <v>89</v>
      </c>
      <c r="D268" s="5" t="str">
        <f t="shared" ref="D268" si="2043">IF(AND(C268&gt;0,C268&lt;25),"units_knight_1.png",IF(AND(C268&gt;=25,C268&lt;50),"units_knight_2.png",IF(AND(C268&gt;=50,C268&lt;75),"units_knight_3.png",IF(AND(C268&gt;=75,C268&lt;100),"units_knight_4.png",IF(AND(C268&gt;=100,C268&lt;125),"units_knight_5.png",IF(AND(C268&gt;=125,C268&lt;150),"units_knight_6.png",IF(AND(C268&gt;=150,C268&lt;175),"units_knight_7.png",IF(AND(C268&gt;=175,C268&lt;200),"units_knight_8.png",IF(AND(C268&gt;=200,C268&lt;225),"units_knight_9.png",IF(AND(C268&gt;=225,C268&lt;250),"units_knight_10.png",IF(AND(C268&gt;=250,C268&lt;275),"units_knight_11.png",IF(AND(C268&gt;=275,C268&lt;300),"units_pikeman_12.png","units_pikeman_13.png"))))))))))))</f>
        <v>units_knight_4.png</v>
      </c>
      <c r="E268" s="5" t="str">
        <f t="shared" si="1633"/>
        <v>Lkey_combat_unit_knight_89</v>
      </c>
      <c r="F268" s="6">
        <f t="shared" ref="F268" si="2044">INT(F265+1.1*C268)</f>
        <v>4464</v>
      </c>
      <c r="G268" s="2">
        <f t="shared" ref="G268" si="2045">INT(G265+0.6*C268)</f>
        <v>2392</v>
      </c>
      <c r="H268" s="2">
        <f t="shared" ref="H268" si="2046">INT(H265+0.65*C268)</f>
        <v>2574</v>
      </c>
      <c r="I268" s="2">
        <f t="shared" ref="I268" si="2047">INT(I265+0.2*C268)</f>
        <v>765</v>
      </c>
      <c r="J268" s="6" t="s">
        <v>23</v>
      </c>
      <c r="K268" s="2">
        <f t="shared" si="2040"/>
        <v>380</v>
      </c>
      <c r="L268" s="2" t="s">
        <v>24</v>
      </c>
      <c r="M268" s="2">
        <f t="shared" ref="M268:M269" si="2048">INT(M265+0.05*C268)</f>
        <v>160</v>
      </c>
      <c r="N268" s="2" t="s">
        <v>27</v>
      </c>
      <c r="O268" s="2">
        <f t="shared" ref="O268" si="2049">INT(O265+0.5*C268)</f>
        <v>2010</v>
      </c>
      <c r="P268" s="2">
        <f t="shared" si="2020"/>
        <v>20</v>
      </c>
    </row>
    <row r="269" spans="1:16" x14ac:dyDescent="0.25">
      <c r="A269" s="5" t="s">
        <v>295</v>
      </c>
      <c r="B269" s="2" t="s">
        <v>15</v>
      </c>
      <c r="C269" s="2">
        <f t="shared" si="1665"/>
        <v>90</v>
      </c>
      <c r="D269" s="5" t="str">
        <f t="shared" ref="D269" si="2050">IF(AND(C269&gt;0,C269&lt;25),"units_pikeman_1.png",IF(AND(C269&gt;=25,C269&lt;50),"units_pikeman_2.png",IF(AND(C269&gt;=50,C269&lt;75),"units_pikeman_3.png",IF(AND(C269&gt;=75,C269&lt;100),"units_pikeman_4.png",IF(AND(C269&gt;=100,C269&lt;125),"units_pikeman_5.png",IF(AND(C269&gt;=125,C269&lt;150),"units_pikeman_6.png",IF(AND(C269&gt;=150,C269&lt;175),"units_pikeman_7.png",IF(AND(C269&gt;=175,C269&lt;200),"units_pikeman_8.png",IF(AND(C269&gt;=200,C269&lt;225),"units_pikeman_9.png",IF(AND(C269&gt;=225,C269&lt;250),"units_pikeman_10.png",IF(AND(C269&gt;=250,C269&lt;275),"units_pikeman_11.png",IF(AND(C269&gt;=275,C269&lt;300),"units_pikeman_12.png","units_pikeman_13.png"))))))))))))</f>
        <v>units_pikeman_4.png</v>
      </c>
      <c r="E269" s="5" t="str">
        <f t="shared" si="1641"/>
        <v>Lkey_combat_unit_pikeman_90</v>
      </c>
      <c r="F269" s="6">
        <f t="shared" ref="F269" si="2051">INT(F266+1.3*C269)</f>
        <v>5402</v>
      </c>
      <c r="G269" s="2">
        <f t="shared" ref="G269" si="2052">INT(G266+0.5*C269)</f>
        <v>2035</v>
      </c>
      <c r="H269" s="2">
        <f t="shared" ref="H269" si="2053">INT(H266+0.5*C269)</f>
        <v>2035</v>
      </c>
      <c r="I269" s="2">
        <f t="shared" ref="I269" si="2054">INT(I266+0.7*C269)</f>
        <v>2848</v>
      </c>
      <c r="J269" s="6" t="s">
        <v>23</v>
      </c>
      <c r="K269" s="2">
        <f t="shared" ref="K269" si="2055">INT(K266+0.5*C269)</f>
        <v>2075</v>
      </c>
      <c r="L269" s="2" t="s">
        <v>24</v>
      </c>
      <c r="M269" s="2">
        <f t="shared" si="2048"/>
        <v>164</v>
      </c>
      <c r="N269" s="2" t="s">
        <v>27</v>
      </c>
      <c r="O269" s="2">
        <f t="shared" ref="O269" si="2056">INT(O266+0.1*C269)</f>
        <v>369</v>
      </c>
      <c r="P269" s="2">
        <f t="shared" si="2020"/>
        <v>10</v>
      </c>
    </row>
    <row r="270" spans="1:16" x14ac:dyDescent="0.25">
      <c r="A270" s="5" t="s">
        <v>296</v>
      </c>
      <c r="B270" s="2" t="s">
        <v>1</v>
      </c>
      <c r="C270" s="2">
        <f t="shared" si="1665"/>
        <v>90</v>
      </c>
      <c r="D270" s="5" t="str">
        <f t="shared" ref="D270" si="2057">IF(AND(C270&gt;0,C270&lt;25),"units_archer_1.png",IF(AND(C270&gt;=25,C270&lt;50),"units_archer_2.png",IF(AND(C270&gt;=50,C270&lt;75),"units_archer_3.png",IF(AND(C270&gt;=75,C270&lt;100),"units_archer_4.png",IF(AND(C270&gt;=100,C270&lt;125),"units_archer_5.png",IF(AND(C270&gt;=125,C270&lt;150),"units_archer_6.png",IF(AND(C270&gt;=150,C270&lt;175),"units_archer_7.png",IF(AND(C270&gt;=175,C270&lt;200),"units_archer_8.png",IF(AND(C270&gt;=200,C270&lt;225),"units_archer_9.png",IF(AND(C270&gt;=225,C270&lt;250),"units_archer_10.png",IF(AND(C270&gt;=250,C270&lt;275),"units_archer_11.png",IF(AND(C270&gt;=275,C270&lt;300),"units_pikeman_12.png","units_pikeman_13.png"))))))))))))</f>
        <v>units_archer_4.png</v>
      </c>
      <c r="E270" s="5" t="str">
        <f t="shared" si="1649"/>
        <v>Lkey_combat_unit_archer_90</v>
      </c>
      <c r="F270" s="6">
        <f t="shared" ref="F270" si="2058">INT(F267+0.9*C270)</f>
        <v>3745</v>
      </c>
      <c r="G270" s="2">
        <f t="shared" ref="G270" si="2059">INT(G267+0.3*C270)</f>
        <v>1188</v>
      </c>
      <c r="H270" s="2">
        <f t="shared" ref="H270" si="2060">INT(H267+0.75*C270)</f>
        <v>3063</v>
      </c>
      <c r="I270" s="2">
        <f t="shared" ref="I270" si="2061">INT(I267+0.4*C270)</f>
        <v>1608</v>
      </c>
      <c r="J270" s="6" t="s">
        <v>23</v>
      </c>
      <c r="K270" s="2">
        <f t="shared" ref="K270:K271" si="2062">INT(K267+0.1*C270)</f>
        <v>379</v>
      </c>
      <c r="L270" s="2" t="s">
        <v>24</v>
      </c>
      <c r="M270" s="2">
        <f t="shared" ref="M270" si="2063">INT(M267+0.5*C270)</f>
        <v>2065</v>
      </c>
      <c r="N270" s="2" t="s">
        <v>27</v>
      </c>
      <c r="O270" s="2">
        <f t="shared" ref="O270" si="2064">INT(O267+0.05*C270)</f>
        <v>164</v>
      </c>
      <c r="P270" s="2">
        <f t="shared" si="2020"/>
        <v>15</v>
      </c>
    </row>
    <row r="271" spans="1:16" x14ac:dyDescent="0.25">
      <c r="A271" s="5" t="s">
        <v>297</v>
      </c>
      <c r="B271" s="2" t="s">
        <v>3</v>
      </c>
      <c r="C271" s="2">
        <f t="shared" si="1665"/>
        <v>90</v>
      </c>
      <c r="D271" s="5" t="str">
        <f t="shared" ref="D271" si="2065">IF(AND(C271&gt;0,C271&lt;25),"units_knight_1.png",IF(AND(C271&gt;=25,C271&lt;50),"units_knight_2.png",IF(AND(C271&gt;=50,C271&lt;75),"units_knight_3.png",IF(AND(C271&gt;=75,C271&lt;100),"units_knight_4.png",IF(AND(C271&gt;=100,C271&lt;125),"units_knight_5.png",IF(AND(C271&gt;=125,C271&lt;150),"units_knight_6.png",IF(AND(C271&gt;=150,C271&lt;175),"units_knight_7.png",IF(AND(C271&gt;=175,C271&lt;200),"units_knight_8.png",IF(AND(C271&gt;=200,C271&lt;225),"units_knight_9.png",IF(AND(C271&gt;=225,C271&lt;250),"units_knight_10.png",IF(AND(C271&gt;=250,C271&lt;275),"units_knight_11.png",IF(AND(C271&gt;=275,C271&lt;300),"units_pikeman_12.png","units_pikeman_13.png"))))))))))))</f>
        <v>units_knight_4.png</v>
      </c>
      <c r="E271" s="5" t="str">
        <f t="shared" si="1658"/>
        <v>Lkey_combat_unit_knight_90</v>
      </c>
      <c r="F271" s="6">
        <f t="shared" ref="F271" si="2066">INT(F268+1.1*C271)</f>
        <v>4563</v>
      </c>
      <c r="G271" s="2">
        <f t="shared" ref="G271" si="2067">INT(G268+0.6*C271)</f>
        <v>2446</v>
      </c>
      <c r="H271" s="2">
        <f t="shared" ref="H271" si="2068">INT(H268+0.65*C271)</f>
        <v>2632</v>
      </c>
      <c r="I271" s="2">
        <f t="shared" ref="I271" si="2069">INT(I268+0.2*C271)</f>
        <v>783</v>
      </c>
      <c r="J271" s="6" t="s">
        <v>23</v>
      </c>
      <c r="K271" s="2">
        <f t="shared" si="2062"/>
        <v>389</v>
      </c>
      <c r="L271" s="2" t="s">
        <v>24</v>
      </c>
      <c r="M271" s="2">
        <f t="shared" ref="M271:M272" si="2070">INT(M268+0.05*C271)</f>
        <v>164</v>
      </c>
      <c r="N271" s="2" t="s">
        <v>27</v>
      </c>
      <c r="O271" s="2">
        <f t="shared" ref="O271" si="2071">INT(O268+0.5*C271)</f>
        <v>2055</v>
      </c>
      <c r="P271" s="2">
        <f t="shared" si="2020"/>
        <v>20</v>
      </c>
    </row>
    <row r="272" spans="1:16" x14ac:dyDescent="0.25">
      <c r="A272" s="5" t="s">
        <v>298</v>
      </c>
      <c r="B272" s="2" t="s">
        <v>15</v>
      </c>
      <c r="C272" s="2">
        <f t="shared" si="1665"/>
        <v>91</v>
      </c>
      <c r="D272" s="5" t="str">
        <f t="shared" ref="D272" si="2072">IF(AND(C272&gt;0,C272&lt;25),"units_pikeman_1.png",IF(AND(C272&gt;=25,C272&lt;50),"units_pikeman_2.png",IF(AND(C272&gt;=50,C272&lt;75),"units_pikeman_3.png",IF(AND(C272&gt;=75,C272&lt;100),"units_pikeman_4.png",IF(AND(C272&gt;=100,C272&lt;125),"units_pikeman_5.png",IF(AND(C272&gt;=125,C272&lt;150),"units_pikeman_6.png",IF(AND(C272&gt;=150,C272&lt;175),"units_pikeman_7.png",IF(AND(C272&gt;=175,C272&lt;200),"units_pikeman_8.png",IF(AND(C272&gt;=200,C272&lt;225),"units_pikeman_9.png",IF(AND(C272&gt;=225,C272&lt;250),"units_pikeman_10.png",IF(AND(C272&gt;=250,C272&lt;275),"units_pikeman_11.png",IF(AND(C272&gt;=275,C272&lt;300),"units_pikeman_12.png","units_pikeman_13.png"))))))))))))</f>
        <v>units_pikeman_4.png</v>
      </c>
      <c r="E272" s="5" t="str">
        <f t="shared" si="1667"/>
        <v>Lkey_combat_unit_pikeman_91</v>
      </c>
      <c r="F272" s="6">
        <f t="shared" ref="F272" si="2073">INT(F269+1.3*C272)</f>
        <v>5520</v>
      </c>
      <c r="G272" s="2">
        <f t="shared" ref="G272" si="2074">INT(G269+0.5*C272)</f>
        <v>2080</v>
      </c>
      <c r="H272" s="2">
        <f t="shared" ref="H272" si="2075">INT(H269+0.5*C272)</f>
        <v>2080</v>
      </c>
      <c r="I272" s="2">
        <f t="shared" ref="I272" si="2076">INT(I269+0.7*C272)</f>
        <v>2911</v>
      </c>
      <c r="J272" s="6" t="s">
        <v>23</v>
      </c>
      <c r="K272" s="2">
        <f t="shared" ref="K272" si="2077">INT(K269+0.5*C272)</f>
        <v>2120</v>
      </c>
      <c r="L272" s="2" t="s">
        <v>24</v>
      </c>
      <c r="M272" s="2">
        <f t="shared" si="2070"/>
        <v>168</v>
      </c>
      <c r="N272" s="2" t="s">
        <v>27</v>
      </c>
      <c r="O272" s="2">
        <f t="shared" ref="O272" si="2078">INT(O269+0.1*C272)</f>
        <v>378</v>
      </c>
      <c r="P272" s="2">
        <f t="shared" si="2020"/>
        <v>10</v>
      </c>
    </row>
    <row r="273" spans="1:16" x14ac:dyDescent="0.25">
      <c r="A273" s="5" t="s">
        <v>299</v>
      </c>
      <c r="B273" s="2" t="s">
        <v>1</v>
      </c>
      <c r="C273" s="2">
        <f t="shared" si="1665"/>
        <v>91</v>
      </c>
      <c r="D273" s="5" t="str">
        <f t="shared" ref="D273" si="2079">IF(AND(C273&gt;0,C273&lt;25),"units_archer_1.png",IF(AND(C273&gt;=25,C273&lt;50),"units_archer_2.png",IF(AND(C273&gt;=50,C273&lt;75),"units_archer_3.png",IF(AND(C273&gt;=75,C273&lt;100),"units_archer_4.png",IF(AND(C273&gt;=100,C273&lt;125),"units_archer_5.png",IF(AND(C273&gt;=125,C273&lt;150),"units_archer_6.png",IF(AND(C273&gt;=150,C273&lt;175),"units_archer_7.png",IF(AND(C273&gt;=175,C273&lt;200),"units_archer_8.png",IF(AND(C273&gt;=200,C273&lt;225),"units_archer_9.png",IF(AND(C273&gt;=225,C273&lt;250),"units_archer_10.png",IF(AND(C273&gt;=250,C273&lt;275),"units_archer_11.png",IF(AND(C273&gt;=275,C273&lt;300),"units_pikeman_12.png","units_pikeman_13.png"))))))))))))</f>
        <v>units_archer_4.png</v>
      </c>
      <c r="E273" s="5" t="str">
        <f t="shared" si="1675"/>
        <v>Lkey_combat_unit_archer_91</v>
      </c>
      <c r="F273" s="6">
        <f t="shared" ref="F273" si="2080">INT(F270+0.9*C273)</f>
        <v>3826</v>
      </c>
      <c r="G273" s="2">
        <f t="shared" ref="G273" si="2081">INT(G270+0.3*C273)</f>
        <v>1215</v>
      </c>
      <c r="H273" s="2">
        <f t="shared" ref="H273" si="2082">INT(H270+0.75*C273)</f>
        <v>3131</v>
      </c>
      <c r="I273" s="2">
        <f t="shared" ref="I273" si="2083">INT(I270+0.4*C273)</f>
        <v>1644</v>
      </c>
      <c r="J273" s="6" t="s">
        <v>23</v>
      </c>
      <c r="K273" s="2">
        <f t="shared" ref="K273:K274" si="2084">INT(K270+0.1*C273)</f>
        <v>388</v>
      </c>
      <c r="L273" s="2" t="s">
        <v>24</v>
      </c>
      <c r="M273" s="2">
        <f t="shared" ref="M273" si="2085">INT(M270+0.5*C273)</f>
        <v>2110</v>
      </c>
      <c r="N273" s="2" t="s">
        <v>27</v>
      </c>
      <c r="O273" s="2">
        <f t="shared" ref="O273" si="2086">INT(O270+0.05*C273)</f>
        <v>168</v>
      </c>
      <c r="P273" s="2">
        <f t="shared" si="2020"/>
        <v>15</v>
      </c>
    </row>
    <row r="274" spans="1:16" x14ac:dyDescent="0.25">
      <c r="A274" s="5" t="s">
        <v>300</v>
      </c>
      <c r="B274" s="2" t="s">
        <v>3</v>
      </c>
      <c r="C274" s="2">
        <f t="shared" si="1665"/>
        <v>91</v>
      </c>
      <c r="D274" s="5" t="str">
        <f t="shared" ref="D274" si="2087">IF(AND(C274&gt;0,C274&lt;25),"units_knight_1.png",IF(AND(C274&gt;=25,C274&lt;50),"units_knight_2.png",IF(AND(C274&gt;=50,C274&lt;75),"units_knight_3.png",IF(AND(C274&gt;=75,C274&lt;100),"units_knight_4.png",IF(AND(C274&gt;=100,C274&lt;125),"units_knight_5.png",IF(AND(C274&gt;=125,C274&lt;150),"units_knight_6.png",IF(AND(C274&gt;=150,C274&lt;175),"units_knight_7.png",IF(AND(C274&gt;=175,C274&lt;200),"units_knight_8.png",IF(AND(C274&gt;=200,C274&lt;225),"units_knight_9.png",IF(AND(C274&gt;=225,C274&lt;250),"units_knight_10.png",IF(AND(C274&gt;=250,C274&lt;275),"units_knight_11.png",IF(AND(C274&gt;=275,C274&lt;300),"units_pikeman_12.png","units_pikeman_13.png"))))))))))))</f>
        <v>units_knight_4.png</v>
      </c>
      <c r="E274" s="5" t="str">
        <f t="shared" si="1684"/>
        <v>Lkey_combat_unit_knight_91</v>
      </c>
      <c r="F274" s="6">
        <f t="shared" ref="F274" si="2088">INT(F271+1.1*C274)</f>
        <v>4663</v>
      </c>
      <c r="G274" s="2">
        <f t="shared" ref="G274" si="2089">INT(G271+0.6*C274)</f>
        <v>2500</v>
      </c>
      <c r="H274" s="2">
        <f t="shared" ref="H274" si="2090">INT(H271+0.65*C274)</f>
        <v>2691</v>
      </c>
      <c r="I274" s="2">
        <f t="shared" ref="I274" si="2091">INT(I271+0.2*C274)</f>
        <v>801</v>
      </c>
      <c r="J274" s="6" t="s">
        <v>23</v>
      </c>
      <c r="K274" s="2">
        <f t="shared" si="2084"/>
        <v>398</v>
      </c>
      <c r="L274" s="2" t="s">
        <v>24</v>
      </c>
      <c r="M274" s="2">
        <f t="shared" ref="M274:M275" si="2092">INT(M271+0.05*C274)</f>
        <v>168</v>
      </c>
      <c r="N274" s="2" t="s">
        <v>27</v>
      </c>
      <c r="O274" s="2">
        <f t="shared" ref="O274" si="2093">INT(O271+0.5*C274)</f>
        <v>2100</v>
      </c>
      <c r="P274" s="2">
        <f t="shared" si="2020"/>
        <v>20</v>
      </c>
    </row>
    <row r="275" spans="1:16" x14ac:dyDescent="0.25">
      <c r="A275" s="5" t="s">
        <v>301</v>
      </c>
      <c r="B275" s="2" t="s">
        <v>15</v>
      </c>
      <c r="C275" s="2">
        <f t="shared" si="1665"/>
        <v>92</v>
      </c>
      <c r="D275" s="5" t="str">
        <f t="shared" ref="D275" si="2094">IF(AND(C275&gt;0,C275&lt;25),"units_pikeman_1.png",IF(AND(C275&gt;=25,C275&lt;50),"units_pikeman_2.png",IF(AND(C275&gt;=50,C275&lt;75),"units_pikeman_3.png",IF(AND(C275&gt;=75,C275&lt;100),"units_pikeman_4.png",IF(AND(C275&gt;=100,C275&lt;125),"units_pikeman_5.png",IF(AND(C275&gt;=125,C275&lt;150),"units_pikeman_6.png",IF(AND(C275&gt;=150,C275&lt;175),"units_pikeman_7.png",IF(AND(C275&gt;=175,C275&lt;200),"units_pikeman_8.png",IF(AND(C275&gt;=200,C275&lt;225),"units_pikeman_9.png",IF(AND(C275&gt;=225,C275&lt;250),"units_pikeman_10.png",IF(AND(C275&gt;=250,C275&lt;275),"units_pikeman_11.png",IF(AND(C275&gt;=275,C275&lt;300),"units_pikeman_12.png","units_pikeman_13.png"))))))))))))</f>
        <v>units_pikeman_4.png</v>
      </c>
      <c r="E275" s="5" t="str">
        <f t="shared" ref="E275" si="2095">"Lkey_combat_unit_pikeman_"&amp;C275</f>
        <v>Lkey_combat_unit_pikeman_92</v>
      </c>
      <c r="F275" s="6">
        <f t="shared" ref="F275" si="2096">INT(F272+1.3*C275)</f>
        <v>5639</v>
      </c>
      <c r="G275" s="2">
        <f t="shared" ref="G275" si="2097">INT(G272+0.5*C275)</f>
        <v>2126</v>
      </c>
      <c r="H275" s="2">
        <f t="shared" ref="H275" si="2098">INT(H272+0.5*C275)</f>
        <v>2126</v>
      </c>
      <c r="I275" s="2">
        <f t="shared" ref="I275" si="2099">INT(I272+0.7*C275)</f>
        <v>2975</v>
      </c>
      <c r="J275" s="6" t="s">
        <v>23</v>
      </c>
      <c r="K275" s="2">
        <f t="shared" ref="K275" si="2100">INT(K272+0.5*C275)</f>
        <v>2166</v>
      </c>
      <c r="L275" s="2" t="s">
        <v>24</v>
      </c>
      <c r="M275" s="2">
        <f t="shared" si="2092"/>
        <v>172</v>
      </c>
      <c r="N275" s="2" t="s">
        <v>27</v>
      </c>
      <c r="O275" s="2">
        <f t="shared" ref="O275" si="2101">INT(O272+0.1*C275)</f>
        <v>387</v>
      </c>
      <c r="P275" s="2">
        <f t="shared" si="2020"/>
        <v>10</v>
      </c>
    </row>
    <row r="276" spans="1:16" x14ac:dyDescent="0.25">
      <c r="A276" s="5" t="s">
        <v>302</v>
      </c>
      <c r="B276" s="2" t="s">
        <v>1</v>
      </c>
      <c r="C276" s="2">
        <f t="shared" si="1665"/>
        <v>92</v>
      </c>
      <c r="D276" s="5" t="str">
        <f t="shared" ref="D276" si="2102">IF(AND(C276&gt;0,C276&lt;25),"units_archer_1.png",IF(AND(C276&gt;=25,C276&lt;50),"units_archer_2.png",IF(AND(C276&gt;=50,C276&lt;75),"units_archer_3.png",IF(AND(C276&gt;=75,C276&lt;100),"units_archer_4.png",IF(AND(C276&gt;=100,C276&lt;125),"units_archer_5.png",IF(AND(C276&gt;=125,C276&lt;150),"units_archer_6.png",IF(AND(C276&gt;=150,C276&lt;175),"units_archer_7.png",IF(AND(C276&gt;=175,C276&lt;200),"units_archer_8.png",IF(AND(C276&gt;=200,C276&lt;225),"units_archer_9.png",IF(AND(C276&gt;=225,C276&lt;250),"units_archer_10.png",IF(AND(C276&gt;=250,C276&lt;275),"units_archer_11.png",IF(AND(C276&gt;=275,C276&lt;300),"units_pikeman_12.png","units_pikeman_13.png"))))))))))))</f>
        <v>units_archer_4.png</v>
      </c>
      <c r="E276" s="5" t="str">
        <f t="shared" ref="E276" si="2103">"Lkey_combat_unit_archer_"&amp;C276</f>
        <v>Lkey_combat_unit_archer_92</v>
      </c>
      <c r="F276" s="6">
        <f t="shared" ref="F276" si="2104">INT(F273+0.9*C276)</f>
        <v>3908</v>
      </c>
      <c r="G276" s="2">
        <f t="shared" ref="G276" si="2105">INT(G273+0.3*C276)</f>
        <v>1242</v>
      </c>
      <c r="H276" s="2">
        <f t="shared" ref="H276" si="2106">INT(H273+0.75*C276)</f>
        <v>3200</v>
      </c>
      <c r="I276" s="2">
        <f t="shared" ref="I276" si="2107">INT(I273+0.4*C276)</f>
        <v>1680</v>
      </c>
      <c r="J276" s="6" t="s">
        <v>23</v>
      </c>
      <c r="K276" s="2">
        <f t="shared" ref="K276:K277" si="2108">INT(K273+0.1*C276)</f>
        <v>397</v>
      </c>
      <c r="L276" s="2" t="s">
        <v>24</v>
      </c>
      <c r="M276" s="2">
        <f t="shared" ref="M276" si="2109">INT(M273+0.5*C276)</f>
        <v>2156</v>
      </c>
      <c r="N276" s="2" t="s">
        <v>27</v>
      </c>
      <c r="O276" s="2">
        <f t="shared" ref="O276" si="2110">INT(O273+0.05*C276)</f>
        <v>172</v>
      </c>
      <c r="P276" s="2">
        <f t="shared" si="2020"/>
        <v>15</v>
      </c>
    </row>
    <row r="277" spans="1:16" x14ac:dyDescent="0.25">
      <c r="A277" s="5" t="s">
        <v>303</v>
      </c>
      <c r="B277" s="2" t="s">
        <v>3</v>
      </c>
      <c r="C277" s="2">
        <f t="shared" si="1665"/>
        <v>92</v>
      </c>
      <c r="D277" s="5" t="str">
        <f t="shared" ref="D277" si="2111">IF(AND(C277&gt;0,C277&lt;25),"units_knight_1.png",IF(AND(C277&gt;=25,C277&lt;50),"units_knight_2.png",IF(AND(C277&gt;=50,C277&lt;75),"units_knight_3.png",IF(AND(C277&gt;=75,C277&lt;100),"units_knight_4.png",IF(AND(C277&gt;=100,C277&lt;125),"units_knight_5.png",IF(AND(C277&gt;=125,C277&lt;150),"units_knight_6.png",IF(AND(C277&gt;=150,C277&lt;175),"units_knight_7.png",IF(AND(C277&gt;=175,C277&lt;200),"units_knight_8.png",IF(AND(C277&gt;=200,C277&lt;225),"units_knight_9.png",IF(AND(C277&gt;=225,C277&lt;250),"units_knight_10.png",IF(AND(C277&gt;=250,C277&lt;275),"units_knight_11.png",IF(AND(C277&gt;=275,C277&lt;300),"units_pikeman_12.png","units_pikeman_13.png"))))))))))))</f>
        <v>units_knight_4.png</v>
      </c>
      <c r="E277" s="5" t="str">
        <f t="shared" ref="E277" si="2112">"Lkey_combat_unit_knight_"&amp;C277</f>
        <v>Lkey_combat_unit_knight_92</v>
      </c>
      <c r="F277" s="6">
        <f t="shared" ref="F277" si="2113">INT(F274+1.1*C277)</f>
        <v>4764</v>
      </c>
      <c r="G277" s="2">
        <f t="shared" ref="G277" si="2114">INT(G274+0.6*C277)</f>
        <v>2555</v>
      </c>
      <c r="H277" s="2">
        <f t="shared" ref="H277" si="2115">INT(H274+0.65*C277)</f>
        <v>2750</v>
      </c>
      <c r="I277" s="2">
        <f t="shared" ref="I277" si="2116">INT(I274+0.2*C277)</f>
        <v>819</v>
      </c>
      <c r="J277" s="6" t="s">
        <v>23</v>
      </c>
      <c r="K277" s="2">
        <f t="shared" si="2108"/>
        <v>407</v>
      </c>
      <c r="L277" s="2" t="s">
        <v>24</v>
      </c>
      <c r="M277" s="2">
        <f t="shared" ref="M277:M278" si="2117">INT(M274+0.05*C277)</f>
        <v>172</v>
      </c>
      <c r="N277" s="2" t="s">
        <v>27</v>
      </c>
      <c r="O277" s="2">
        <f t="shared" ref="O277" si="2118">INT(O274+0.5*C277)</f>
        <v>2146</v>
      </c>
      <c r="P277" s="2">
        <f t="shared" si="2020"/>
        <v>20</v>
      </c>
    </row>
    <row r="278" spans="1:16" x14ac:dyDescent="0.25">
      <c r="A278" s="5" t="s">
        <v>304</v>
      </c>
      <c r="B278" s="2" t="s">
        <v>15</v>
      </c>
      <c r="C278" s="2">
        <f t="shared" si="1665"/>
        <v>93</v>
      </c>
      <c r="D278" s="5" t="str">
        <f t="shared" ref="D278" si="2119">IF(AND(C278&gt;0,C278&lt;25),"units_pikeman_1.png",IF(AND(C278&gt;=25,C278&lt;50),"units_pikeman_2.png",IF(AND(C278&gt;=50,C278&lt;75),"units_pikeman_3.png",IF(AND(C278&gt;=75,C278&lt;100),"units_pikeman_4.png",IF(AND(C278&gt;=100,C278&lt;125),"units_pikeman_5.png",IF(AND(C278&gt;=125,C278&lt;150),"units_pikeman_6.png",IF(AND(C278&gt;=150,C278&lt;175),"units_pikeman_7.png",IF(AND(C278&gt;=175,C278&lt;200),"units_pikeman_8.png",IF(AND(C278&gt;=200,C278&lt;225),"units_pikeman_9.png",IF(AND(C278&gt;=225,C278&lt;250),"units_pikeman_10.png",IF(AND(C278&gt;=250,C278&lt;275),"units_pikeman_11.png",IF(AND(C278&gt;=275,C278&lt;300),"units_pikeman_12.png","units_pikeman_13.png"))))))))))))</f>
        <v>units_pikeman_4.png</v>
      </c>
      <c r="E278" s="5" t="str">
        <f t="shared" ref="E278:E332" si="2120">"Lkey_combat_unit_pikeman_"&amp;C278</f>
        <v>Lkey_combat_unit_pikeman_93</v>
      </c>
      <c r="F278" s="6">
        <f t="shared" ref="F278" si="2121">INT(F275+1.3*C278)</f>
        <v>5759</v>
      </c>
      <c r="G278" s="2">
        <f t="shared" ref="G278" si="2122">INT(G275+0.5*C278)</f>
        <v>2172</v>
      </c>
      <c r="H278" s="2">
        <f t="shared" ref="H278" si="2123">INT(H275+0.5*C278)</f>
        <v>2172</v>
      </c>
      <c r="I278" s="2">
        <f t="shared" ref="I278" si="2124">INT(I275+0.7*C278)</f>
        <v>3040</v>
      </c>
      <c r="J278" s="6" t="s">
        <v>23</v>
      </c>
      <c r="K278" s="2">
        <f t="shared" ref="K278" si="2125">INT(K275+0.5*C278)</f>
        <v>2212</v>
      </c>
      <c r="L278" s="2" t="s">
        <v>24</v>
      </c>
      <c r="M278" s="2">
        <f t="shared" si="2117"/>
        <v>176</v>
      </c>
      <c r="N278" s="2" t="s">
        <v>27</v>
      </c>
      <c r="O278" s="2">
        <f t="shared" ref="O278" si="2126">INT(O275+0.1*C278)</f>
        <v>396</v>
      </c>
      <c r="P278" s="2">
        <f t="shared" si="2020"/>
        <v>10</v>
      </c>
    </row>
    <row r="279" spans="1:16" x14ac:dyDescent="0.25">
      <c r="A279" s="5" t="s">
        <v>305</v>
      </c>
      <c r="B279" s="2" t="s">
        <v>1</v>
      </c>
      <c r="C279" s="2">
        <f t="shared" si="1665"/>
        <v>93</v>
      </c>
      <c r="D279" s="5" t="str">
        <f t="shared" ref="D279" si="2127">IF(AND(C279&gt;0,C279&lt;25),"units_archer_1.png",IF(AND(C279&gt;=25,C279&lt;50),"units_archer_2.png",IF(AND(C279&gt;=50,C279&lt;75),"units_archer_3.png",IF(AND(C279&gt;=75,C279&lt;100),"units_archer_4.png",IF(AND(C279&gt;=100,C279&lt;125),"units_archer_5.png",IF(AND(C279&gt;=125,C279&lt;150),"units_archer_6.png",IF(AND(C279&gt;=150,C279&lt;175),"units_archer_7.png",IF(AND(C279&gt;=175,C279&lt;200),"units_archer_8.png",IF(AND(C279&gt;=200,C279&lt;225),"units_archer_9.png",IF(AND(C279&gt;=225,C279&lt;250),"units_archer_10.png",IF(AND(C279&gt;=250,C279&lt;275),"units_archer_11.png",IF(AND(C279&gt;=275,C279&lt;300),"units_pikeman_12.png","units_pikeman_13.png"))))))))))))</f>
        <v>units_archer_4.png</v>
      </c>
      <c r="E279" s="5" t="str">
        <f t="shared" ref="E279:E333" si="2128">"Lkey_combat_unit_archer_"&amp;C279</f>
        <v>Lkey_combat_unit_archer_93</v>
      </c>
      <c r="F279" s="6">
        <f t="shared" ref="F279" si="2129">INT(F276+0.9*C279)</f>
        <v>3991</v>
      </c>
      <c r="G279" s="2">
        <f t="shared" ref="G279" si="2130">INT(G276+0.3*C279)</f>
        <v>1269</v>
      </c>
      <c r="H279" s="2">
        <f t="shared" ref="H279" si="2131">INT(H276+0.75*C279)</f>
        <v>3269</v>
      </c>
      <c r="I279" s="2">
        <f t="shared" ref="I279" si="2132">INT(I276+0.4*C279)</f>
        <v>1717</v>
      </c>
      <c r="J279" s="6" t="s">
        <v>23</v>
      </c>
      <c r="K279" s="2">
        <f t="shared" ref="K279:K280" si="2133">INT(K276+0.1*C279)</f>
        <v>406</v>
      </c>
      <c r="L279" s="2" t="s">
        <v>24</v>
      </c>
      <c r="M279" s="2">
        <f t="shared" ref="M279" si="2134">INT(M276+0.5*C279)</f>
        <v>2202</v>
      </c>
      <c r="N279" s="2" t="s">
        <v>27</v>
      </c>
      <c r="O279" s="2">
        <f t="shared" ref="O279" si="2135">INT(O276+0.05*C279)</f>
        <v>176</v>
      </c>
      <c r="P279" s="2">
        <f t="shared" si="2020"/>
        <v>15</v>
      </c>
    </row>
    <row r="280" spans="1:16" x14ac:dyDescent="0.25">
      <c r="A280" s="5" t="s">
        <v>306</v>
      </c>
      <c r="B280" s="2" t="s">
        <v>3</v>
      </c>
      <c r="C280" s="2">
        <f t="shared" si="1665"/>
        <v>93</v>
      </c>
      <c r="D280" s="5" t="str">
        <f t="shared" ref="D280" si="2136">IF(AND(C280&gt;0,C280&lt;25),"units_knight_1.png",IF(AND(C280&gt;=25,C280&lt;50),"units_knight_2.png",IF(AND(C280&gt;=50,C280&lt;75),"units_knight_3.png",IF(AND(C280&gt;=75,C280&lt;100),"units_knight_4.png",IF(AND(C280&gt;=100,C280&lt;125),"units_knight_5.png",IF(AND(C280&gt;=125,C280&lt;150),"units_knight_6.png",IF(AND(C280&gt;=150,C280&lt;175),"units_knight_7.png",IF(AND(C280&gt;=175,C280&lt;200),"units_knight_8.png",IF(AND(C280&gt;=200,C280&lt;225),"units_knight_9.png",IF(AND(C280&gt;=225,C280&lt;250),"units_knight_10.png",IF(AND(C280&gt;=250,C280&lt;275),"units_knight_11.png",IF(AND(C280&gt;=275,C280&lt;300),"units_pikeman_12.png","units_pikeman_13.png"))))))))))))</f>
        <v>units_knight_4.png</v>
      </c>
      <c r="E280" s="5" t="str">
        <f t="shared" ref="E280:E334" si="2137">"Lkey_combat_unit_knight_"&amp;C280</f>
        <v>Lkey_combat_unit_knight_93</v>
      </c>
      <c r="F280" s="6">
        <f t="shared" ref="F280" si="2138">INT(F277+1.1*C280)</f>
        <v>4866</v>
      </c>
      <c r="G280" s="2">
        <f t="shared" ref="G280" si="2139">INT(G277+0.6*C280)</f>
        <v>2610</v>
      </c>
      <c r="H280" s="2">
        <f t="shared" ref="H280" si="2140">INT(H277+0.65*C280)</f>
        <v>2810</v>
      </c>
      <c r="I280" s="2">
        <f t="shared" ref="I280" si="2141">INT(I277+0.2*C280)</f>
        <v>837</v>
      </c>
      <c r="J280" s="6" t="s">
        <v>23</v>
      </c>
      <c r="K280" s="2">
        <f t="shared" si="2133"/>
        <v>416</v>
      </c>
      <c r="L280" s="2" t="s">
        <v>24</v>
      </c>
      <c r="M280" s="2">
        <f t="shared" ref="M280:M281" si="2142">INT(M277+0.05*C280)</f>
        <v>176</v>
      </c>
      <c r="N280" s="2" t="s">
        <v>27</v>
      </c>
      <c r="O280" s="2">
        <f t="shared" ref="O280" si="2143">INT(O277+0.5*C280)</f>
        <v>2192</v>
      </c>
      <c r="P280" s="2">
        <f t="shared" si="2020"/>
        <v>20</v>
      </c>
    </row>
    <row r="281" spans="1:16" x14ac:dyDescent="0.25">
      <c r="A281" s="5" t="s">
        <v>307</v>
      </c>
      <c r="B281" s="2" t="s">
        <v>15</v>
      </c>
      <c r="C281" s="2">
        <f t="shared" si="1665"/>
        <v>94</v>
      </c>
      <c r="D281" s="5" t="str">
        <f t="shared" ref="D281" si="2144">IF(AND(C281&gt;0,C281&lt;25),"units_pikeman_1.png",IF(AND(C281&gt;=25,C281&lt;50),"units_pikeman_2.png",IF(AND(C281&gt;=50,C281&lt;75),"units_pikeman_3.png",IF(AND(C281&gt;=75,C281&lt;100),"units_pikeman_4.png",IF(AND(C281&gt;=100,C281&lt;125),"units_pikeman_5.png",IF(AND(C281&gt;=125,C281&lt;150),"units_pikeman_6.png",IF(AND(C281&gt;=150,C281&lt;175),"units_pikeman_7.png",IF(AND(C281&gt;=175,C281&lt;200),"units_pikeman_8.png",IF(AND(C281&gt;=200,C281&lt;225),"units_pikeman_9.png",IF(AND(C281&gt;=225,C281&lt;250),"units_pikeman_10.png",IF(AND(C281&gt;=250,C281&lt;275),"units_pikeman_11.png",IF(AND(C281&gt;=275,C281&lt;300),"units_pikeman_12.png","units_pikeman_13.png"))))))))))))</f>
        <v>units_pikeman_4.png</v>
      </c>
      <c r="E281" s="5" t="str">
        <f t="shared" ref="E281:E335" si="2145">"Lkey_combat_unit_pikeman_"&amp;C281</f>
        <v>Lkey_combat_unit_pikeman_94</v>
      </c>
      <c r="F281" s="6">
        <f t="shared" ref="F281" si="2146">INT(F278+1.3*C281)</f>
        <v>5881</v>
      </c>
      <c r="G281" s="2">
        <f t="shared" ref="G281" si="2147">INT(G278+0.5*C281)</f>
        <v>2219</v>
      </c>
      <c r="H281" s="2">
        <f t="shared" ref="H281" si="2148">INT(H278+0.5*C281)</f>
        <v>2219</v>
      </c>
      <c r="I281" s="2">
        <f t="shared" ref="I281" si="2149">INT(I278+0.7*C281)</f>
        <v>3105</v>
      </c>
      <c r="J281" s="6" t="s">
        <v>23</v>
      </c>
      <c r="K281" s="2">
        <f t="shared" ref="K281" si="2150">INT(K278+0.5*C281)</f>
        <v>2259</v>
      </c>
      <c r="L281" s="2" t="s">
        <v>24</v>
      </c>
      <c r="M281" s="2">
        <f t="shared" si="2142"/>
        <v>180</v>
      </c>
      <c r="N281" s="2" t="s">
        <v>27</v>
      </c>
      <c r="O281" s="2">
        <f t="shared" ref="O281" si="2151">INT(O278+0.1*C281)</f>
        <v>405</v>
      </c>
      <c r="P281" s="2">
        <f t="shared" si="2020"/>
        <v>10</v>
      </c>
    </row>
    <row r="282" spans="1:16" x14ac:dyDescent="0.25">
      <c r="A282" s="5" t="s">
        <v>308</v>
      </c>
      <c r="B282" s="2" t="s">
        <v>1</v>
      </c>
      <c r="C282" s="2">
        <f t="shared" ref="C282:C345" si="2152">C279+1</f>
        <v>94</v>
      </c>
      <c r="D282" s="5" t="str">
        <f t="shared" ref="D282" si="2153">IF(AND(C282&gt;0,C282&lt;25),"units_archer_1.png",IF(AND(C282&gt;=25,C282&lt;50),"units_archer_2.png",IF(AND(C282&gt;=50,C282&lt;75),"units_archer_3.png",IF(AND(C282&gt;=75,C282&lt;100),"units_archer_4.png",IF(AND(C282&gt;=100,C282&lt;125),"units_archer_5.png",IF(AND(C282&gt;=125,C282&lt;150),"units_archer_6.png",IF(AND(C282&gt;=150,C282&lt;175),"units_archer_7.png",IF(AND(C282&gt;=175,C282&lt;200),"units_archer_8.png",IF(AND(C282&gt;=200,C282&lt;225),"units_archer_9.png",IF(AND(C282&gt;=225,C282&lt;250),"units_archer_10.png",IF(AND(C282&gt;=250,C282&lt;275),"units_archer_11.png",IF(AND(C282&gt;=275,C282&lt;300),"units_pikeman_12.png","units_pikeman_13.png"))))))))))))</f>
        <v>units_archer_4.png</v>
      </c>
      <c r="E282" s="5" t="str">
        <f t="shared" ref="E282:E336" si="2154">"Lkey_combat_unit_archer_"&amp;C282</f>
        <v>Lkey_combat_unit_archer_94</v>
      </c>
      <c r="F282" s="6">
        <f t="shared" ref="F282" si="2155">INT(F279+0.9*C282)</f>
        <v>4075</v>
      </c>
      <c r="G282" s="2">
        <f t="shared" ref="G282" si="2156">INT(G279+0.3*C282)</f>
        <v>1297</v>
      </c>
      <c r="H282" s="2">
        <f t="shared" ref="H282" si="2157">INT(H279+0.75*C282)</f>
        <v>3339</v>
      </c>
      <c r="I282" s="2">
        <f t="shared" ref="I282" si="2158">INT(I279+0.4*C282)</f>
        <v>1754</v>
      </c>
      <c r="J282" s="6" t="s">
        <v>23</v>
      </c>
      <c r="K282" s="2">
        <f t="shared" ref="K282:K283" si="2159">INT(K279+0.1*C282)</f>
        <v>415</v>
      </c>
      <c r="L282" s="2" t="s">
        <v>24</v>
      </c>
      <c r="M282" s="2">
        <f t="shared" ref="M282" si="2160">INT(M279+0.5*C282)</f>
        <v>2249</v>
      </c>
      <c r="N282" s="2" t="s">
        <v>27</v>
      </c>
      <c r="O282" s="2">
        <f t="shared" ref="O282" si="2161">INT(O279+0.05*C282)</f>
        <v>180</v>
      </c>
      <c r="P282" s="2">
        <f t="shared" si="2020"/>
        <v>15</v>
      </c>
    </row>
    <row r="283" spans="1:16" x14ac:dyDescent="0.25">
      <c r="A283" s="5" t="s">
        <v>309</v>
      </c>
      <c r="B283" s="2" t="s">
        <v>3</v>
      </c>
      <c r="C283" s="2">
        <f t="shared" si="2152"/>
        <v>94</v>
      </c>
      <c r="D283" s="5" t="str">
        <f t="shared" ref="D283" si="2162">IF(AND(C283&gt;0,C283&lt;25),"units_knight_1.png",IF(AND(C283&gt;=25,C283&lt;50),"units_knight_2.png",IF(AND(C283&gt;=50,C283&lt;75),"units_knight_3.png",IF(AND(C283&gt;=75,C283&lt;100),"units_knight_4.png",IF(AND(C283&gt;=100,C283&lt;125),"units_knight_5.png",IF(AND(C283&gt;=125,C283&lt;150),"units_knight_6.png",IF(AND(C283&gt;=150,C283&lt;175),"units_knight_7.png",IF(AND(C283&gt;=175,C283&lt;200),"units_knight_8.png",IF(AND(C283&gt;=200,C283&lt;225),"units_knight_9.png",IF(AND(C283&gt;=225,C283&lt;250),"units_knight_10.png",IF(AND(C283&gt;=250,C283&lt;275),"units_knight_11.png",IF(AND(C283&gt;=275,C283&lt;300),"units_pikeman_12.png","units_pikeman_13.png"))))))))))))</f>
        <v>units_knight_4.png</v>
      </c>
      <c r="E283" s="5" t="str">
        <f t="shared" ref="E283:E337" si="2163">"Lkey_combat_unit_knight_"&amp;C283</f>
        <v>Lkey_combat_unit_knight_94</v>
      </c>
      <c r="F283" s="6">
        <f t="shared" ref="F283" si="2164">INT(F280+1.1*C283)</f>
        <v>4969</v>
      </c>
      <c r="G283" s="2">
        <f t="shared" ref="G283" si="2165">INT(G280+0.6*C283)</f>
        <v>2666</v>
      </c>
      <c r="H283" s="2">
        <f t="shared" ref="H283" si="2166">INT(H280+0.65*C283)</f>
        <v>2871</v>
      </c>
      <c r="I283" s="2">
        <f t="shared" ref="I283" si="2167">INT(I280+0.2*C283)</f>
        <v>855</v>
      </c>
      <c r="J283" s="6" t="s">
        <v>23</v>
      </c>
      <c r="K283" s="2">
        <f t="shared" si="2159"/>
        <v>425</v>
      </c>
      <c r="L283" s="2" t="s">
        <v>24</v>
      </c>
      <c r="M283" s="2">
        <f t="shared" ref="M283:M284" si="2168">INT(M280+0.05*C283)</f>
        <v>180</v>
      </c>
      <c r="N283" s="2" t="s">
        <v>27</v>
      </c>
      <c r="O283" s="2">
        <f t="shared" ref="O283" si="2169">INT(O280+0.5*C283)</f>
        <v>2239</v>
      </c>
      <c r="P283" s="2">
        <f t="shared" si="2020"/>
        <v>20</v>
      </c>
    </row>
    <row r="284" spans="1:16" x14ac:dyDescent="0.25">
      <c r="A284" s="5" t="s">
        <v>310</v>
      </c>
      <c r="B284" s="2" t="s">
        <v>15</v>
      </c>
      <c r="C284" s="2">
        <f t="shared" si="2152"/>
        <v>95</v>
      </c>
      <c r="D284" s="5" t="str">
        <f t="shared" ref="D284" si="2170">IF(AND(C284&gt;0,C284&lt;25),"units_pikeman_1.png",IF(AND(C284&gt;=25,C284&lt;50),"units_pikeman_2.png",IF(AND(C284&gt;=50,C284&lt;75),"units_pikeman_3.png",IF(AND(C284&gt;=75,C284&lt;100),"units_pikeman_4.png",IF(AND(C284&gt;=100,C284&lt;125),"units_pikeman_5.png",IF(AND(C284&gt;=125,C284&lt;150),"units_pikeman_6.png",IF(AND(C284&gt;=150,C284&lt;175),"units_pikeman_7.png",IF(AND(C284&gt;=175,C284&lt;200),"units_pikeman_8.png",IF(AND(C284&gt;=200,C284&lt;225),"units_pikeman_9.png",IF(AND(C284&gt;=225,C284&lt;250),"units_pikeman_10.png",IF(AND(C284&gt;=250,C284&lt;275),"units_pikeman_11.png",IF(AND(C284&gt;=275,C284&lt;300),"units_pikeman_12.png","units_pikeman_13.png"))))))))))))</f>
        <v>units_pikeman_4.png</v>
      </c>
      <c r="E284" s="5" t="str">
        <f t="shared" ref="E284:E338" si="2171">"Lkey_combat_unit_pikeman_"&amp;C284</f>
        <v>Lkey_combat_unit_pikeman_95</v>
      </c>
      <c r="F284" s="6">
        <f t="shared" ref="F284" si="2172">INT(F281+1.3*C284)</f>
        <v>6004</v>
      </c>
      <c r="G284" s="2">
        <f t="shared" ref="G284" si="2173">INT(G281+0.5*C284)</f>
        <v>2266</v>
      </c>
      <c r="H284" s="2">
        <f t="shared" ref="H284" si="2174">INT(H281+0.5*C284)</f>
        <v>2266</v>
      </c>
      <c r="I284" s="2">
        <f t="shared" ref="I284" si="2175">INT(I281+0.7*C284)</f>
        <v>3171</v>
      </c>
      <c r="J284" s="6" t="s">
        <v>23</v>
      </c>
      <c r="K284" s="2">
        <f t="shared" ref="K284" si="2176">INT(K281+0.5*C284)</f>
        <v>2306</v>
      </c>
      <c r="L284" s="2" t="s">
        <v>24</v>
      </c>
      <c r="M284" s="2">
        <f t="shared" si="2168"/>
        <v>184</v>
      </c>
      <c r="N284" s="2" t="s">
        <v>27</v>
      </c>
      <c r="O284" s="2">
        <f t="shared" ref="O284" si="2177">INT(O281+0.1*C284)</f>
        <v>414</v>
      </c>
      <c r="P284" s="2">
        <f t="shared" si="2020"/>
        <v>10</v>
      </c>
    </row>
    <row r="285" spans="1:16" x14ac:dyDescent="0.25">
      <c r="A285" s="5" t="s">
        <v>311</v>
      </c>
      <c r="B285" s="2" t="s">
        <v>1</v>
      </c>
      <c r="C285" s="2">
        <f t="shared" si="2152"/>
        <v>95</v>
      </c>
      <c r="D285" s="5" t="str">
        <f t="shared" ref="D285" si="2178">IF(AND(C285&gt;0,C285&lt;25),"units_archer_1.png",IF(AND(C285&gt;=25,C285&lt;50),"units_archer_2.png",IF(AND(C285&gt;=50,C285&lt;75),"units_archer_3.png",IF(AND(C285&gt;=75,C285&lt;100),"units_archer_4.png",IF(AND(C285&gt;=100,C285&lt;125),"units_archer_5.png",IF(AND(C285&gt;=125,C285&lt;150),"units_archer_6.png",IF(AND(C285&gt;=150,C285&lt;175),"units_archer_7.png",IF(AND(C285&gt;=175,C285&lt;200),"units_archer_8.png",IF(AND(C285&gt;=200,C285&lt;225),"units_archer_9.png",IF(AND(C285&gt;=225,C285&lt;250),"units_archer_10.png",IF(AND(C285&gt;=250,C285&lt;275),"units_archer_11.png",IF(AND(C285&gt;=275,C285&lt;300),"units_pikeman_12.png","units_pikeman_13.png"))))))))))))</f>
        <v>units_archer_4.png</v>
      </c>
      <c r="E285" s="5" t="str">
        <f t="shared" ref="E285:E339" si="2179">"Lkey_combat_unit_archer_"&amp;C285</f>
        <v>Lkey_combat_unit_archer_95</v>
      </c>
      <c r="F285" s="6">
        <f t="shared" ref="F285" si="2180">INT(F282+0.9*C285)</f>
        <v>4160</v>
      </c>
      <c r="G285" s="2">
        <f t="shared" ref="G285" si="2181">INT(G282+0.3*C285)</f>
        <v>1325</v>
      </c>
      <c r="H285" s="2">
        <f t="shared" ref="H285" si="2182">INT(H282+0.75*C285)</f>
        <v>3410</v>
      </c>
      <c r="I285" s="2">
        <f t="shared" ref="I285" si="2183">INT(I282+0.4*C285)</f>
        <v>1792</v>
      </c>
      <c r="J285" s="6" t="s">
        <v>23</v>
      </c>
      <c r="K285" s="2">
        <f t="shared" ref="K285:K286" si="2184">INT(K282+0.1*C285)</f>
        <v>424</v>
      </c>
      <c r="L285" s="2" t="s">
        <v>24</v>
      </c>
      <c r="M285" s="2">
        <f t="shared" ref="M285" si="2185">INT(M282+0.5*C285)</f>
        <v>2296</v>
      </c>
      <c r="N285" s="2" t="s">
        <v>27</v>
      </c>
      <c r="O285" s="2">
        <f t="shared" ref="O285" si="2186">INT(O282+0.05*C285)</f>
        <v>184</v>
      </c>
      <c r="P285" s="2">
        <f t="shared" si="2020"/>
        <v>15</v>
      </c>
    </row>
    <row r="286" spans="1:16" x14ac:dyDescent="0.25">
      <c r="A286" s="5" t="s">
        <v>312</v>
      </c>
      <c r="B286" s="2" t="s">
        <v>3</v>
      </c>
      <c r="C286" s="2">
        <f t="shared" si="2152"/>
        <v>95</v>
      </c>
      <c r="D286" s="5" t="str">
        <f t="shared" ref="D286" si="2187">IF(AND(C286&gt;0,C286&lt;25),"units_knight_1.png",IF(AND(C286&gt;=25,C286&lt;50),"units_knight_2.png",IF(AND(C286&gt;=50,C286&lt;75),"units_knight_3.png",IF(AND(C286&gt;=75,C286&lt;100),"units_knight_4.png",IF(AND(C286&gt;=100,C286&lt;125),"units_knight_5.png",IF(AND(C286&gt;=125,C286&lt;150),"units_knight_6.png",IF(AND(C286&gt;=150,C286&lt;175),"units_knight_7.png",IF(AND(C286&gt;=175,C286&lt;200),"units_knight_8.png",IF(AND(C286&gt;=200,C286&lt;225),"units_knight_9.png",IF(AND(C286&gt;=225,C286&lt;250),"units_knight_10.png",IF(AND(C286&gt;=250,C286&lt;275),"units_knight_11.png",IF(AND(C286&gt;=275,C286&lt;300),"units_pikeman_12.png","units_pikeman_13.png"))))))))))))</f>
        <v>units_knight_4.png</v>
      </c>
      <c r="E286" s="5" t="str">
        <f t="shared" ref="E286:E340" si="2188">"Lkey_combat_unit_knight_"&amp;C286</f>
        <v>Lkey_combat_unit_knight_95</v>
      </c>
      <c r="F286" s="6">
        <f t="shared" ref="F286" si="2189">INT(F283+1.1*C286)</f>
        <v>5073</v>
      </c>
      <c r="G286" s="2">
        <f t="shared" ref="G286" si="2190">INT(G283+0.6*C286)</f>
        <v>2723</v>
      </c>
      <c r="H286" s="2">
        <f t="shared" ref="H286" si="2191">INT(H283+0.65*C286)</f>
        <v>2932</v>
      </c>
      <c r="I286" s="2">
        <f t="shared" ref="I286" si="2192">INT(I283+0.2*C286)</f>
        <v>874</v>
      </c>
      <c r="J286" s="6" t="s">
        <v>23</v>
      </c>
      <c r="K286" s="2">
        <f t="shared" si="2184"/>
        <v>434</v>
      </c>
      <c r="L286" s="2" t="s">
        <v>24</v>
      </c>
      <c r="M286" s="2">
        <f t="shared" ref="M286:M287" si="2193">INT(M283+0.05*C286)</f>
        <v>184</v>
      </c>
      <c r="N286" s="2" t="s">
        <v>27</v>
      </c>
      <c r="O286" s="2">
        <f t="shared" ref="O286" si="2194">INT(O283+0.5*C286)</f>
        <v>2286</v>
      </c>
      <c r="P286" s="2">
        <f t="shared" si="2020"/>
        <v>20</v>
      </c>
    </row>
    <row r="287" spans="1:16" x14ac:dyDescent="0.25">
      <c r="A287" s="5" t="s">
        <v>313</v>
      </c>
      <c r="B287" s="2" t="s">
        <v>15</v>
      </c>
      <c r="C287" s="2">
        <f t="shared" si="2152"/>
        <v>96</v>
      </c>
      <c r="D287" s="5" t="str">
        <f t="shared" ref="D287" si="2195">IF(AND(C287&gt;0,C287&lt;25),"units_pikeman_1.png",IF(AND(C287&gt;=25,C287&lt;50),"units_pikeman_2.png",IF(AND(C287&gt;=50,C287&lt;75),"units_pikeman_3.png",IF(AND(C287&gt;=75,C287&lt;100),"units_pikeman_4.png",IF(AND(C287&gt;=100,C287&lt;125),"units_pikeman_5.png",IF(AND(C287&gt;=125,C287&lt;150),"units_pikeman_6.png",IF(AND(C287&gt;=150,C287&lt;175),"units_pikeman_7.png",IF(AND(C287&gt;=175,C287&lt;200),"units_pikeman_8.png",IF(AND(C287&gt;=200,C287&lt;225),"units_pikeman_9.png",IF(AND(C287&gt;=225,C287&lt;250),"units_pikeman_10.png",IF(AND(C287&gt;=250,C287&lt;275),"units_pikeman_11.png",IF(AND(C287&gt;=275,C287&lt;300),"units_pikeman_12.png","units_pikeman_13.png"))))))))))))</f>
        <v>units_pikeman_4.png</v>
      </c>
      <c r="E287" s="5" t="str">
        <f t="shared" ref="E287:E341" si="2196">"Lkey_combat_unit_pikeman_"&amp;C287</f>
        <v>Lkey_combat_unit_pikeman_96</v>
      </c>
      <c r="F287" s="6">
        <f t="shared" ref="F287" si="2197">INT(F284+1.3*C287)</f>
        <v>6128</v>
      </c>
      <c r="G287" s="2">
        <f t="shared" ref="G287" si="2198">INT(G284+0.5*C287)</f>
        <v>2314</v>
      </c>
      <c r="H287" s="2">
        <f t="shared" ref="H287" si="2199">INT(H284+0.5*C287)</f>
        <v>2314</v>
      </c>
      <c r="I287" s="2">
        <f t="shared" ref="I287" si="2200">INT(I284+0.7*C287)</f>
        <v>3238</v>
      </c>
      <c r="J287" s="6" t="s">
        <v>23</v>
      </c>
      <c r="K287" s="2">
        <f t="shared" ref="K287" si="2201">INT(K284+0.5*C287)</f>
        <v>2354</v>
      </c>
      <c r="L287" s="2" t="s">
        <v>24</v>
      </c>
      <c r="M287" s="2">
        <f t="shared" si="2193"/>
        <v>188</v>
      </c>
      <c r="N287" s="2" t="s">
        <v>27</v>
      </c>
      <c r="O287" s="2">
        <f t="shared" ref="O287" si="2202">INT(O284+0.1*C287)</f>
        <v>423</v>
      </c>
      <c r="P287" s="2">
        <f t="shared" si="2020"/>
        <v>10</v>
      </c>
    </row>
    <row r="288" spans="1:16" x14ac:dyDescent="0.25">
      <c r="A288" s="5" t="s">
        <v>314</v>
      </c>
      <c r="B288" s="2" t="s">
        <v>1</v>
      </c>
      <c r="C288" s="2">
        <f t="shared" si="2152"/>
        <v>96</v>
      </c>
      <c r="D288" s="5" t="str">
        <f t="shared" ref="D288" si="2203">IF(AND(C288&gt;0,C288&lt;25),"units_archer_1.png",IF(AND(C288&gt;=25,C288&lt;50),"units_archer_2.png",IF(AND(C288&gt;=50,C288&lt;75),"units_archer_3.png",IF(AND(C288&gt;=75,C288&lt;100),"units_archer_4.png",IF(AND(C288&gt;=100,C288&lt;125),"units_archer_5.png",IF(AND(C288&gt;=125,C288&lt;150),"units_archer_6.png",IF(AND(C288&gt;=150,C288&lt;175),"units_archer_7.png",IF(AND(C288&gt;=175,C288&lt;200),"units_archer_8.png",IF(AND(C288&gt;=200,C288&lt;225),"units_archer_9.png",IF(AND(C288&gt;=225,C288&lt;250),"units_archer_10.png",IF(AND(C288&gt;=250,C288&lt;275),"units_archer_11.png",IF(AND(C288&gt;=275,C288&lt;300),"units_pikeman_12.png","units_pikeman_13.png"))))))))))))</f>
        <v>units_archer_4.png</v>
      </c>
      <c r="E288" s="5" t="str">
        <f t="shared" ref="E288:E342" si="2204">"Lkey_combat_unit_archer_"&amp;C288</f>
        <v>Lkey_combat_unit_archer_96</v>
      </c>
      <c r="F288" s="6">
        <f t="shared" ref="F288" si="2205">INT(F285+0.9*C288)</f>
        <v>4246</v>
      </c>
      <c r="G288" s="2">
        <f t="shared" ref="G288" si="2206">INT(G285+0.3*C288)</f>
        <v>1353</v>
      </c>
      <c r="H288" s="2">
        <f t="shared" ref="H288" si="2207">INT(H285+0.75*C288)</f>
        <v>3482</v>
      </c>
      <c r="I288" s="2">
        <f t="shared" ref="I288" si="2208">INT(I285+0.4*C288)</f>
        <v>1830</v>
      </c>
      <c r="J288" s="6" t="s">
        <v>23</v>
      </c>
      <c r="K288" s="2">
        <f t="shared" ref="K288:K289" si="2209">INT(K285+0.1*C288)</f>
        <v>433</v>
      </c>
      <c r="L288" s="2" t="s">
        <v>24</v>
      </c>
      <c r="M288" s="2">
        <f t="shared" ref="M288" si="2210">INT(M285+0.5*C288)</f>
        <v>2344</v>
      </c>
      <c r="N288" s="2" t="s">
        <v>27</v>
      </c>
      <c r="O288" s="2">
        <f t="shared" ref="O288" si="2211">INT(O285+0.05*C288)</f>
        <v>188</v>
      </c>
      <c r="P288" s="2">
        <f t="shared" si="2020"/>
        <v>15</v>
      </c>
    </row>
    <row r="289" spans="1:16" x14ac:dyDescent="0.25">
      <c r="A289" s="5" t="s">
        <v>315</v>
      </c>
      <c r="B289" s="2" t="s">
        <v>3</v>
      </c>
      <c r="C289" s="2">
        <f t="shared" si="2152"/>
        <v>96</v>
      </c>
      <c r="D289" s="5" t="str">
        <f t="shared" ref="D289" si="2212">IF(AND(C289&gt;0,C289&lt;25),"units_knight_1.png",IF(AND(C289&gt;=25,C289&lt;50),"units_knight_2.png",IF(AND(C289&gt;=50,C289&lt;75),"units_knight_3.png",IF(AND(C289&gt;=75,C289&lt;100),"units_knight_4.png",IF(AND(C289&gt;=100,C289&lt;125),"units_knight_5.png",IF(AND(C289&gt;=125,C289&lt;150),"units_knight_6.png",IF(AND(C289&gt;=150,C289&lt;175),"units_knight_7.png",IF(AND(C289&gt;=175,C289&lt;200),"units_knight_8.png",IF(AND(C289&gt;=200,C289&lt;225),"units_knight_9.png",IF(AND(C289&gt;=225,C289&lt;250),"units_knight_10.png",IF(AND(C289&gt;=250,C289&lt;275),"units_knight_11.png",IF(AND(C289&gt;=275,C289&lt;300),"units_pikeman_12.png","units_pikeman_13.png"))))))))))))</f>
        <v>units_knight_4.png</v>
      </c>
      <c r="E289" s="5" t="str">
        <f t="shared" ref="E289:E343" si="2213">"Lkey_combat_unit_knight_"&amp;C289</f>
        <v>Lkey_combat_unit_knight_96</v>
      </c>
      <c r="F289" s="6">
        <f t="shared" ref="F289" si="2214">INT(F286+1.1*C289)</f>
        <v>5178</v>
      </c>
      <c r="G289" s="2">
        <f t="shared" ref="G289" si="2215">INT(G286+0.6*C289)</f>
        <v>2780</v>
      </c>
      <c r="H289" s="2">
        <f t="shared" ref="H289" si="2216">INT(H286+0.65*C289)</f>
        <v>2994</v>
      </c>
      <c r="I289" s="2">
        <f t="shared" ref="I289" si="2217">INT(I286+0.2*C289)</f>
        <v>893</v>
      </c>
      <c r="J289" s="6" t="s">
        <v>23</v>
      </c>
      <c r="K289" s="2">
        <f t="shared" si="2209"/>
        <v>443</v>
      </c>
      <c r="L289" s="2" t="s">
        <v>24</v>
      </c>
      <c r="M289" s="2">
        <f t="shared" ref="M289:M290" si="2218">INT(M286+0.05*C289)</f>
        <v>188</v>
      </c>
      <c r="N289" s="2" t="s">
        <v>27</v>
      </c>
      <c r="O289" s="2">
        <f t="shared" ref="O289" si="2219">INT(O286+0.5*C289)</f>
        <v>2334</v>
      </c>
      <c r="P289" s="2">
        <f t="shared" si="2020"/>
        <v>20</v>
      </c>
    </row>
    <row r="290" spans="1:16" x14ac:dyDescent="0.25">
      <c r="A290" s="5" t="s">
        <v>316</v>
      </c>
      <c r="B290" s="2" t="s">
        <v>15</v>
      </c>
      <c r="C290" s="2">
        <f t="shared" si="2152"/>
        <v>97</v>
      </c>
      <c r="D290" s="5" t="str">
        <f t="shared" ref="D290" si="2220">IF(AND(C290&gt;0,C290&lt;25),"units_pikeman_1.png",IF(AND(C290&gt;=25,C290&lt;50),"units_pikeman_2.png",IF(AND(C290&gt;=50,C290&lt;75),"units_pikeman_3.png",IF(AND(C290&gt;=75,C290&lt;100),"units_pikeman_4.png",IF(AND(C290&gt;=100,C290&lt;125),"units_pikeman_5.png",IF(AND(C290&gt;=125,C290&lt;150),"units_pikeman_6.png",IF(AND(C290&gt;=150,C290&lt;175),"units_pikeman_7.png",IF(AND(C290&gt;=175,C290&lt;200),"units_pikeman_8.png",IF(AND(C290&gt;=200,C290&lt;225),"units_pikeman_9.png",IF(AND(C290&gt;=225,C290&lt;250),"units_pikeman_10.png",IF(AND(C290&gt;=250,C290&lt;275),"units_pikeman_11.png",IF(AND(C290&gt;=275,C290&lt;300),"units_pikeman_12.png","units_pikeman_13.png"))))))))))))</f>
        <v>units_pikeman_4.png</v>
      </c>
      <c r="E290" s="5" t="str">
        <f t="shared" ref="E290:E344" si="2221">"Lkey_combat_unit_pikeman_"&amp;C290</f>
        <v>Lkey_combat_unit_pikeman_97</v>
      </c>
      <c r="F290" s="6">
        <f t="shared" ref="F290" si="2222">INT(F287+1.3*C290)</f>
        <v>6254</v>
      </c>
      <c r="G290" s="2">
        <f t="shared" ref="G290" si="2223">INT(G287+0.5*C290)</f>
        <v>2362</v>
      </c>
      <c r="H290" s="2">
        <f t="shared" ref="H290" si="2224">INT(H287+0.5*C290)</f>
        <v>2362</v>
      </c>
      <c r="I290" s="2">
        <f t="shared" ref="I290" si="2225">INT(I287+0.7*C290)</f>
        <v>3305</v>
      </c>
      <c r="J290" s="6" t="s">
        <v>23</v>
      </c>
      <c r="K290" s="2">
        <f t="shared" ref="K290" si="2226">INT(K287+0.5*C290)</f>
        <v>2402</v>
      </c>
      <c r="L290" s="2" t="s">
        <v>24</v>
      </c>
      <c r="M290" s="2">
        <f t="shared" si="2218"/>
        <v>192</v>
      </c>
      <c r="N290" s="2" t="s">
        <v>27</v>
      </c>
      <c r="O290" s="2">
        <f t="shared" ref="O290" si="2227">INT(O287+0.1*C290)</f>
        <v>432</v>
      </c>
      <c r="P290" s="2">
        <f t="shared" si="2020"/>
        <v>10</v>
      </c>
    </row>
    <row r="291" spans="1:16" x14ac:dyDescent="0.25">
      <c r="A291" s="5" t="s">
        <v>317</v>
      </c>
      <c r="B291" s="2" t="s">
        <v>1</v>
      </c>
      <c r="C291" s="2">
        <f t="shared" si="2152"/>
        <v>97</v>
      </c>
      <c r="D291" s="5" t="str">
        <f t="shared" ref="D291" si="2228">IF(AND(C291&gt;0,C291&lt;25),"units_archer_1.png",IF(AND(C291&gt;=25,C291&lt;50),"units_archer_2.png",IF(AND(C291&gt;=50,C291&lt;75),"units_archer_3.png",IF(AND(C291&gt;=75,C291&lt;100),"units_archer_4.png",IF(AND(C291&gt;=100,C291&lt;125),"units_archer_5.png",IF(AND(C291&gt;=125,C291&lt;150),"units_archer_6.png",IF(AND(C291&gt;=150,C291&lt;175),"units_archer_7.png",IF(AND(C291&gt;=175,C291&lt;200),"units_archer_8.png",IF(AND(C291&gt;=200,C291&lt;225),"units_archer_9.png",IF(AND(C291&gt;=225,C291&lt;250),"units_archer_10.png",IF(AND(C291&gt;=250,C291&lt;275),"units_archer_11.png",IF(AND(C291&gt;=275,C291&lt;300),"units_pikeman_12.png","units_pikeman_13.png"))))))))))))</f>
        <v>units_archer_4.png</v>
      </c>
      <c r="E291" s="5" t="str">
        <f t="shared" ref="E291:E345" si="2229">"Lkey_combat_unit_archer_"&amp;C291</f>
        <v>Lkey_combat_unit_archer_97</v>
      </c>
      <c r="F291" s="6">
        <f t="shared" ref="F291" si="2230">INT(F288+0.9*C291)</f>
        <v>4333</v>
      </c>
      <c r="G291" s="2">
        <f t="shared" ref="G291" si="2231">INT(G288+0.3*C291)</f>
        <v>1382</v>
      </c>
      <c r="H291" s="2">
        <f t="shared" ref="H291" si="2232">INT(H288+0.75*C291)</f>
        <v>3554</v>
      </c>
      <c r="I291" s="2">
        <f t="shared" ref="I291" si="2233">INT(I288+0.4*C291)</f>
        <v>1868</v>
      </c>
      <c r="J291" s="6" t="s">
        <v>23</v>
      </c>
      <c r="K291" s="2">
        <f t="shared" ref="K291:K292" si="2234">INT(K288+0.1*C291)</f>
        <v>442</v>
      </c>
      <c r="L291" s="2" t="s">
        <v>24</v>
      </c>
      <c r="M291" s="2">
        <f t="shared" ref="M291" si="2235">INT(M288+0.5*C291)</f>
        <v>2392</v>
      </c>
      <c r="N291" s="2" t="s">
        <v>27</v>
      </c>
      <c r="O291" s="2">
        <f t="shared" ref="O291" si="2236">INT(O288+0.05*C291)</f>
        <v>192</v>
      </c>
      <c r="P291" s="2">
        <f t="shared" si="2020"/>
        <v>15</v>
      </c>
    </row>
    <row r="292" spans="1:16" x14ac:dyDescent="0.25">
      <c r="A292" s="5" t="s">
        <v>318</v>
      </c>
      <c r="B292" s="2" t="s">
        <v>3</v>
      </c>
      <c r="C292" s="2">
        <f t="shared" si="2152"/>
        <v>97</v>
      </c>
      <c r="D292" s="5" t="str">
        <f t="shared" ref="D292" si="2237">IF(AND(C292&gt;0,C292&lt;25),"units_knight_1.png",IF(AND(C292&gt;=25,C292&lt;50),"units_knight_2.png",IF(AND(C292&gt;=50,C292&lt;75),"units_knight_3.png",IF(AND(C292&gt;=75,C292&lt;100),"units_knight_4.png",IF(AND(C292&gt;=100,C292&lt;125),"units_knight_5.png",IF(AND(C292&gt;=125,C292&lt;150),"units_knight_6.png",IF(AND(C292&gt;=150,C292&lt;175),"units_knight_7.png",IF(AND(C292&gt;=175,C292&lt;200),"units_knight_8.png",IF(AND(C292&gt;=200,C292&lt;225),"units_knight_9.png",IF(AND(C292&gt;=225,C292&lt;250),"units_knight_10.png",IF(AND(C292&gt;=250,C292&lt;275),"units_knight_11.png",IF(AND(C292&gt;=275,C292&lt;300),"units_pikeman_12.png","units_pikeman_13.png"))))))))))))</f>
        <v>units_knight_4.png</v>
      </c>
      <c r="E292" s="5" t="str">
        <f t="shared" ref="E292:E346" si="2238">"Lkey_combat_unit_knight_"&amp;C292</f>
        <v>Lkey_combat_unit_knight_97</v>
      </c>
      <c r="F292" s="6">
        <f t="shared" ref="F292" si="2239">INT(F289+1.1*C292)</f>
        <v>5284</v>
      </c>
      <c r="G292" s="2">
        <f t="shared" ref="G292" si="2240">INT(G289+0.6*C292)</f>
        <v>2838</v>
      </c>
      <c r="H292" s="2">
        <f t="shared" ref="H292" si="2241">INT(H289+0.65*C292)</f>
        <v>3057</v>
      </c>
      <c r="I292" s="2">
        <f t="shared" ref="I292" si="2242">INT(I289+0.2*C292)</f>
        <v>912</v>
      </c>
      <c r="J292" s="6" t="s">
        <v>23</v>
      </c>
      <c r="K292" s="2">
        <f t="shared" si="2234"/>
        <v>452</v>
      </c>
      <c r="L292" s="2" t="s">
        <v>24</v>
      </c>
      <c r="M292" s="2">
        <f t="shared" ref="M292:M293" si="2243">INT(M289+0.05*C292)</f>
        <v>192</v>
      </c>
      <c r="N292" s="2" t="s">
        <v>27</v>
      </c>
      <c r="O292" s="2">
        <f t="shared" ref="O292" si="2244">INT(O289+0.5*C292)</f>
        <v>2382</v>
      </c>
      <c r="P292" s="2">
        <f t="shared" si="2020"/>
        <v>20</v>
      </c>
    </row>
    <row r="293" spans="1:16" x14ac:dyDescent="0.25">
      <c r="A293" s="5" t="s">
        <v>319</v>
      </c>
      <c r="B293" s="2" t="s">
        <v>15</v>
      </c>
      <c r="C293" s="2">
        <f t="shared" si="2152"/>
        <v>98</v>
      </c>
      <c r="D293" s="5" t="str">
        <f t="shared" ref="D293" si="2245">IF(AND(C293&gt;0,C293&lt;25),"units_pikeman_1.png",IF(AND(C293&gt;=25,C293&lt;50),"units_pikeman_2.png",IF(AND(C293&gt;=50,C293&lt;75),"units_pikeman_3.png",IF(AND(C293&gt;=75,C293&lt;100),"units_pikeman_4.png",IF(AND(C293&gt;=100,C293&lt;125),"units_pikeman_5.png",IF(AND(C293&gt;=125,C293&lt;150),"units_pikeman_6.png",IF(AND(C293&gt;=150,C293&lt;175),"units_pikeman_7.png",IF(AND(C293&gt;=175,C293&lt;200),"units_pikeman_8.png",IF(AND(C293&gt;=200,C293&lt;225),"units_pikeman_9.png",IF(AND(C293&gt;=225,C293&lt;250),"units_pikeman_10.png",IF(AND(C293&gt;=250,C293&lt;275),"units_pikeman_11.png",IF(AND(C293&gt;=275,C293&lt;300),"units_pikeman_12.png","units_pikeman_13.png"))))))))))))</f>
        <v>units_pikeman_4.png</v>
      </c>
      <c r="E293" s="5" t="str">
        <f t="shared" ref="E293:E347" si="2246">"Lkey_combat_unit_pikeman_"&amp;C293</f>
        <v>Lkey_combat_unit_pikeman_98</v>
      </c>
      <c r="F293" s="6">
        <f t="shared" ref="F293" si="2247">INT(F290+1.3*C293)</f>
        <v>6381</v>
      </c>
      <c r="G293" s="2">
        <f t="shared" ref="G293" si="2248">INT(G290+0.5*C293)</f>
        <v>2411</v>
      </c>
      <c r="H293" s="2">
        <f t="shared" ref="H293" si="2249">INT(H290+0.5*C293)</f>
        <v>2411</v>
      </c>
      <c r="I293" s="2">
        <f t="shared" ref="I293" si="2250">INT(I290+0.7*C293)</f>
        <v>3373</v>
      </c>
      <c r="J293" s="6" t="s">
        <v>23</v>
      </c>
      <c r="K293" s="2">
        <f t="shared" ref="K293" si="2251">INT(K290+0.5*C293)</f>
        <v>2451</v>
      </c>
      <c r="L293" s="2" t="s">
        <v>24</v>
      </c>
      <c r="M293" s="2">
        <f t="shared" si="2243"/>
        <v>196</v>
      </c>
      <c r="N293" s="2" t="s">
        <v>27</v>
      </c>
      <c r="O293" s="2">
        <f t="shared" ref="O293" si="2252">INT(O290+0.1*C293)</f>
        <v>441</v>
      </c>
      <c r="P293" s="2">
        <f t="shared" si="2020"/>
        <v>10</v>
      </c>
    </row>
    <row r="294" spans="1:16" x14ac:dyDescent="0.25">
      <c r="A294" s="5" t="s">
        <v>320</v>
      </c>
      <c r="B294" s="2" t="s">
        <v>1</v>
      </c>
      <c r="C294" s="2">
        <f t="shared" si="2152"/>
        <v>98</v>
      </c>
      <c r="D294" s="5" t="str">
        <f t="shared" ref="D294" si="2253">IF(AND(C294&gt;0,C294&lt;25),"units_archer_1.png",IF(AND(C294&gt;=25,C294&lt;50),"units_archer_2.png",IF(AND(C294&gt;=50,C294&lt;75),"units_archer_3.png",IF(AND(C294&gt;=75,C294&lt;100),"units_archer_4.png",IF(AND(C294&gt;=100,C294&lt;125),"units_archer_5.png",IF(AND(C294&gt;=125,C294&lt;150),"units_archer_6.png",IF(AND(C294&gt;=150,C294&lt;175),"units_archer_7.png",IF(AND(C294&gt;=175,C294&lt;200),"units_archer_8.png",IF(AND(C294&gt;=200,C294&lt;225),"units_archer_9.png",IF(AND(C294&gt;=225,C294&lt;250),"units_archer_10.png",IF(AND(C294&gt;=250,C294&lt;275),"units_archer_11.png",IF(AND(C294&gt;=275,C294&lt;300),"units_pikeman_12.png","units_pikeman_13.png"))))))))))))</f>
        <v>units_archer_4.png</v>
      </c>
      <c r="E294" s="5" t="str">
        <f t="shared" ref="E294:E348" si="2254">"Lkey_combat_unit_archer_"&amp;C294</f>
        <v>Lkey_combat_unit_archer_98</v>
      </c>
      <c r="F294" s="6">
        <f t="shared" ref="F294" si="2255">INT(F291+0.9*C294)</f>
        <v>4421</v>
      </c>
      <c r="G294" s="2">
        <f t="shared" ref="G294" si="2256">INT(G291+0.3*C294)</f>
        <v>1411</v>
      </c>
      <c r="H294" s="2">
        <f t="shared" ref="H294" si="2257">INT(H291+0.75*C294)</f>
        <v>3627</v>
      </c>
      <c r="I294" s="2">
        <f t="shared" ref="I294" si="2258">INT(I291+0.4*C294)</f>
        <v>1907</v>
      </c>
      <c r="J294" s="6" t="s">
        <v>23</v>
      </c>
      <c r="K294" s="2">
        <f t="shared" ref="K294:K295" si="2259">INT(K291+0.1*C294)</f>
        <v>451</v>
      </c>
      <c r="L294" s="2" t="s">
        <v>24</v>
      </c>
      <c r="M294" s="2">
        <f t="shared" ref="M294" si="2260">INT(M291+0.5*C294)</f>
        <v>2441</v>
      </c>
      <c r="N294" s="2" t="s">
        <v>27</v>
      </c>
      <c r="O294" s="2">
        <f t="shared" ref="O294" si="2261">INT(O291+0.05*C294)</f>
        <v>196</v>
      </c>
      <c r="P294" s="2">
        <f t="shared" si="2020"/>
        <v>15</v>
      </c>
    </row>
    <row r="295" spans="1:16" x14ac:dyDescent="0.25">
      <c r="A295" s="5" t="s">
        <v>321</v>
      </c>
      <c r="B295" s="2" t="s">
        <v>3</v>
      </c>
      <c r="C295" s="2">
        <f t="shared" si="2152"/>
        <v>98</v>
      </c>
      <c r="D295" s="5" t="str">
        <f t="shared" ref="D295" si="2262">IF(AND(C295&gt;0,C295&lt;25),"units_knight_1.png",IF(AND(C295&gt;=25,C295&lt;50),"units_knight_2.png",IF(AND(C295&gt;=50,C295&lt;75),"units_knight_3.png",IF(AND(C295&gt;=75,C295&lt;100),"units_knight_4.png",IF(AND(C295&gt;=100,C295&lt;125),"units_knight_5.png",IF(AND(C295&gt;=125,C295&lt;150),"units_knight_6.png",IF(AND(C295&gt;=150,C295&lt;175),"units_knight_7.png",IF(AND(C295&gt;=175,C295&lt;200),"units_knight_8.png",IF(AND(C295&gt;=200,C295&lt;225),"units_knight_9.png",IF(AND(C295&gt;=225,C295&lt;250),"units_knight_10.png",IF(AND(C295&gt;=250,C295&lt;275),"units_knight_11.png",IF(AND(C295&gt;=275,C295&lt;300),"units_pikeman_12.png","units_pikeman_13.png"))))))))))))</f>
        <v>units_knight_4.png</v>
      </c>
      <c r="E295" s="5" t="str">
        <f t="shared" ref="E295:E349" si="2263">"Lkey_combat_unit_knight_"&amp;C295</f>
        <v>Lkey_combat_unit_knight_98</v>
      </c>
      <c r="F295" s="6">
        <f t="shared" ref="F295" si="2264">INT(F292+1.1*C295)</f>
        <v>5391</v>
      </c>
      <c r="G295" s="2">
        <f t="shared" ref="G295" si="2265">INT(G292+0.6*C295)</f>
        <v>2896</v>
      </c>
      <c r="H295" s="2">
        <f t="shared" ref="H295" si="2266">INT(H292+0.65*C295)</f>
        <v>3120</v>
      </c>
      <c r="I295" s="2">
        <f t="shared" ref="I295" si="2267">INT(I292+0.2*C295)</f>
        <v>931</v>
      </c>
      <c r="J295" s="6" t="s">
        <v>23</v>
      </c>
      <c r="K295" s="2">
        <f t="shared" si="2259"/>
        <v>461</v>
      </c>
      <c r="L295" s="2" t="s">
        <v>24</v>
      </c>
      <c r="M295" s="2">
        <f t="shared" ref="M295:M296" si="2268">INT(M292+0.05*C295)</f>
        <v>196</v>
      </c>
      <c r="N295" s="2" t="s">
        <v>27</v>
      </c>
      <c r="O295" s="2">
        <f t="shared" ref="O295" si="2269">INT(O292+0.5*C295)</f>
        <v>2431</v>
      </c>
      <c r="P295" s="2">
        <f t="shared" si="2020"/>
        <v>20</v>
      </c>
    </row>
    <row r="296" spans="1:16" x14ac:dyDescent="0.25">
      <c r="A296" s="5" t="s">
        <v>322</v>
      </c>
      <c r="B296" s="2" t="s">
        <v>15</v>
      </c>
      <c r="C296" s="2">
        <f t="shared" si="2152"/>
        <v>99</v>
      </c>
      <c r="D296" s="5" t="str">
        <f t="shared" ref="D296" si="2270">IF(AND(C296&gt;0,C296&lt;25),"units_pikeman_1.png",IF(AND(C296&gt;=25,C296&lt;50),"units_pikeman_2.png",IF(AND(C296&gt;=50,C296&lt;75),"units_pikeman_3.png",IF(AND(C296&gt;=75,C296&lt;100),"units_pikeman_4.png",IF(AND(C296&gt;=100,C296&lt;125),"units_pikeman_5.png",IF(AND(C296&gt;=125,C296&lt;150),"units_pikeman_6.png",IF(AND(C296&gt;=150,C296&lt;175),"units_pikeman_7.png",IF(AND(C296&gt;=175,C296&lt;200),"units_pikeman_8.png",IF(AND(C296&gt;=200,C296&lt;225),"units_pikeman_9.png",IF(AND(C296&gt;=225,C296&lt;250),"units_pikeman_10.png",IF(AND(C296&gt;=250,C296&lt;275),"units_pikeman_11.png",IF(AND(C296&gt;=275,C296&lt;300),"units_pikeman_12.png","units_pikeman_13.png"))))))))))))</f>
        <v>units_pikeman_4.png</v>
      </c>
      <c r="E296" s="5" t="str">
        <f t="shared" ref="E296:E350" si="2271">"Lkey_combat_unit_pikeman_"&amp;C296</f>
        <v>Lkey_combat_unit_pikeman_99</v>
      </c>
      <c r="F296" s="6">
        <f t="shared" ref="F296" si="2272">INT(F293+1.3*C296)</f>
        <v>6509</v>
      </c>
      <c r="G296" s="2">
        <f t="shared" ref="G296" si="2273">INT(G293+0.5*C296)</f>
        <v>2460</v>
      </c>
      <c r="H296" s="2">
        <f t="shared" ref="H296" si="2274">INT(H293+0.5*C296)</f>
        <v>2460</v>
      </c>
      <c r="I296" s="2">
        <f t="shared" ref="I296" si="2275">INT(I293+0.7*C296)</f>
        <v>3442</v>
      </c>
      <c r="J296" s="6" t="s">
        <v>23</v>
      </c>
      <c r="K296" s="2">
        <f t="shared" ref="K296" si="2276">INT(K293+0.5*C296)</f>
        <v>2500</v>
      </c>
      <c r="L296" s="2" t="s">
        <v>24</v>
      </c>
      <c r="M296" s="2">
        <f t="shared" si="2268"/>
        <v>200</v>
      </c>
      <c r="N296" s="2" t="s">
        <v>27</v>
      </c>
      <c r="O296" s="2">
        <f t="shared" ref="O296" si="2277">INT(O293+0.1*C296)</f>
        <v>450</v>
      </c>
      <c r="P296" s="2">
        <f t="shared" si="2020"/>
        <v>10</v>
      </c>
    </row>
    <row r="297" spans="1:16" x14ac:dyDescent="0.25">
      <c r="A297" s="5" t="s">
        <v>323</v>
      </c>
      <c r="B297" s="2" t="s">
        <v>1</v>
      </c>
      <c r="C297" s="2">
        <f t="shared" si="2152"/>
        <v>99</v>
      </c>
      <c r="D297" s="5" t="str">
        <f t="shared" ref="D297" si="2278">IF(AND(C297&gt;0,C297&lt;25),"units_archer_1.png",IF(AND(C297&gt;=25,C297&lt;50),"units_archer_2.png",IF(AND(C297&gt;=50,C297&lt;75),"units_archer_3.png",IF(AND(C297&gt;=75,C297&lt;100),"units_archer_4.png",IF(AND(C297&gt;=100,C297&lt;125),"units_archer_5.png",IF(AND(C297&gt;=125,C297&lt;150),"units_archer_6.png",IF(AND(C297&gt;=150,C297&lt;175),"units_archer_7.png",IF(AND(C297&gt;=175,C297&lt;200),"units_archer_8.png",IF(AND(C297&gt;=200,C297&lt;225),"units_archer_9.png",IF(AND(C297&gt;=225,C297&lt;250),"units_archer_10.png",IF(AND(C297&gt;=250,C297&lt;275),"units_archer_11.png",IF(AND(C297&gt;=275,C297&lt;300),"units_pikeman_12.png","units_pikeman_13.png"))))))))))))</f>
        <v>units_archer_4.png</v>
      </c>
      <c r="E297" s="5" t="str">
        <f t="shared" ref="E297:E351" si="2279">"Lkey_combat_unit_archer_"&amp;C297</f>
        <v>Lkey_combat_unit_archer_99</v>
      </c>
      <c r="F297" s="6">
        <f t="shared" ref="F297" si="2280">INT(F294+0.9*C297)</f>
        <v>4510</v>
      </c>
      <c r="G297" s="2">
        <f t="shared" ref="G297" si="2281">INT(G294+0.3*C297)</f>
        <v>1440</v>
      </c>
      <c r="H297" s="2">
        <f t="shared" ref="H297" si="2282">INT(H294+0.75*C297)</f>
        <v>3701</v>
      </c>
      <c r="I297" s="2">
        <f t="shared" ref="I297" si="2283">INT(I294+0.4*C297)</f>
        <v>1946</v>
      </c>
      <c r="J297" s="6" t="s">
        <v>23</v>
      </c>
      <c r="K297" s="2">
        <f t="shared" ref="K297:K298" si="2284">INT(K294+0.1*C297)</f>
        <v>460</v>
      </c>
      <c r="L297" s="2" t="s">
        <v>24</v>
      </c>
      <c r="M297" s="2">
        <f t="shared" ref="M297" si="2285">INT(M294+0.5*C297)</f>
        <v>2490</v>
      </c>
      <c r="N297" s="2" t="s">
        <v>27</v>
      </c>
      <c r="O297" s="2">
        <f t="shared" ref="O297" si="2286">INT(O294+0.05*C297)</f>
        <v>200</v>
      </c>
      <c r="P297" s="2">
        <f t="shared" si="2020"/>
        <v>15</v>
      </c>
    </row>
    <row r="298" spans="1:16" x14ac:dyDescent="0.25">
      <c r="A298" s="5" t="s">
        <v>324</v>
      </c>
      <c r="B298" s="2" t="s">
        <v>3</v>
      </c>
      <c r="C298" s="2">
        <f t="shared" si="2152"/>
        <v>99</v>
      </c>
      <c r="D298" s="5" t="str">
        <f t="shared" ref="D298" si="2287">IF(AND(C298&gt;0,C298&lt;25),"units_knight_1.png",IF(AND(C298&gt;=25,C298&lt;50),"units_knight_2.png",IF(AND(C298&gt;=50,C298&lt;75),"units_knight_3.png",IF(AND(C298&gt;=75,C298&lt;100),"units_knight_4.png",IF(AND(C298&gt;=100,C298&lt;125),"units_knight_5.png",IF(AND(C298&gt;=125,C298&lt;150),"units_knight_6.png",IF(AND(C298&gt;=150,C298&lt;175),"units_knight_7.png",IF(AND(C298&gt;=175,C298&lt;200),"units_knight_8.png",IF(AND(C298&gt;=200,C298&lt;225),"units_knight_9.png",IF(AND(C298&gt;=225,C298&lt;250),"units_knight_10.png",IF(AND(C298&gt;=250,C298&lt;275),"units_knight_11.png",IF(AND(C298&gt;=275,C298&lt;300),"units_pikeman_12.png","units_pikeman_13.png"))))))))))))</f>
        <v>units_knight_4.png</v>
      </c>
      <c r="E298" s="5" t="str">
        <f t="shared" ref="E298:E352" si="2288">"Lkey_combat_unit_knight_"&amp;C298</f>
        <v>Lkey_combat_unit_knight_99</v>
      </c>
      <c r="F298" s="6">
        <f t="shared" ref="F298" si="2289">INT(F295+1.1*C298)</f>
        <v>5499</v>
      </c>
      <c r="G298" s="2">
        <f t="shared" ref="G298" si="2290">INT(G295+0.6*C298)</f>
        <v>2955</v>
      </c>
      <c r="H298" s="2">
        <f t="shared" ref="H298" si="2291">INT(H295+0.65*C298)</f>
        <v>3184</v>
      </c>
      <c r="I298" s="2">
        <f t="shared" ref="I298" si="2292">INT(I295+0.2*C298)</f>
        <v>950</v>
      </c>
      <c r="J298" s="6" t="s">
        <v>23</v>
      </c>
      <c r="K298" s="2">
        <f t="shared" si="2284"/>
        <v>470</v>
      </c>
      <c r="L298" s="2" t="s">
        <v>24</v>
      </c>
      <c r="M298" s="2">
        <f t="shared" ref="M298:M299" si="2293">INT(M295+0.05*C298)</f>
        <v>200</v>
      </c>
      <c r="N298" s="2" t="s">
        <v>27</v>
      </c>
      <c r="O298" s="2">
        <f t="shared" ref="O298" si="2294">INT(O295+0.5*C298)</f>
        <v>2480</v>
      </c>
      <c r="P298" s="2">
        <f t="shared" si="2020"/>
        <v>20</v>
      </c>
    </row>
    <row r="299" spans="1:16" x14ac:dyDescent="0.25">
      <c r="A299" s="5" t="s">
        <v>325</v>
      </c>
      <c r="B299" s="2" t="s">
        <v>15</v>
      </c>
      <c r="C299" s="2">
        <f t="shared" si="2152"/>
        <v>100</v>
      </c>
      <c r="D299" s="5" t="str">
        <f t="shared" ref="D299" si="2295">IF(AND(C299&gt;0,C299&lt;25),"units_pikeman_1.png",IF(AND(C299&gt;=25,C299&lt;50),"units_pikeman_2.png",IF(AND(C299&gt;=50,C299&lt;75),"units_pikeman_3.png",IF(AND(C299&gt;=75,C299&lt;100),"units_pikeman_4.png",IF(AND(C299&gt;=100,C299&lt;125),"units_pikeman_5.png",IF(AND(C299&gt;=125,C299&lt;150),"units_pikeman_6.png",IF(AND(C299&gt;=150,C299&lt;175),"units_pikeman_7.png",IF(AND(C299&gt;=175,C299&lt;200),"units_pikeman_8.png",IF(AND(C299&gt;=200,C299&lt;225),"units_pikeman_9.png",IF(AND(C299&gt;=225,C299&lt;250),"units_pikeman_10.png",IF(AND(C299&gt;=250,C299&lt;275),"units_pikeman_11.png",IF(AND(C299&gt;=275,C299&lt;300),"units_pikeman_12.png","units_pikeman_13.png"))))))))))))</f>
        <v>units_pikeman_5.png</v>
      </c>
      <c r="E299" s="5" t="str">
        <f t="shared" ref="E299:E353" si="2296">"Lkey_combat_unit_pikeman_"&amp;C299</f>
        <v>Lkey_combat_unit_pikeman_100</v>
      </c>
      <c r="F299" s="6">
        <f t="shared" ref="F299" si="2297">INT(F296+1.3*C299)</f>
        <v>6639</v>
      </c>
      <c r="G299" s="2">
        <f t="shared" ref="G299" si="2298">INT(G296+0.5*C299)</f>
        <v>2510</v>
      </c>
      <c r="H299" s="2">
        <f t="shared" ref="H299" si="2299">INT(H296+0.5*C299)</f>
        <v>2510</v>
      </c>
      <c r="I299" s="2">
        <f t="shared" ref="I299" si="2300">INT(I296+0.7*C299)</f>
        <v>3512</v>
      </c>
      <c r="J299" s="6" t="s">
        <v>23</v>
      </c>
      <c r="K299" s="2">
        <f t="shared" ref="K299" si="2301">INT(K296+0.5*C299)</f>
        <v>2550</v>
      </c>
      <c r="L299" s="2" t="s">
        <v>24</v>
      </c>
      <c r="M299" s="2">
        <f t="shared" si="2293"/>
        <v>205</v>
      </c>
      <c r="N299" s="2" t="s">
        <v>27</v>
      </c>
      <c r="O299" s="2">
        <f t="shared" ref="O299" si="2302">INT(O296+0.1*C299)</f>
        <v>460</v>
      </c>
      <c r="P299" s="2">
        <f t="shared" si="2020"/>
        <v>11</v>
      </c>
    </row>
    <row r="300" spans="1:16" x14ac:dyDescent="0.25">
      <c r="A300" s="5" t="s">
        <v>326</v>
      </c>
      <c r="B300" s="2" t="s">
        <v>1</v>
      </c>
      <c r="C300" s="2">
        <f t="shared" si="2152"/>
        <v>100</v>
      </c>
      <c r="D300" s="5" t="str">
        <f t="shared" ref="D300" si="2303">IF(AND(C300&gt;0,C300&lt;25),"units_archer_1.png",IF(AND(C300&gt;=25,C300&lt;50),"units_archer_2.png",IF(AND(C300&gt;=50,C300&lt;75),"units_archer_3.png",IF(AND(C300&gt;=75,C300&lt;100),"units_archer_4.png",IF(AND(C300&gt;=100,C300&lt;125),"units_archer_5.png",IF(AND(C300&gt;=125,C300&lt;150),"units_archer_6.png",IF(AND(C300&gt;=150,C300&lt;175),"units_archer_7.png",IF(AND(C300&gt;=175,C300&lt;200),"units_archer_8.png",IF(AND(C300&gt;=200,C300&lt;225),"units_archer_9.png",IF(AND(C300&gt;=225,C300&lt;250),"units_archer_10.png",IF(AND(C300&gt;=250,C300&lt;275),"units_archer_11.png",IF(AND(C300&gt;=275,C300&lt;300),"units_pikeman_12.png","units_pikeman_13.png"))))))))))))</f>
        <v>units_archer_5.png</v>
      </c>
      <c r="E300" s="5" t="str">
        <f t="shared" ref="E300:E354" si="2304">"Lkey_combat_unit_archer_"&amp;C300</f>
        <v>Lkey_combat_unit_archer_100</v>
      </c>
      <c r="F300" s="6">
        <f t="shared" ref="F300" si="2305">INT(F297+0.9*C300)</f>
        <v>4600</v>
      </c>
      <c r="G300" s="2">
        <f t="shared" ref="G300" si="2306">INT(G297+0.3*C300)</f>
        <v>1470</v>
      </c>
      <c r="H300" s="2">
        <f t="shared" ref="H300" si="2307">INT(H297+0.75*C300)</f>
        <v>3776</v>
      </c>
      <c r="I300" s="2">
        <f t="shared" ref="I300" si="2308">INT(I297+0.4*C300)</f>
        <v>1986</v>
      </c>
      <c r="J300" s="6" t="s">
        <v>23</v>
      </c>
      <c r="K300" s="2">
        <f t="shared" ref="K300:K301" si="2309">INT(K297+0.1*C300)</f>
        <v>470</v>
      </c>
      <c r="L300" s="2" t="s">
        <v>24</v>
      </c>
      <c r="M300" s="2">
        <f t="shared" ref="M300" si="2310">INT(M297+0.5*C300)</f>
        <v>2540</v>
      </c>
      <c r="N300" s="2" t="s">
        <v>27</v>
      </c>
      <c r="O300" s="2">
        <f t="shared" ref="O300" si="2311">INT(O297+0.05*C300)</f>
        <v>205</v>
      </c>
      <c r="P300" s="2">
        <f t="shared" si="2020"/>
        <v>16</v>
      </c>
    </row>
    <row r="301" spans="1:16" x14ac:dyDescent="0.25">
      <c r="A301" s="5" t="s">
        <v>327</v>
      </c>
      <c r="B301" s="2" t="s">
        <v>3</v>
      </c>
      <c r="C301" s="2">
        <f t="shared" si="2152"/>
        <v>100</v>
      </c>
      <c r="D301" s="5" t="str">
        <f t="shared" ref="D301" si="2312">IF(AND(C301&gt;0,C301&lt;25),"units_knight_1.png",IF(AND(C301&gt;=25,C301&lt;50),"units_knight_2.png",IF(AND(C301&gt;=50,C301&lt;75),"units_knight_3.png",IF(AND(C301&gt;=75,C301&lt;100),"units_knight_4.png",IF(AND(C301&gt;=100,C301&lt;125),"units_knight_5.png",IF(AND(C301&gt;=125,C301&lt;150),"units_knight_6.png",IF(AND(C301&gt;=150,C301&lt;175),"units_knight_7.png",IF(AND(C301&gt;=175,C301&lt;200),"units_knight_8.png",IF(AND(C301&gt;=200,C301&lt;225),"units_knight_9.png",IF(AND(C301&gt;=225,C301&lt;250),"units_knight_10.png",IF(AND(C301&gt;=250,C301&lt;275),"units_knight_11.png",IF(AND(C301&gt;=275,C301&lt;300),"units_pikeman_12.png","units_pikeman_13.png"))))))))))))</f>
        <v>units_knight_5.png</v>
      </c>
      <c r="E301" s="5" t="str">
        <f t="shared" ref="E301:E355" si="2313">"Lkey_combat_unit_knight_"&amp;C301</f>
        <v>Lkey_combat_unit_knight_100</v>
      </c>
      <c r="F301" s="6">
        <f t="shared" ref="F301" si="2314">INT(F298+1.1*C301)</f>
        <v>5609</v>
      </c>
      <c r="G301" s="2">
        <f t="shared" ref="G301" si="2315">INT(G298+0.6*C301)</f>
        <v>3015</v>
      </c>
      <c r="H301" s="2">
        <f t="shared" ref="H301" si="2316">INT(H298+0.65*C301)</f>
        <v>3249</v>
      </c>
      <c r="I301" s="2">
        <f t="shared" ref="I301" si="2317">INT(I298+0.2*C301)</f>
        <v>970</v>
      </c>
      <c r="J301" s="6" t="s">
        <v>23</v>
      </c>
      <c r="K301" s="2">
        <f t="shared" si="2309"/>
        <v>480</v>
      </c>
      <c r="L301" s="2" t="s">
        <v>24</v>
      </c>
      <c r="M301" s="2">
        <f t="shared" ref="M301:M302" si="2318">INT(M298+0.05*C301)</f>
        <v>205</v>
      </c>
      <c r="N301" s="2" t="s">
        <v>27</v>
      </c>
      <c r="O301" s="2">
        <f t="shared" ref="O301" si="2319">INT(O298+0.5*C301)</f>
        <v>2530</v>
      </c>
      <c r="P301" s="2">
        <f t="shared" si="2020"/>
        <v>21</v>
      </c>
    </row>
    <row r="302" spans="1:16" x14ac:dyDescent="0.25">
      <c r="A302" s="5" t="s">
        <v>328</v>
      </c>
      <c r="B302" s="2" t="s">
        <v>15</v>
      </c>
      <c r="C302" s="2">
        <f t="shared" si="2152"/>
        <v>101</v>
      </c>
      <c r="D302" s="5" t="str">
        <f t="shared" ref="D302" si="2320">IF(AND(C302&gt;0,C302&lt;25),"units_pikeman_1.png",IF(AND(C302&gt;=25,C302&lt;50),"units_pikeman_2.png",IF(AND(C302&gt;=50,C302&lt;75),"units_pikeman_3.png",IF(AND(C302&gt;=75,C302&lt;100),"units_pikeman_4.png",IF(AND(C302&gt;=100,C302&lt;125),"units_pikeman_5.png",IF(AND(C302&gt;=125,C302&lt;150),"units_pikeman_6.png",IF(AND(C302&gt;=150,C302&lt;175),"units_pikeman_7.png",IF(AND(C302&gt;=175,C302&lt;200),"units_pikeman_8.png",IF(AND(C302&gt;=200,C302&lt;225),"units_pikeman_9.png",IF(AND(C302&gt;=225,C302&lt;250),"units_pikeman_10.png",IF(AND(C302&gt;=250,C302&lt;275),"units_pikeman_11.png",IF(AND(C302&gt;=275,C302&lt;300),"units_pikeman_12.png","units_pikeman_13.png"))))))))))))</f>
        <v>units_pikeman_5.png</v>
      </c>
      <c r="E302" s="5" t="str">
        <f t="shared" ref="E302" si="2321">"Lkey_combat_unit_pikeman_"&amp;C302</f>
        <v>Lkey_combat_unit_pikeman_101</v>
      </c>
      <c r="F302" s="6">
        <f t="shared" ref="F302" si="2322">INT(F299+1.3*C302)</f>
        <v>6770</v>
      </c>
      <c r="G302" s="2">
        <f t="shared" ref="G302" si="2323">INT(G299+0.5*C302)</f>
        <v>2560</v>
      </c>
      <c r="H302" s="2">
        <f t="shared" ref="H302" si="2324">INT(H299+0.5*C302)</f>
        <v>2560</v>
      </c>
      <c r="I302" s="2">
        <f t="shared" ref="I302" si="2325">INT(I299+0.7*C302)</f>
        <v>3582</v>
      </c>
      <c r="J302" s="6" t="s">
        <v>23</v>
      </c>
      <c r="K302" s="2">
        <f t="shared" ref="K302" si="2326">INT(K299+0.5*C302)</f>
        <v>2600</v>
      </c>
      <c r="L302" s="2" t="s">
        <v>24</v>
      </c>
      <c r="M302" s="2">
        <f t="shared" si="2318"/>
        <v>210</v>
      </c>
      <c r="N302" s="2" t="s">
        <v>27</v>
      </c>
      <c r="O302" s="2">
        <f t="shared" ref="O302" si="2327">INT(O299+0.1*C302)</f>
        <v>470</v>
      </c>
      <c r="P302" s="2">
        <f t="shared" si="2020"/>
        <v>12</v>
      </c>
    </row>
    <row r="303" spans="1:16" x14ac:dyDescent="0.25">
      <c r="A303" s="5" t="s">
        <v>329</v>
      </c>
      <c r="B303" s="2" t="s">
        <v>1</v>
      </c>
      <c r="C303" s="2">
        <f t="shared" si="2152"/>
        <v>101</v>
      </c>
      <c r="D303" s="5" t="str">
        <f t="shared" ref="D303" si="2328">IF(AND(C303&gt;0,C303&lt;25),"units_archer_1.png",IF(AND(C303&gt;=25,C303&lt;50),"units_archer_2.png",IF(AND(C303&gt;=50,C303&lt;75),"units_archer_3.png",IF(AND(C303&gt;=75,C303&lt;100),"units_archer_4.png",IF(AND(C303&gt;=100,C303&lt;125),"units_archer_5.png",IF(AND(C303&gt;=125,C303&lt;150),"units_archer_6.png",IF(AND(C303&gt;=150,C303&lt;175),"units_archer_7.png",IF(AND(C303&gt;=175,C303&lt;200),"units_archer_8.png",IF(AND(C303&gt;=200,C303&lt;225),"units_archer_9.png",IF(AND(C303&gt;=225,C303&lt;250),"units_archer_10.png",IF(AND(C303&gt;=250,C303&lt;275),"units_archer_11.png",IF(AND(C303&gt;=275,C303&lt;300),"units_pikeman_12.png","units_pikeman_13.png"))))))))))))</f>
        <v>units_archer_5.png</v>
      </c>
      <c r="E303" s="5" t="str">
        <f t="shared" ref="E303" si="2329">"Lkey_combat_unit_archer_"&amp;C303</f>
        <v>Lkey_combat_unit_archer_101</v>
      </c>
      <c r="F303" s="6">
        <f t="shared" ref="F303" si="2330">INT(F300+0.9*C303)</f>
        <v>4690</v>
      </c>
      <c r="G303" s="2">
        <f t="shared" ref="G303" si="2331">INT(G300+0.3*C303)</f>
        <v>1500</v>
      </c>
      <c r="H303" s="2">
        <f t="shared" ref="H303" si="2332">INT(H300+0.75*C303)</f>
        <v>3851</v>
      </c>
      <c r="I303" s="2">
        <f t="shared" ref="I303" si="2333">INT(I300+0.4*C303)</f>
        <v>2026</v>
      </c>
      <c r="J303" s="6" t="s">
        <v>23</v>
      </c>
      <c r="K303" s="2">
        <f t="shared" ref="K303:K304" si="2334">INT(K300+0.1*C303)</f>
        <v>480</v>
      </c>
      <c r="L303" s="2" t="s">
        <v>24</v>
      </c>
      <c r="M303" s="2">
        <f t="shared" ref="M303" si="2335">INT(M300+0.5*C303)</f>
        <v>2590</v>
      </c>
      <c r="N303" s="2" t="s">
        <v>27</v>
      </c>
      <c r="O303" s="2">
        <f t="shared" ref="O303" si="2336">INT(O300+0.05*C303)</f>
        <v>210</v>
      </c>
      <c r="P303" s="2">
        <f t="shared" si="2020"/>
        <v>17</v>
      </c>
    </row>
    <row r="304" spans="1:16" x14ac:dyDescent="0.25">
      <c r="A304" s="5" t="s">
        <v>330</v>
      </c>
      <c r="B304" s="2" t="s">
        <v>3</v>
      </c>
      <c r="C304" s="2">
        <f t="shared" si="2152"/>
        <v>101</v>
      </c>
      <c r="D304" s="5" t="str">
        <f t="shared" ref="D304" si="2337">IF(AND(C304&gt;0,C304&lt;25),"units_knight_1.png",IF(AND(C304&gt;=25,C304&lt;50),"units_knight_2.png",IF(AND(C304&gt;=50,C304&lt;75),"units_knight_3.png",IF(AND(C304&gt;=75,C304&lt;100),"units_knight_4.png",IF(AND(C304&gt;=100,C304&lt;125),"units_knight_5.png",IF(AND(C304&gt;=125,C304&lt;150),"units_knight_6.png",IF(AND(C304&gt;=150,C304&lt;175),"units_knight_7.png",IF(AND(C304&gt;=175,C304&lt;200),"units_knight_8.png",IF(AND(C304&gt;=200,C304&lt;225),"units_knight_9.png",IF(AND(C304&gt;=225,C304&lt;250),"units_knight_10.png",IF(AND(C304&gt;=250,C304&lt;275),"units_knight_11.png",IF(AND(C304&gt;=275,C304&lt;300),"units_pikeman_12.png","units_pikeman_13.png"))))))))))))</f>
        <v>units_knight_5.png</v>
      </c>
      <c r="E304" s="5" t="str">
        <f t="shared" ref="E304" si="2338">"Lkey_combat_unit_knight_"&amp;C304</f>
        <v>Lkey_combat_unit_knight_101</v>
      </c>
      <c r="F304" s="6">
        <f t="shared" ref="F304" si="2339">INT(F301+1.1*C304)</f>
        <v>5720</v>
      </c>
      <c r="G304" s="2">
        <f t="shared" ref="G304" si="2340">INT(G301+0.6*C304)</f>
        <v>3075</v>
      </c>
      <c r="H304" s="2">
        <f t="shared" ref="H304" si="2341">INT(H301+0.65*C304)</f>
        <v>3314</v>
      </c>
      <c r="I304" s="2">
        <f t="shared" ref="I304" si="2342">INT(I301+0.2*C304)</f>
        <v>990</v>
      </c>
      <c r="J304" s="6" t="s">
        <v>23</v>
      </c>
      <c r="K304" s="2">
        <f t="shared" si="2334"/>
        <v>490</v>
      </c>
      <c r="L304" s="2" t="s">
        <v>24</v>
      </c>
      <c r="M304" s="2">
        <f t="shared" ref="M304:M305" si="2343">INT(M301+0.05*C304)</f>
        <v>210</v>
      </c>
      <c r="N304" s="2" t="s">
        <v>27</v>
      </c>
      <c r="O304" s="2">
        <f t="shared" ref="O304" si="2344">INT(O301+0.5*C304)</f>
        <v>2580</v>
      </c>
      <c r="P304" s="2">
        <f t="shared" si="2020"/>
        <v>22</v>
      </c>
    </row>
    <row r="305" spans="1:16" x14ac:dyDescent="0.25">
      <c r="A305" s="5" t="s">
        <v>331</v>
      </c>
      <c r="B305" s="2" t="s">
        <v>15</v>
      </c>
      <c r="C305" s="2">
        <f t="shared" si="2152"/>
        <v>102</v>
      </c>
      <c r="D305" s="5" t="str">
        <f t="shared" ref="D305" si="2345">IF(AND(C305&gt;0,C305&lt;25),"units_pikeman_1.png",IF(AND(C305&gt;=25,C305&lt;50),"units_pikeman_2.png",IF(AND(C305&gt;=50,C305&lt;75),"units_pikeman_3.png",IF(AND(C305&gt;=75,C305&lt;100),"units_pikeman_4.png",IF(AND(C305&gt;=100,C305&lt;125),"units_pikeman_5.png",IF(AND(C305&gt;=125,C305&lt;150),"units_pikeman_6.png",IF(AND(C305&gt;=150,C305&lt;175),"units_pikeman_7.png",IF(AND(C305&gt;=175,C305&lt;200),"units_pikeman_8.png",IF(AND(C305&gt;=200,C305&lt;225),"units_pikeman_9.png",IF(AND(C305&gt;=225,C305&lt;250),"units_pikeman_10.png",IF(AND(C305&gt;=250,C305&lt;275),"units_pikeman_11.png",IF(AND(C305&gt;=275,C305&lt;300),"units_pikeman_12.png","units_pikeman_13.png"))))))))))))</f>
        <v>units_pikeman_5.png</v>
      </c>
      <c r="E305" s="5" t="str">
        <f t="shared" si="2120"/>
        <v>Lkey_combat_unit_pikeman_102</v>
      </c>
      <c r="F305" s="6">
        <f t="shared" ref="F305" si="2346">INT(F302+1.3*C305)</f>
        <v>6902</v>
      </c>
      <c r="G305" s="2">
        <f t="shared" ref="G305" si="2347">INT(G302+0.5*C305)</f>
        <v>2611</v>
      </c>
      <c r="H305" s="2">
        <f t="shared" ref="H305" si="2348">INT(H302+0.5*C305)</f>
        <v>2611</v>
      </c>
      <c r="I305" s="2">
        <f t="shared" ref="I305" si="2349">INT(I302+0.7*C305)</f>
        <v>3653</v>
      </c>
      <c r="J305" s="6" t="s">
        <v>23</v>
      </c>
      <c r="K305" s="2">
        <f t="shared" ref="K305" si="2350">INT(K302+0.5*C305)</f>
        <v>2651</v>
      </c>
      <c r="L305" s="2" t="s">
        <v>24</v>
      </c>
      <c r="M305" s="2">
        <f t="shared" si="2343"/>
        <v>215</v>
      </c>
      <c r="N305" s="2" t="s">
        <v>27</v>
      </c>
      <c r="O305" s="2">
        <f t="shared" ref="O305" si="2351">INT(O302+0.1*C305)</f>
        <v>480</v>
      </c>
      <c r="P305" s="2">
        <f t="shared" si="2020"/>
        <v>13</v>
      </c>
    </row>
    <row r="306" spans="1:16" x14ac:dyDescent="0.25">
      <c r="A306" s="5" t="s">
        <v>332</v>
      </c>
      <c r="B306" s="2" t="s">
        <v>1</v>
      </c>
      <c r="C306" s="2">
        <f t="shared" si="2152"/>
        <v>102</v>
      </c>
      <c r="D306" s="5" t="str">
        <f t="shared" ref="D306" si="2352">IF(AND(C306&gt;0,C306&lt;25),"units_archer_1.png",IF(AND(C306&gt;=25,C306&lt;50),"units_archer_2.png",IF(AND(C306&gt;=50,C306&lt;75),"units_archer_3.png",IF(AND(C306&gt;=75,C306&lt;100),"units_archer_4.png",IF(AND(C306&gt;=100,C306&lt;125),"units_archer_5.png",IF(AND(C306&gt;=125,C306&lt;150),"units_archer_6.png",IF(AND(C306&gt;=150,C306&lt;175),"units_archer_7.png",IF(AND(C306&gt;=175,C306&lt;200),"units_archer_8.png",IF(AND(C306&gt;=200,C306&lt;225),"units_archer_9.png",IF(AND(C306&gt;=225,C306&lt;250),"units_archer_10.png",IF(AND(C306&gt;=250,C306&lt;275),"units_archer_11.png",IF(AND(C306&gt;=275,C306&lt;300),"units_pikeman_12.png","units_pikeman_13.png"))))))))))))</f>
        <v>units_archer_5.png</v>
      </c>
      <c r="E306" s="5" t="str">
        <f t="shared" si="2128"/>
        <v>Lkey_combat_unit_archer_102</v>
      </c>
      <c r="F306" s="6">
        <f t="shared" ref="F306" si="2353">INT(F303+0.9*C306)</f>
        <v>4781</v>
      </c>
      <c r="G306" s="2">
        <f t="shared" ref="G306" si="2354">INT(G303+0.3*C306)</f>
        <v>1530</v>
      </c>
      <c r="H306" s="2">
        <f t="shared" ref="H306" si="2355">INT(H303+0.75*C306)</f>
        <v>3927</v>
      </c>
      <c r="I306" s="2">
        <f t="shared" ref="I306" si="2356">INT(I303+0.4*C306)</f>
        <v>2066</v>
      </c>
      <c r="J306" s="6" t="s">
        <v>23</v>
      </c>
      <c r="K306" s="2">
        <f t="shared" ref="K306:K307" si="2357">INT(K303+0.1*C306)</f>
        <v>490</v>
      </c>
      <c r="L306" s="2" t="s">
        <v>24</v>
      </c>
      <c r="M306" s="2">
        <f t="shared" ref="M306" si="2358">INT(M303+0.5*C306)</f>
        <v>2641</v>
      </c>
      <c r="N306" s="2" t="s">
        <v>27</v>
      </c>
      <c r="O306" s="2">
        <f t="shared" ref="O306" si="2359">INT(O303+0.05*C306)</f>
        <v>215</v>
      </c>
      <c r="P306" s="2">
        <f t="shared" si="2020"/>
        <v>18</v>
      </c>
    </row>
    <row r="307" spans="1:16" x14ac:dyDescent="0.25">
      <c r="A307" s="5" t="s">
        <v>333</v>
      </c>
      <c r="B307" s="2" t="s">
        <v>3</v>
      </c>
      <c r="C307" s="2">
        <f t="shared" si="2152"/>
        <v>102</v>
      </c>
      <c r="D307" s="5" t="str">
        <f t="shared" ref="D307" si="2360">IF(AND(C307&gt;0,C307&lt;25),"units_knight_1.png",IF(AND(C307&gt;=25,C307&lt;50),"units_knight_2.png",IF(AND(C307&gt;=50,C307&lt;75),"units_knight_3.png",IF(AND(C307&gt;=75,C307&lt;100),"units_knight_4.png",IF(AND(C307&gt;=100,C307&lt;125),"units_knight_5.png",IF(AND(C307&gt;=125,C307&lt;150),"units_knight_6.png",IF(AND(C307&gt;=150,C307&lt;175),"units_knight_7.png",IF(AND(C307&gt;=175,C307&lt;200),"units_knight_8.png",IF(AND(C307&gt;=200,C307&lt;225),"units_knight_9.png",IF(AND(C307&gt;=225,C307&lt;250),"units_knight_10.png",IF(AND(C307&gt;=250,C307&lt;275),"units_knight_11.png",IF(AND(C307&gt;=275,C307&lt;300),"units_pikeman_12.png","units_pikeman_13.png"))))))))))))</f>
        <v>units_knight_5.png</v>
      </c>
      <c r="E307" s="5" t="str">
        <f t="shared" si="2137"/>
        <v>Lkey_combat_unit_knight_102</v>
      </c>
      <c r="F307" s="6">
        <f t="shared" ref="F307" si="2361">INT(F304+1.1*C307)</f>
        <v>5832</v>
      </c>
      <c r="G307" s="2">
        <f t="shared" ref="G307" si="2362">INT(G304+0.6*C307)</f>
        <v>3136</v>
      </c>
      <c r="H307" s="2">
        <f t="shared" ref="H307" si="2363">INT(H304+0.65*C307)</f>
        <v>3380</v>
      </c>
      <c r="I307" s="2">
        <f t="shared" ref="I307" si="2364">INT(I304+0.2*C307)</f>
        <v>1010</v>
      </c>
      <c r="J307" s="6" t="s">
        <v>23</v>
      </c>
      <c r="K307" s="2">
        <f t="shared" si="2357"/>
        <v>500</v>
      </c>
      <c r="L307" s="2" t="s">
        <v>24</v>
      </c>
      <c r="M307" s="2">
        <f t="shared" ref="M307:M308" si="2365">INT(M304+0.05*C307)</f>
        <v>215</v>
      </c>
      <c r="N307" s="2" t="s">
        <v>27</v>
      </c>
      <c r="O307" s="2">
        <f t="shared" ref="O307" si="2366">INT(O304+0.5*C307)</f>
        <v>2631</v>
      </c>
      <c r="P307" s="2">
        <f t="shared" si="2020"/>
        <v>23</v>
      </c>
    </row>
    <row r="308" spans="1:16" x14ac:dyDescent="0.25">
      <c r="A308" s="5" t="s">
        <v>334</v>
      </c>
      <c r="B308" s="2" t="s">
        <v>15</v>
      </c>
      <c r="C308" s="2">
        <f t="shared" si="2152"/>
        <v>103</v>
      </c>
      <c r="D308" s="5" t="str">
        <f t="shared" ref="D308" si="2367">IF(AND(C308&gt;0,C308&lt;25),"units_pikeman_1.png",IF(AND(C308&gt;=25,C308&lt;50),"units_pikeman_2.png",IF(AND(C308&gt;=50,C308&lt;75),"units_pikeman_3.png",IF(AND(C308&gt;=75,C308&lt;100),"units_pikeman_4.png",IF(AND(C308&gt;=100,C308&lt;125),"units_pikeman_5.png",IF(AND(C308&gt;=125,C308&lt;150),"units_pikeman_6.png",IF(AND(C308&gt;=150,C308&lt;175),"units_pikeman_7.png",IF(AND(C308&gt;=175,C308&lt;200),"units_pikeman_8.png",IF(AND(C308&gt;=200,C308&lt;225),"units_pikeman_9.png",IF(AND(C308&gt;=225,C308&lt;250),"units_pikeman_10.png",IF(AND(C308&gt;=250,C308&lt;275),"units_pikeman_11.png",IF(AND(C308&gt;=275,C308&lt;300),"units_pikeman_12.png","units_pikeman_13.png"))))))))))))</f>
        <v>units_pikeman_5.png</v>
      </c>
      <c r="E308" s="5" t="str">
        <f t="shared" si="2145"/>
        <v>Lkey_combat_unit_pikeman_103</v>
      </c>
      <c r="F308" s="6">
        <f t="shared" ref="F308" si="2368">INT(F305+1.3*C308)</f>
        <v>7035</v>
      </c>
      <c r="G308" s="2">
        <f t="shared" ref="G308" si="2369">INT(G305+0.5*C308)</f>
        <v>2662</v>
      </c>
      <c r="H308" s="2">
        <f t="shared" ref="H308" si="2370">INT(H305+0.5*C308)</f>
        <v>2662</v>
      </c>
      <c r="I308" s="2">
        <f t="shared" ref="I308" si="2371">INT(I305+0.7*C308)</f>
        <v>3725</v>
      </c>
      <c r="J308" s="6" t="s">
        <v>23</v>
      </c>
      <c r="K308" s="2">
        <f t="shared" ref="K308" si="2372">INT(K305+0.5*C308)</f>
        <v>2702</v>
      </c>
      <c r="L308" s="2" t="s">
        <v>24</v>
      </c>
      <c r="M308" s="2">
        <f t="shared" si="2365"/>
        <v>220</v>
      </c>
      <c r="N308" s="2" t="s">
        <v>27</v>
      </c>
      <c r="O308" s="2">
        <f t="shared" ref="O308" si="2373">INT(O305+0.1*C308)</f>
        <v>490</v>
      </c>
      <c r="P308" s="2">
        <f t="shared" si="2020"/>
        <v>14</v>
      </c>
    </row>
    <row r="309" spans="1:16" x14ac:dyDescent="0.25">
      <c r="A309" s="5" t="s">
        <v>335</v>
      </c>
      <c r="B309" s="2" t="s">
        <v>1</v>
      </c>
      <c r="C309" s="2">
        <f t="shared" si="2152"/>
        <v>103</v>
      </c>
      <c r="D309" s="5" t="str">
        <f t="shared" ref="D309" si="2374">IF(AND(C309&gt;0,C309&lt;25),"units_archer_1.png",IF(AND(C309&gt;=25,C309&lt;50),"units_archer_2.png",IF(AND(C309&gt;=50,C309&lt;75),"units_archer_3.png",IF(AND(C309&gt;=75,C309&lt;100),"units_archer_4.png",IF(AND(C309&gt;=100,C309&lt;125),"units_archer_5.png",IF(AND(C309&gt;=125,C309&lt;150),"units_archer_6.png",IF(AND(C309&gt;=150,C309&lt;175),"units_archer_7.png",IF(AND(C309&gt;=175,C309&lt;200),"units_archer_8.png",IF(AND(C309&gt;=200,C309&lt;225),"units_archer_9.png",IF(AND(C309&gt;=225,C309&lt;250),"units_archer_10.png",IF(AND(C309&gt;=250,C309&lt;275),"units_archer_11.png",IF(AND(C309&gt;=275,C309&lt;300),"units_pikeman_12.png","units_pikeman_13.png"))))))))))))</f>
        <v>units_archer_5.png</v>
      </c>
      <c r="E309" s="5" t="str">
        <f t="shared" si="2154"/>
        <v>Lkey_combat_unit_archer_103</v>
      </c>
      <c r="F309" s="6">
        <f t="shared" ref="F309" si="2375">INT(F306+0.9*C309)</f>
        <v>4873</v>
      </c>
      <c r="G309" s="2">
        <f t="shared" ref="G309" si="2376">INT(G306+0.3*C309)</f>
        <v>1560</v>
      </c>
      <c r="H309" s="2">
        <f t="shared" ref="H309" si="2377">INT(H306+0.75*C309)</f>
        <v>4004</v>
      </c>
      <c r="I309" s="2">
        <f t="shared" ref="I309" si="2378">INT(I306+0.4*C309)</f>
        <v>2107</v>
      </c>
      <c r="J309" s="6" t="s">
        <v>23</v>
      </c>
      <c r="K309" s="2">
        <f t="shared" ref="K309:K310" si="2379">INT(K306+0.1*C309)</f>
        <v>500</v>
      </c>
      <c r="L309" s="2" t="s">
        <v>24</v>
      </c>
      <c r="M309" s="2">
        <f t="shared" ref="M309" si="2380">INT(M306+0.5*C309)</f>
        <v>2692</v>
      </c>
      <c r="N309" s="2" t="s">
        <v>27</v>
      </c>
      <c r="O309" s="2">
        <f t="shared" ref="O309" si="2381">INT(O306+0.05*C309)</f>
        <v>220</v>
      </c>
      <c r="P309" s="2">
        <f t="shared" si="2020"/>
        <v>19</v>
      </c>
    </row>
    <row r="310" spans="1:16" x14ac:dyDescent="0.25">
      <c r="A310" s="5" t="s">
        <v>336</v>
      </c>
      <c r="B310" s="2" t="s">
        <v>3</v>
      </c>
      <c r="C310" s="2">
        <f t="shared" si="2152"/>
        <v>103</v>
      </c>
      <c r="D310" s="5" t="str">
        <f t="shared" ref="D310" si="2382">IF(AND(C310&gt;0,C310&lt;25),"units_knight_1.png",IF(AND(C310&gt;=25,C310&lt;50),"units_knight_2.png",IF(AND(C310&gt;=50,C310&lt;75),"units_knight_3.png",IF(AND(C310&gt;=75,C310&lt;100),"units_knight_4.png",IF(AND(C310&gt;=100,C310&lt;125),"units_knight_5.png",IF(AND(C310&gt;=125,C310&lt;150),"units_knight_6.png",IF(AND(C310&gt;=150,C310&lt;175),"units_knight_7.png",IF(AND(C310&gt;=175,C310&lt;200),"units_knight_8.png",IF(AND(C310&gt;=200,C310&lt;225),"units_knight_9.png",IF(AND(C310&gt;=225,C310&lt;250),"units_knight_10.png",IF(AND(C310&gt;=250,C310&lt;275),"units_knight_11.png",IF(AND(C310&gt;=275,C310&lt;300),"units_pikeman_12.png","units_pikeman_13.png"))))))))))))</f>
        <v>units_knight_5.png</v>
      </c>
      <c r="E310" s="5" t="str">
        <f t="shared" si="2163"/>
        <v>Lkey_combat_unit_knight_103</v>
      </c>
      <c r="F310" s="6">
        <f t="shared" ref="F310" si="2383">INT(F307+1.1*C310)</f>
        <v>5945</v>
      </c>
      <c r="G310" s="2">
        <f t="shared" ref="G310" si="2384">INT(G307+0.6*C310)</f>
        <v>3197</v>
      </c>
      <c r="H310" s="2">
        <f t="shared" ref="H310" si="2385">INT(H307+0.65*C310)</f>
        <v>3446</v>
      </c>
      <c r="I310" s="2">
        <f t="shared" ref="I310" si="2386">INT(I307+0.2*C310)</f>
        <v>1030</v>
      </c>
      <c r="J310" s="6" t="s">
        <v>23</v>
      </c>
      <c r="K310" s="2">
        <f t="shared" si="2379"/>
        <v>510</v>
      </c>
      <c r="L310" s="2" t="s">
        <v>24</v>
      </c>
      <c r="M310" s="2">
        <f t="shared" ref="M310:M311" si="2387">INT(M307+0.05*C310)</f>
        <v>220</v>
      </c>
      <c r="N310" s="2" t="s">
        <v>27</v>
      </c>
      <c r="O310" s="2">
        <f t="shared" ref="O310" si="2388">INT(O307+0.5*C310)</f>
        <v>2682</v>
      </c>
      <c r="P310" s="2">
        <f t="shared" si="2020"/>
        <v>24</v>
      </c>
    </row>
    <row r="311" spans="1:16" x14ac:dyDescent="0.25">
      <c r="A311" s="5" t="s">
        <v>337</v>
      </c>
      <c r="B311" s="2" t="s">
        <v>15</v>
      </c>
      <c r="C311" s="2">
        <f t="shared" si="2152"/>
        <v>104</v>
      </c>
      <c r="D311" s="5" t="str">
        <f t="shared" ref="D311" si="2389">IF(AND(C311&gt;0,C311&lt;25),"units_pikeman_1.png",IF(AND(C311&gt;=25,C311&lt;50),"units_pikeman_2.png",IF(AND(C311&gt;=50,C311&lt;75),"units_pikeman_3.png",IF(AND(C311&gt;=75,C311&lt;100),"units_pikeman_4.png",IF(AND(C311&gt;=100,C311&lt;125),"units_pikeman_5.png",IF(AND(C311&gt;=125,C311&lt;150),"units_pikeman_6.png",IF(AND(C311&gt;=150,C311&lt;175),"units_pikeman_7.png",IF(AND(C311&gt;=175,C311&lt;200),"units_pikeman_8.png",IF(AND(C311&gt;=200,C311&lt;225),"units_pikeman_9.png",IF(AND(C311&gt;=225,C311&lt;250),"units_pikeman_10.png",IF(AND(C311&gt;=250,C311&lt;275),"units_pikeman_11.png",IF(AND(C311&gt;=275,C311&lt;300),"units_pikeman_12.png","units_pikeman_13.png"))))))))))))</f>
        <v>units_pikeman_5.png</v>
      </c>
      <c r="E311" s="5" t="str">
        <f t="shared" si="2171"/>
        <v>Lkey_combat_unit_pikeman_104</v>
      </c>
      <c r="F311" s="6">
        <f t="shared" ref="F311" si="2390">INT(F308+1.3*C311)</f>
        <v>7170</v>
      </c>
      <c r="G311" s="2">
        <f t="shared" ref="G311" si="2391">INT(G308+0.5*C311)</f>
        <v>2714</v>
      </c>
      <c r="H311" s="2">
        <f t="shared" ref="H311" si="2392">INT(H308+0.5*C311)</f>
        <v>2714</v>
      </c>
      <c r="I311" s="2">
        <f t="shared" ref="I311" si="2393">INT(I308+0.7*C311)</f>
        <v>3797</v>
      </c>
      <c r="J311" s="6" t="s">
        <v>23</v>
      </c>
      <c r="K311" s="2">
        <f t="shared" ref="K311" si="2394">INT(K308+0.5*C311)</f>
        <v>2754</v>
      </c>
      <c r="L311" s="2" t="s">
        <v>24</v>
      </c>
      <c r="M311" s="2">
        <f t="shared" si="2387"/>
        <v>225</v>
      </c>
      <c r="N311" s="2" t="s">
        <v>27</v>
      </c>
      <c r="O311" s="2">
        <f t="shared" ref="O311" si="2395">INT(O308+0.1*C311)</f>
        <v>500</v>
      </c>
      <c r="P311" s="2">
        <f t="shared" si="2020"/>
        <v>15</v>
      </c>
    </row>
    <row r="312" spans="1:16" x14ac:dyDescent="0.25">
      <c r="A312" s="5" t="s">
        <v>338</v>
      </c>
      <c r="B312" s="2" t="s">
        <v>1</v>
      </c>
      <c r="C312" s="2">
        <f t="shared" si="2152"/>
        <v>104</v>
      </c>
      <c r="D312" s="5" t="str">
        <f t="shared" ref="D312" si="2396">IF(AND(C312&gt;0,C312&lt;25),"units_archer_1.png",IF(AND(C312&gt;=25,C312&lt;50),"units_archer_2.png",IF(AND(C312&gt;=50,C312&lt;75),"units_archer_3.png",IF(AND(C312&gt;=75,C312&lt;100),"units_archer_4.png",IF(AND(C312&gt;=100,C312&lt;125),"units_archer_5.png",IF(AND(C312&gt;=125,C312&lt;150),"units_archer_6.png",IF(AND(C312&gt;=150,C312&lt;175),"units_archer_7.png",IF(AND(C312&gt;=175,C312&lt;200),"units_archer_8.png",IF(AND(C312&gt;=200,C312&lt;225),"units_archer_9.png",IF(AND(C312&gt;=225,C312&lt;250),"units_archer_10.png",IF(AND(C312&gt;=250,C312&lt;275),"units_archer_11.png",IF(AND(C312&gt;=275,C312&lt;300),"units_pikeman_12.png","units_pikeman_13.png"))))))))))))</f>
        <v>units_archer_5.png</v>
      </c>
      <c r="E312" s="5" t="str">
        <f t="shared" si="2179"/>
        <v>Lkey_combat_unit_archer_104</v>
      </c>
      <c r="F312" s="6">
        <f t="shared" ref="F312" si="2397">INT(F309+0.9*C312)</f>
        <v>4966</v>
      </c>
      <c r="G312" s="2">
        <f t="shared" ref="G312" si="2398">INT(G309+0.3*C312)</f>
        <v>1591</v>
      </c>
      <c r="H312" s="2">
        <f t="shared" ref="H312" si="2399">INT(H309+0.75*C312)</f>
        <v>4082</v>
      </c>
      <c r="I312" s="2">
        <f t="shared" ref="I312" si="2400">INT(I309+0.4*C312)</f>
        <v>2148</v>
      </c>
      <c r="J312" s="6" t="s">
        <v>23</v>
      </c>
      <c r="K312" s="2">
        <f t="shared" ref="K312:K313" si="2401">INT(K309+0.1*C312)</f>
        <v>510</v>
      </c>
      <c r="L312" s="2" t="s">
        <v>24</v>
      </c>
      <c r="M312" s="2">
        <f t="shared" ref="M312" si="2402">INT(M309+0.5*C312)</f>
        <v>2744</v>
      </c>
      <c r="N312" s="2" t="s">
        <v>27</v>
      </c>
      <c r="O312" s="2">
        <f t="shared" ref="O312" si="2403">INT(O309+0.05*C312)</f>
        <v>225</v>
      </c>
      <c r="P312" s="2">
        <f t="shared" si="2020"/>
        <v>20</v>
      </c>
    </row>
    <row r="313" spans="1:16" x14ac:dyDescent="0.25">
      <c r="A313" s="5" t="s">
        <v>339</v>
      </c>
      <c r="B313" s="2" t="s">
        <v>3</v>
      </c>
      <c r="C313" s="2">
        <f t="shared" si="2152"/>
        <v>104</v>
      </c>
      <c r="D313" s="5" t="str">
        <f t="shared" ref="D313" si="2404">IF(AND(C313&gt;0,C313&lt;25),"units_knight_1.png",IF(AND(C313&gt;=25,C313&lt;50),"units_knight_2.png",IF(AND(C313&gt;=50,C313&lt;75),"units_knight_3.png",IF(AND(C313&gt;=75,C313&lt;100),"units_knight_4.png",IF(AND(C313&gt;=100,C313&lt;125),"units_knight_5.png",IF(AND(C313&gt;=125,C313&lt;150),"units_knight_6.png",IF(AND(C313&gt;=150,C313&lt;175),"units_knight_7.png",IF(AND(C313&gt;=175,C313&lt;200),"units_knight_8.png",IF(AND(C313&gt;=200,C313&lt;225),"units_knight_9.png",IF(AND(C313&gt;=225,C313&lt;250),"units_knight_10.png",IF(AND(C313&gt;=250,C313&lt;275),"units_knight_11.png",IF(AND(C313&gt;=275,C313&lt;300),"units_pikeman_12.png","units_pikeman_13.png"))))))))))))</f>
        <v>units_knight_5.png</v>
      </c>
      <c r="E313" s="5" t="str">
        <f t="shared" si="2188"/>
        <v>Lkey_combat_unit_knight_104</v>
      </c>
      <c r="F313" s="6">
        <f t="shared" ref="F313" si="2405">INT(F310+1.1*C313)</f>
        <v>6059</v>
      </c>
      <c r="G313" s="2">
        <f t="shared" ref="G313" si="2406">INT(G310+0.6*C313)</f>
        <v>3259</v>
      </c>
      <c r="H313" s="2">
        <f t="shared" ref="H313" si="2407">INT(H310+0.65*C313)</f>
        <v>3513</v>
      </c>
      <c r="I313" s="2">
        <f t="shared" ref="I313" si="2408">INT(I310+0.2*C313)</f>
        <v>1050</v>
      </c>
      <c r="J313" s="6" t="s">
        <v>23</v>
      </c>
      <c r="K313" s="2">
        <f t="shared" si="2401"/>
        <v>520</v>
      </c>
      <c r="L313" s="2" t="s">
        <v>24</v>
      </c>
      <c r="M313" s="2">
        <f t="shared" ref="M313:M314" si="2409">INT(M310+0.05*C313)</f>
        <v>225</v>
      </c>
      <c r="N313" s="2" t="s">
        <v>27</v>
      </c>
      <c r="O313" s="2">
        <f t="shared" ref="O313" si="2410">INT(O310+0.5*C313)</f>
        <v>2734</v>
      </c>
      <c r="P313" s="2">
        <f t="shared" si="2020"/>
        <v>25</v>
      </c>
    </row>
    <row r="314" spans="1:16" x14ac:dyDescent="0.25">
      <c r="A314" s="5" t="s">
        <v>340</v>
      </c>
      <c r="B314" s="2" t="s">
        <v>15</v>
      </c>
      <c r="C314" s="2">
        <f t="shared" si="2152"/>
        <v>105</v>
      </c>
      <c r="D314" s="5" t="str">
        <f t="shared" ref="D314" si="2411">IF(AND(C314&gt;0,C314&lt;25),"units_pikeman_1.png",IF(AND(C314&gt;=25,C314&lt;50),"units_pikeman_2.png",IF(AND(C314&gt;=50,C314&lt;75),"units_pikeman_3.png",IF(AND(C314&gt;=75,C314&lt;100),"units_pikeman_4.png",IF(AND(C314&gt;=100,C314&lt;125),"units_pikeman_5.png",IF(AND(C314&gt;=125,C314&lt;150),"units_pikeman_6.png",IF(AND(C314&gt;=150,C314&lt;175),"units_pikeman_7.png",IF(AND(C314&gt;=175,C314&lt;200),"units_pikeman_8.png",IF(AND(C314&gt;=200,C314&lt;225),"units_pikeman_9.png",IF(AND(C314&gt;=225,C314&lt;250),"units_pikeman_10.png",IF(AND(C314&gt;=250,C314&lt;275),"units_pikeman_11.png",IF(AND(C314&gt;=275,C314&lt;300),"units_pikeman_12.png","units_pikeman_13.png"))))))))))))</f>
        <v>units_pikeman_5.png</v>
      </c>
      <c r="E314" s="5" t="str">
        <f t="shared" si="2196"/>
        <v>Lkey_combat_unit_pikeman_105</v>
      </c>
      <c r="F314" s="6">
        <f t="shared" ref="F314" si="2412">INT(F311+1.3*C314)</f>
        <v>7306</v>
      </c>
      <c r="G314" s="2">
        <f t="shared" ref="G314" si="2413">INT(G311+0.5*C314)</f>
        <v>2766</v>
      </c>
      <c r="H314" s="2">
        <f t="shared" ref="H314" si="2414">INT(H311+0.5*C314)</f>
        <v>2766</v>
      </c>
      <c r="I314" s="2">
        <f t="shared" ref="I314" si="2415">INT(I311+0.7*C314)</f>
        <v>3870</v>
      </c>
      <c r="J314" s="6" t="s">
        <v>23</v>
      </c>
      <c r="K314" s="2">
        <f t="shared" ref="K314" si="2416">INT(K311+0.5*C314)</f>
        <v>2806</v>
      </c>
      <c r="L314" s="2" t="s">
        <v>24</v>
      </c>
      <c r="M314" s="2">
        <f t="shared" si="2409"/>
        <v>230</v>
      </c>
      <c r="N314" s="2" t="s">
        <v>27</v>
      </c>
      <c r="O314" s="2">
        <f t="shared" ref="O314" si="2417">INT(O311+0.1*C314)</f>
        <v>510</v>
      </c>
      <c r="P314" s="2">
        <f t="shared" si="2020"/>
        <v>16</v>
      </c>
    </row>
    <row r="315" spans="1:16" x14ac:dyDescent="0.25">
      <c r="A315" s="5" t="s">
        <v>341</v>
      </c>
      <c r="B315" s="2" t="s">
        <v>1</v>
      </c>
      <c r="C315" s="2">
        <f t="shared" si="2152"/>
        <v>105</v>
      </c>
      <c r="D315" s="5" t="str">
        <f t="shared" ref="D315" si="2418">IF(AND(C315&gt;0,C315&lt;25),"units_archer_1.png",IF(AND(C315&gt;=25,C315&lt;50),"units_archer_2.png",IF(AND(C315&gt;=50,C315&lt;75),"units_archer_3.png",IF(AND(C315&gt;=75,C315&lt;100),"units_archer_4.png",IF(AND(C315&gt;=100,C315&lt;125),"units_archer_5.png",IF(AND(C315&gt;=125,C315&lt;150),"units_archer_6.png",IF(AND(C315&gt;=150,C315&lt;175),"units_archer_7.png",IF(AND(C315&gt;=175,C315&lt;200),"units_archer_8.png",IF(AND(C315&gt;=200,C315&lt;225),"units_archer_9.png",IF(AND(C315&gt;=225,C315&lt;250),"units_archer_10.png",IF(AND(C315&gt;=250,C315&lt;275),"units_archer_11.png",IF(AND(C315&gt;=275,C315&lt;300),"units_pikeman_12.png","units_pikeman_13.png"))))))))))))</f>
        <v>units_archer_5.png</v>
      </c>
      <c r="E315" s="5" t="str">
        <f t="shared" si="2204"/>
        <v>Lkey_combat_unit_archer_105</v>
      </c>
      <c r="F315" s="6">
        <f t="shared" ref="F315" si="2419">INT(F312+0.9*C315)</f>
        <v>5060</v>
      </c>
      <c r="G315" s="2">
        <f t="shared" ref="G315" si="2420">INT(G312+0.3*C315)</f>
        <v>1622</v>
      </c>
      <c r="H315" s="2">
        <f t="shared" ref="H315" si="2421">INT(H312+0.75*C315)</f>
        <v>4160</v>
      </c>
      <c r="I315" s="2">
        <f t="shared" ref="I315" si="2422">INT(I312+0.4*C315)</f>
        <v>2190</v>
      </c>
      <c r="J315" s="6" t="s">
        <v>23</v>
      </c>
      <c r="K315" s="2">
        <f t="shared" ref="K315:K316" si="2423">INT(K312+0.1*C315)</f>
        <v>520</v>
      </c>
      <c r="L315" s="2" t="s">
        <v>24</v>
      </c>
      <c r="M315" s="2">
        <f t="shared" ref="M315" si="2424">INT(M312+0.5*C315)</f>
        <v>2796</v>
      </c>
      <c r="N315" s="2" t="s">
        <v>27</v>
      </c>
      <c r="O315" s="2">
        <f t="shared" ref="O315" si="2425">INT(O312+0.05*C315)</f>
        <v>230</v>
      </c>
      <c r="P315" s="2">
        <f t="shared" si="2020"/>
        <v>21</v>
      </c>
    </row>
    <row r="316" spans="1:16" x14ac:dyDescent="0.25">
      <c r="A316" s="5" t="s">
        <v>342</v>
      </c>
      <c r="B316" s="2" t="s">
        <v>3</v>
      </c>
      <c r="C316" s="2">
        <f t="shared" si="2152"/>
        <v>105</v>
      </c>
      <c r="D316" s="5" t="str">
        <f t="shared" ref="D316" si="2426">IF(AND(C316&gt;0,C316&lt;25),"units_knight_1.png",IF(AND(C316&gt;=25,C316&lt;50),"units_knight_2.png",IF(AND(C316&gt;=50,C316&lt;75),"units_knight_3.png",IF(AND(C316&gt;=75,C316&lt;100),"units_knight_4.png",IF(AND(C316&gt;=100,C316&lt;125),"units_knight_5.png",IF(AND(C316&gt;=125,C316&lt;150),"units_knight_6.png",IF(AND(C316&gt;=150,C316&lt;175),"units_knight_7.png",IF(AND(C316&gt;=175,C316&lt;200),"units_knight_8.png",IF(AND(C316&gt;=200,C316&lt;225),"units_knight_9.png",IF(AND(C316&gt;=225,C316&lt;250),"units_knight_10.png",IF(AND(C316&gt;=250,C316&lt;275),"units_knight_11.png",IF(AND(C316&gt;=275,C316&lt;300),"units_pikeman_12.png","units_pikeman_13.png"))))))))))))</f>
        <v>units_knight_5.png</v>
      </c>
      <c r="E316" s="5" t="str">
        <f t="shared" si="2213"/>
        <v>Lkey_combat_unit_knight_105</v>
      </c>
      <c r="F316" s="6">
        <f t="shared" ref="F316" si="2427">INT(F313+1.1*C316)</f>
        <v>6174</v>
      </c>
      <c r="G316" s="2">
        <f t="shared" ref="G316" si="2428">INT(G313+0.6*C316)</f>
        <v>3322</v>
      </c>
      <c r="H316" s="2">
        <f t="shared" ref="H316" si="2429">INT(H313+0.65*C316)</f>
        <v>3581</v>
      </c>
      <c r="I316" s="2">
        <f t="shared" ref="I316" si="2430">INT(I313+0.2*C316)</f>
        <v>1071</v>
      </c>
      <c r="J316" s="6" t="s">
        <v>23</v>
      </c>
      <c r="K316" s="2">
        <f t="shared" si="2423"/>
        <v>530</v>
      </c>
      <c r="L316" s="2" t="s">
        <v>24</v>
      </c>
      <c r="M316" s="2">
        <f t="shared" ref="M316:M317" si="2431">INT(M313+0.05*C316)</f>
        <v>230</v>
      </c>
      <c r="N316" s="2" t="s">
        <v>27</v>
      </c>
      <c r="O316" s="2">
        <f t="shared" ref="O316" si="2432">INT(O313+0.5*C316)</f>
        <v>2786</v>
      </c>
      <c r="P316" s="2">
        <f t="shared" si="2020"/>
        <v>26</v>
      </c>
    </row>
    <row r="317" spans="1:16" x14ac:dyDescent="0.25">
      <c r="A317" s="5" t="s">
        <v>343</v>
      </c>
      <c r="B317" s="2" t="s">
        <v>15</v>
      </c>
      <c r="C317" s="2">
        <f t="shared" si="2152"/>
        <v>106</v>
      </c>
      <c r="D317" s="5" t="str">
        <f t="shared" ref="D317" si="2433">IF(AND(C317&gt;0,C317&lt;25),"units_pikeman_1.png",IF(AND(C317&gt;=25,C317&lt;50),"units_pikeman_2.png",IF(AND(C317&gt;=50,C317&lt;75),"units_pikeman_3.png",IF(AND(C317&gt;=75,C317&lt;100),"units_pikeman_4.png",IF(AND(C317&gt;=100,C317&lt;125),"units_pikeman_5.png",IF(AND(C317&gt;=125,C317&lt;150),"units_pikeman_6.png",IF(AND(C317&gt;=150,C317&lt;175),"units_pikeman_7.png",IF(AND(C317&gt;=175,C317&lt;200),"units_pikeman_8.png",IF(AND(C317&gt;=200,C317&lt;225),"units_pikeman_9.png",IF(AND(C317&gt;=225,C317&lt;250),"units_pikeman_10.png",IF(AND(C317&gt;=250,C317&lt;275),"units_pikeman_11.png",IF(AND(C317&gt;=275,C317&lt;300),"units_pikeman_12.png","units_pikeman_13.png"))))))))))))</f>
        <v>units_pikeman_5.png</v>
      </c>
      <c r="E317" s="5" t="str">
        <f t="shared" si="2221"/>
        <v>Lkey_combat_unit_pikeman_106</v>
      </c>
      <c r="F317" s="6">
        <f t="shared" ref="F317" si="2434">INT(F314+1.3*C317)</f>
        <v>7443</v>
      </c>
      <c r="G317" s="2">
        <f t="shared" ref="G317" si="2435">INT(G314+0.5*C317)</f>
        <v>2819</v>
      </c>
      <c r="H317" s="2">
        <f t="shared" ref="H317" si="2436">INT(H314+0.5*C317)</f>
        <v>2819</v>
      </c>
      <c r="I317" s="2">
        <f t="shared" ref="I317" si="2437">INT(I314+0.7*C317)</f>
        <v>3944</v>
      </c>
      <c r="J317" s="6" t="s">
        <v>23</v>
      </c>
      <c r="K317" s="2">
        <f t="shared" ref="K317" si="2438">INT(K314+0.5*C317)</f>
        <v>2859</v>
      </c>
      <c r="L317" s="2" t="s">
        <v>24</v>
      </c>
      <c r="M317" s="2">
        <f t="shared" si="2431"/>
        <v>235</v>
      </c>
      <c r="N317" s="2" t="s">
        <v>27</v>
      </c>
      <c r="O317" s="2">
        <f t="shared" ref="O317" si="2439">INT(O314+0.1*C317)</f>
        <v>520</v>
      </c>
      <c r="P317" s="2">
        <f t="shared" si="2020"/>
        <v>17</v>
      </c>
    </row>
    <row r="318" spans="1:16" x14ac:dyDescent="0.25">
      <c r="A318" s="5" t="s">
        <v>344</v>
      </c>
      <c r="B318" s="2" t="s">
        <v>1</v>
      </c>
      <c r="C318" s="2">
        <f t="shared" si="2152"/>
        <v>106</v>
      </c>
      <c r="D318" s="5" t="str">
        <f t="shared" ref="D318" si="2440">IF(AND(C318&gt;0,C318&lt;25),"units_archer_1.png",IF(AND(C318&gt;=25,C318&lt;50),"units_archer_2.png",IF(AND(C318&gt;=50,C318&lt;75),"units_archer_3.png",IF(AND(C318&gt;=75,C318&lt;100),"units_archer_4.png",IF(AND(C318&gt;=100,C318&lt;125),"units_archer_5.png",IF(AND(C318&gt;=125,C318&lt;150),"units_archer_6.png",IF(AND(C318&gt;=150,C318&lt;175),"units_archer_7.png",IF(AND(C318&gt;=175,C318&lt;200),"units_archer_8.png",IF(AND(C318&gt;=200,C318&lt;225),"units_archer_9.png",IF(AND(C318&gt;=225,C318&lt;250),"units_archer_10.png",IF(AND(C318&gt;=250,C318&lt;275),"units_archer_11.png",IF(AND(C318&gt;=275,C318&lt;300),"units_pikeman_12.png","units_pikeman_13.png"))))))))))))</f>
        <v>units_archer_5.png</v>
      </c>
      <c r="E318" s="5" t="str">
        <f t="shared" si="2229"/>
        <v>Lkey_combat_unit_archer_106</v>
      </c>
      <c r="F318" s="6">
        <f t="shared" ref="F318" si="2441">INT(F315+0.9*C318)</f>
        <v>5155</v>
      </c>
      <c r="G318" s="2">
        <f t="shared" ref="G318" si="2442">INT(G315+0.3*C318)</f>
        <v>1653</v>
      </c>
      <c r="H318" s="2">
        <f t="shared" ref="H318" si="2443">INT(H315+0.75*C318)</f>
        <v>4239</v>
      </c>
      <c r="I318" s="2">
        <f t="shared" ref="I318" si="2444">INT(I315+0.4*C318)</f>
        <v>2232</v>
      </c>
      <c r="J318" s="6" t="s">
        <v>23</v>
      </c>
      <c r="K318" s="2">
        <f t="shared" ref="K318:K319" si="2445">INT(K315+0.1*C318)</f>
        <v>530</v>
      </c>
      <c r="L318" s="2" t="s">
        <v>24</v>
      </c>
      <c r="M318" s="2">
        <f t="shared" ref="M318" si="2446">INT(M315+0.5*C318)</f>
        <v>2849</v>
      </c>
      <c r="N318" s="2" t="s">
        <v>27</v>
      </c>
      <c r="O318" s="2">
        <f t="shared" ref="O318" si="2447">INT(O315+0.05*C318)</f>
        <v>235</v>
      </c>
      <c r="P318" s="2">
        <f t="shared" si="2020"/>
        <v>22</v>
      </c>
    </row>
    <row r="319" spans="1:16" x14ac:dyDescent="0.25">
      <c r="A319" s="5" t="s">
        <v>345</v>
      </c>
      <c r="B319" s="2" t="s">
        <v>3</v>
      </c>
      <c r="C319" s="2">
        <f t="shared" si="2152"/>
        <v>106</v>
      </c>
      <c r="D319" s="5" t="str">
        <f t="shared" ref="D319" si="2448">IF(AND(C319&gt;0,C319&lt;25),"units_knight_1.png",IF(AND(C319&gt;=25,C319&lt;50),"units_knight_2.png",IF(AND(C319&gt;=50,C319&lt;75),"units_knight_3.png",IF(AND(C319&gt;=75,C319&lt;100),"units_knight_4.png",IF(AND(C319&gt;=100,C319&lt;125),"units_knight_5.png",IF(AND(C319&gt;=125,C319&lt;150),"units_knight_6.png",IF(AND(C319&gt;=150,C319&lt;175),"units_knight_7.png",IF(AND(C319&gt;=175,C319&lt;200),"units_knight_8.png",IF(AND(C319&gt;=200,C319&lt;225),"units_knight_9.png",IF(AND(C319&gt;=225,C319&lt;250),"units_knight_10.png",IF(AND(C319&gt;=250,C319&lt;275),"units_knight_11.png",IF(AND(C319&gt;=275,C319&lt;300),"units_pikeman_12.png","units_pikeman_13.png"))))))))))))</f>
        <v>units_knight_5.png</v>
      </c>
      <c r="E319" s="5" t="str">
        <f t="shared" si="2238"/>
        <v>Lkey_combat_unit_knight_106</v>
      </c>
      <c r="F319" s="6">
        <f t="shared" ref="F319" si="2449">INT(F316+1.1*C319)</f>
        <v>6290</v>
      </c>
      <c r="G319" s="2">
        <f t="shared" ref="G319" si="2450">INT(G316+0.6*C319)</f>
        <v>3385</v>
      </c>
      <c r="H319" s="2">
        <f t="shared" ref="H319" si="2451">INT(H316+0.65*C319)</f>
        <v>3649</v>
      </c>
      <c r="I319" s="2">
        <f t="shared" ref="I319" si="2452">INT(I316+0.2*C319)</f>
        <v>1092</v>
      </c>
      <c r="J319" s="6" t="s">
        <v>23</v>
      </c>
      <c r="K319" s="2">
        <f t="shared" si="2445"/>
        <v>540</v>
      </c>
      <c r="L319" s="2" t="s">
        <v>24</v>
      </c>
      <c r="M319" s="2">
        <f t="shared" ref="M319:M320" si="2453">INT(M316+0.05*C319)</f>
        <v>235</v>
      </c>
      <c r="N319" s="2" t="s">
        <v>27</v>
      </c>
      <c r="O319" s="2">
        <f t="shared" ref="O319" si="2454">INT(O316+0.5*C319)</f>
        <v>2839</v>
      </c>
      <c r="P319" s="2">
        <f t="shared" si="2020"/>
        <v>27</v>
      </c>
    </row>
    <row r="320" spans="1:16" x14ac:dyDescent="0.25">
      <c r="A320" s="5" t="s">
        <v>346</v>
      </c>
      <c r="B320" s="2" t="s">
        <v>15</v>
      </c>
      <c r="C320" s="2">
        <f t="shared" si="2152"/>
        <v>107</v>
      </c>
      <c r="D320" s="5" t="str">
        <f t="shared" ref="D320" si="2455">IF(AND(C320&gt;0,C320&lt;25),"units_pikeman_1.png",IF(AND(C320&gt;=25,C320&lt;50),"units_pikeman_2.png",IF(AND(C320&gt;=50,C320&lt;75),"units_pikeman_3.png",IF(AND(C320&gt;=75,C320&lt;100),"units_pikeman_4.png",IF(AND(C320&gt;=100,C320&lt;125),"units_pikeman_5.png",IF(AND(C320&gt;=125,C320&lt;150),"units_pikeman_6.png",IF(AND(C320&gt;=150,C320&lt;175),"units_pikeman_7.png",IF(AND(C320&gt;=175,C320&lt;200),"units_pikeman_8.png",IF(AND(C320&gt;=200,C320&lt;225),"units_pikeman_9.png",IF(AND(C320&gt;=225,C320&lt;250),"units_pikeman_10.png",IF(AND(C320&gt;=250,C320&lt;275),"units_pikeman_11.png",IF(AND(C320&gt;=275,C320&lt;300),"units_pikeman_12.png","units_pikeman_13.png"))))))))))))</f>
        <v>units_pikeman_5.png</v>
      </c>
      <c r="E320" s="5" t="str">
        <f t="shared" si="2246"/>
        <v>Lkey_combat_unit_pikeman_107</v>
      </c>
      <c r="F320" s="6">
        <f t="shared" ref="F320" si="2456">INT(F317+1.3*C320)</f>
        <v>7582</v>
      </c>
      <c r="G320" s="2">
        <f t="shared" ref="G320" si="2457">INT(G317+0.5*C320)</f>
        <v>2872</v>
      </c>
      <c r="H320" s="2">
        <f t="shared" ref="H320" si="2458">INT(H317+0.5*C320)</f>
        <v>2872</v>
      </c>
      <c r="I320" s="2">
        <f t="shared" ref="I320" si="2459">INT(I317+0.7*C320)</f>
        <v>4018</v>
      </c>
      <c r="J320" s="6" t="s">
        <v>23</v>
      </c>
      <c r="K320" s="2">
        <f t="shared" ref="K320" si="2460">INT(K317+0.5*C320)</f>
        <v>2912</v>
      </c>
      <c r="L320" s="2" t="s">
        <v>24</v>
      </c>
      <c r="M320" s="2">
        <f t="shared" si="2453"/>
        <v>240</v>
      </c>
      <c r="N320" s="2" t="s">
        <v>27</v>
      </c>
      <c r="O320" s="2">
        <f t="shared" ref="O320" si="2461">INT(O317+0.1*C320)</f>
        <v>530</v>
      </c>
      <c r="P320" s="2">
        <f t="shared" si="2020"/>
        <v>18</v>
      </c>
    </row>
    <row r="321" spans="1:16" x14ac:dyDescent="0.25">
      <c r="A321" s="5" t="s">
        <v>347</v>
      </c>
      <c r="B321" s="2" t="s">
        <v>1</v>
      </c>
      <c r="C321" s="2">
        <f t="shared" si="2152"/>
        <v>107</v>
      </c>
      <c r="D321" s="5" t="str">
        <f t="shared" ref="D321" si="2462">IF(AND(C321&gt;0,C321&lt;25),"units_archer_1.png",IF(AND(C321&gt;=25,C321&lt;50),"units_archer_2.png",IF(AND(C321&gt;=50,C321&lt;75),"units_archer_3.png",IF(AND(C321&gt;=75,C321&lt;100),"units_archer_4.png",IF(AND(C321&gt;=100,C321&lt;125),"units_archer_5.png",IF(AND(C321&gt;=125,C321&lt;150),"units_archer_6.png",IF(AND(C321&gt;=150,C321&lt;175),"units_archer_7.png",IF(AND(C321&gt;=175,C321&lt;200),"units_archer_8.png",IF(AND(C321&gt;=200,C321&lt;225),"units_archer_9.png",IF(AND(C321&gt;=225,C321&lt;250),"units_archer_10.png",IF(AND(C321&gt;=250,C321&lt;275),"units_archer_11.png",IF(AND(C321&gt;=275,C321&lt;300),"units_pikeman_12.png","units_pikeman_13.png"))))))))))))</f>
        <v>units_archer_5.png</v>
      </c>
      <c r="E321" s="5" t="str">
        <f t="shared" si="2254"/>
        <v>Lkey_combat_unit_archer_107</v>
      </c>
      <c r="F321" s="6">
        <f t="shared" ref="F321" si="2463">INT(F318+0.9*C321)</f>
        <v>5251</v>
      </c>
      <c r="G321" s="2">
        <f t="shared" ref="G321" si="2464">INT(G318+0.3*C321)</f>
        <v>1685</v>
      </c>
      <c r="H321" s="2">
        <f t="shared" ref="H321" si="2465">INT(H318+0.75*C321)</f>
        <v>4319</v>
      </c>
      <c r="I321" s="2">
        <f t="shared" ref="I321" si="2466">INT(I318+0.4*C321)</f>
        <v>2274</v>
      </c>
      <c r="J321" s="6" t="s">
        <v>23</v>
      </c>
      <c r="K321" s="2">
        <f t="shared" ref="K321:K322" si="2467">INT(K318+0.1*C321)</f>
        <v>540</v>
      </c>
      <c r="L321" s="2" t="s">
        <v>24</v>
      </c>
      <c r="M321" s="2">
        <f t="shared" ref="M321" si="2468">INT(M318+0.5*C321)</f>
        <v>2902</v>
      </c>
      <c r="N321" s="2" t="s">
        <v>27</v>
      </c>
      <c r="O321" s="2">
        <f t="shared" ref="O321" si="2469">INT(O318+0.05*C321)</f>
        <v>240</v>
      </c>
      <c r="P321" s="2">
        <f t="shared" si="2020"/>
        <v>23</v>
      </c>
    </row>
    <row r="322" spans="1:16" x14ac:dyDescent="0.25">
      <c r="A322" s="5" t="s">
        <v>348</v>
      </c>
      <c r="B322" s="2" t="s">
        <v>3</v>
      </c>
      <c r="C322" s="2">
        <f t="shared" si="2152"/>
        <v>107</v>
      </c>
      <c r="D322" s="5" t="str">
        <f t="shared" ref="D322" si="2470">IF(AND(C322&gt;0,C322&lt;25),"units_knight_1.png",IF(AND(C322&gt;=25,C322&lt;50),"units_knight_2.png",IF(AND(C322&gt;=50,C322&lt;75),"units_knight_3.png",IF(AND(C322&gt;=75,C322&lt;100),"units_knight_4.png",IF(AND(C322&gt;=100,C322&lt;125),"units_knight_5.png",IF(AND(C322&gt;=125,C322&lt;150),"units_knight_6.png",IF(AND(C322&gt;=150,C322&lt;175),"units_knight_7.png",IF(AND(C322&gt;=175,C322&lt;200),"units_knight_8.png",IF(AND(C322&gt;=200,C322&lt;225),"units_knight_9.png",IF(AND(C322&gt;=225,C322&lt;250),"units_knight_10.png",IF(AND(C322&gt;=250,C322&lt;275),"units_knight_11.png",IF(AND(C322&gt;=275,C322&lt;300),"units_pikeman_12.png","units_pikeman_13.png"))))))))))))</f>
        <v>units_knight_5.png</v>
      </c>
      <c r="E322" s="5" t="str">
        <f t="shared" si="2263"/>
        <v>Lkey_combat_unit_knight_107</v>
      </c>
      <c r="F322" s="6">
        <f t="shared" ref="F322" si="2471">INT(F319+1.1*C322)</f>
        <v>6407</v>
      </c>
      <c r="G322" s="2">
        <f t="shared" ref="G322" si="2472">INT(G319+0.6*C322)</f>
        <v>3449</v>
      </c>
      <c r="H322" s="2">
        <f t="shared" ref="H322" si="2473">INT(H319+0.65*C322)</f>
        <v>3718</v>
      </c>
      <c r="I322" s="2">
        <f t="shared" ref="I322" si="2474">INT(I319+0.2*C322)</f>
        <v>1113</v>
      </c>
      <c r="J322" s="6" t="s">
        <v>23</v>
      </c>
      <c r="K322" s="2">
        <f t="shared" si="2467"/>
        <v>550</v>
      </c>
      <c r="L322" s="2" t="s">
        <v>24</v>
      </c>
      <c r="M322" s="2">
        <f t="shared" ref="M322:M323" si="2475">INT(M319+0.05*C322)</f>
        <v>240</v>
      </c>
      <c r="N322" s="2" t="s">
        <v>27</v>
      </c>
      <c r="O322" s="2">
        <f t="shared" ref="O322" si="2476">INT(O319+0.5*C322)</f>
        <v>2892</v>
      </c>
      <c r="P322" s="2">
        <f t="shared" si="2020"/>
        <v>28</v>
      </c>
    </row>
    <row r="323" spans="1:16" x14ac:dyDescent="0.25">
      <c r="A323" s="5" t="s">
        <v>349</v>
      </c>
      <c r="B323" s="2" t="s">
        <v>15</v>
      </c>
      <c r="C323" s="2">
        <f t="shared" si="2152"/>
        <v>108</v>
      </c>
      <c r="D323" s="5" t="str">
        <f t="shared" ref="D323" si="2477">IF(AND(C323&gt;0,C323&lt;25),"units_pikeman_1.png",IF(AND(C323&gt;=25,C323&lt;50),"units_pikeman_2.png",IF(AND(C323&gt;=50,C323&lt;75),"units_pikeman_3.png",IF(AND(C323&gt;=75,C323&lt;100),"units_pikeman_4.png",IF(AND(C323&gt;=100,C323&lt;125),"units_pikeman_5.png",IF(AND(C323&gt;=125,C323&lt;150),"units_pikeman_6.png",IF(AND(C323&gt;=150,C323&lt;175),"units_pikeman_7.png",IF(AND(C323&gt;=175,C323&lt;200),"units_pikeman_8.png",IF(AND(C323&gt;=200,C323&lt;225),"units_pikeman_9.png",IF(AND(C323&gt;=225,C323&lt;250),"units_pikeman_10.png",IF(AND(C323&gt;=250,C323&lt;275),"units_pikeman_11.png",IF(AND(C323&gt;=275,C323&lt;300),"units_pikeman_12.png","units_pikeman_13.png"))))))))))))</f>
        <v>units_pikeman_5.png</v>
      </c>
      <c r="E323" s="5" t="str">
        <f t="shared" si="2271"/>
        <v>Lkey_combat_unit_pikeman_108</v>
      </c>
      <c r="F323" s="6">
        <f t="shared" ref="F323" si="2478">INT(F320+1.3*C323)</f>
        <v>7722</v>
      </c>
      <c r="G323" s="2">
        <f t="shared" ref="G323" si="2479">INT(G320+0.5*C323)</f>
        <v>2926</v>
      </c>
      <c r="H323" s="2">
        <f t="shared" ref="H323" si="2480">INT(H320+0.5*C323)</f>
        <v>2926</v>
      </c>
      <c r="I323" s="2">
        <f t="shared" ref="I323" si="2481">INT(I320+0.7*C323)</f>
        <v>4093</v>
      </c>
      <c r="J323" s="6" t="s">
        <v>23</v>
      </c>
      <c r="K323" s="2">
        <f t="shared" ref="K323" si="2482">INT(K320+0.5*C323)</f>
        <v>2966</v>
      </c>
      <c r="L323" s="2" t="s">
        <v>24</v>
      </c>
      <c r="M323" s="2">
        <f t="shared" si="2475"/>
        <v>245</v>
      </c>
      <c r="N323" s="2" t="s">
        <v>27</v>
      </c>
      <c r="O323" s="2">
        <f t="shared" ref="O323" si="2483">INT(O320+0.1*C323)</f>
        <v>540</v>
      </c>
      <c r="P323" s="2">
        <f t="shared" si="2020"/>
        <v>19</v>
      </c>
    </row>
    <row r="324" spans="1:16" x14ac:dyDescent="0.25">
      <c r="A324" s="5" t="s">
        <v>350</v>
      </c>
      <c r="B324" s="2" t="s">
        <v>1</v>
      </c>
      <c r="C324" s="2">
        <f t="shared" si="2152"/>
        <v>108</v>
      </c>
      <c r="D324" s="5" t="str">
        <f t="shared" ref="D324" si="2484">IF(AND(C324&gt;0,C324&lt;25),"units_archer_1.png",IF(AND(C324&gt;=25,C324&lt;50),"units_archer_2.png",IF(AND(C324&gt;=50,C324&lt;75),"units_archer_3.png",IF(AND(C324&gt;=75,C324&lt;100),"units_archer_4.png",IF(AND(C324&gt;=100,C324&lt;125),"units_archer_5.png",IF(AND(C324&gt;=125,C324&lt;150),"units_archer_6.png",IF(AND(C324&gt;=150,C324&lt;175),"units_archer_7.png",IF(AND(C324&gt;=175,C324&lt;200),"units_archer_8.png",IF(AND(C324&gt;=200,C324&lt;225),"units_archer_9.png",IF(AND(C324&gt;=225,C324&lt;250),"units_archer_10.png",IF(AND(C324&gt;=250,C324&lt;275),"units_archer_11.png",IF(AND(C324&gt;=275,C324&lt;300),"units_pikeman_12.png","units_pikeman_13.png"))))))))))))</f>
        <v>units_archer_5.png</v>
      </c>
      <c r="E324" s="5" t="str">
        <f t="shared" si="2279"/>
        <v>Lkey_combat_unit_archer_108</v>
      </c>
      <c r="F324" s="6">
        <f t="shared" ref="F324" si="2485">INT(F321+0.9*C324)</f>
        <v>5348</v>
      </c>
      <c r="G324" s="2">
        <f t="shared" ref="G324" si="2486">INT(G321+0.3*C324)</f>
        <v>1717</v>
      </c>
      <c r="H324" s="2">
        <f t="shared" ref="H324" si="2487">INT(H321+0.75*C324)</f>
        <v>4400</v>
      </c>
      <c r="I324" s="2">
        <f t="shared" ref="I324" si="2488">INT(I321+0.4*C324)</f>
        <v>2317</v>
      </c>
      <c r="J324" s="6" t="s">
        <v>23</v>
      </c>
      <c r="K324" s="2">
        <f t="shared" ref="K324:K325" si="2489">INT(K321+0.1*C324)</f>
        <v>550</v>
      </c>
      <c r="L324" s="2" t="s">
        <v>24</v>
      </c>
      <c r="M324" s="2">
        <f t="shared" ref="M324" si="2490">INT(M321+0.5*C324)</f>
        <v>2956</v>
      </c>
      <c r="N324" s="2" t="s">
        <v>27</v>
      </c>
      <c r="O324" s="2">
        <f t="shared" ref="O324" si="2491">INT(O321+0.05*C324)</f>
        <v>245</v>
      </c>
      <c r="P324" s="2">
        <f t="shared" si="2020"/>
        <v>24</v>
      </c>
    </row>
    <row r="325" spans="1:16" x14ac:dyDescent="0.25">
      <c r="A325" s="5" t="s">
        <v>351</v>
      </c>
      <c r="B325" s="2" t="s">
        <v>3</v>
      </c>
      <c r="C325" s="2">
        <f t="shared" si="2152"/>
        <v>108</v>
      </c>
      <c r="D325" s="5" t="str">
        <f t="shared" ref="D325" si="2492">IF(AND(C325&gt;0,C325&lt;25),"units_knight_1.png",IF(AND(C325&gt;=25,C325&lt;50),"units_knight_2.png",IF(AND(C325&gt;=50,C325&lt;75),"units_knight_3.png",IF(AND(C325&gt;=75,C325&lt;100),"units_knight_4.png",IF(AND(C325&gt;=100,C325&lt;125),"units_knight_5.png",IF(AND(C325&gt;=125,C325&lt;150),"units_knight_6.png",IF(AND(C325&gt;=150,C325&lt;175),"units_knight_7.png",IF(AND(C325&gt;=175,C325&lt;200),"units_knight_8.png",IF(AND(C325&gt;=200,C325&lt;225),"units_knight_9.png",IF(AND(C325&gt;=225,C325&lt;250),"units_knight_10.png",IF(AND(C325&gt;=250,C325&lt;275),"units_knight_11.png",IF(AND(C325&gt;=275,C325&lt;300),"units_pikeman_12.png","units_pikeman_13.png"))))))))))))</f>
        <v>units_knight_5.png</v>
      </c>
      <c r="E325" s="5" t="str">
        <f t="shared" si="2288"/>
        <v>Lkey_combat_unit_knight_108</v>
      </c>
      <c r="F325" s="6">
        <f t="shared" ref="F325" si="2493">INT(F322+1.1*C325)</f>
        <v>6525</v>
      </c>
      <c r="G325" s="2">
        <f t="shared" ref="G325" si="2494">INT(G322+0.6*C325)</f>
        <v>3513</v>
      </c>
      <c r="H325" s="2">
        <f t="shared" ref="H325" si="2495">INT(H322+0.65*C325)</f>
        <v>3788</v>
      </c>
      <c r="I325" s="2">
        <f t="shared" ref="I325" si="2496">INT(I322+0.2*C325)</f>
        <v>1134</v>
      </c>
      <c r="J325" s="6" t="s">
        <v>23</v>
      </c>
      <c r="K325" s="2">
        <f t="shared" si="2489"/>
        <v>560</v>
      </c>
      <c r="L325" s="2" t="s">
        <v>24</v>
      </c>
      <c r="M325" s="2">
        <f t="shared" ref="M325:M326" si="2497">INT(M322+0.05*C325)</f>
        <v>245</v>
      </c>
      <c r="N325" s="2" t="s">
        <v>27</v>
      </c>
      <c r="O325" s="2">
        <f t="shared" ref="O325" si="2498">INT(O322+0.5*C325)</f>
        <v>2946</v>
      </c>
      <c r="P325" s="2">
        <f t="shared" si="2020"/>
        <v>29</v>
      </c>
    </row>
    <row r="326" spans="1:16" x14ac:dyDescent="0.25">
      <c r="A326" s="5" t="s">
        <v>352</v>
      </c>
      <c r="B326" s="2" t="s">
        <v>15</v>
      </c>
      <c r="C326" s="2">
        <f t="shared" si="2152"/>
        <v>109</v>
      </c>
      <c r="D326" s="5" t="str">
        <f t="shared" ref="D326" si="2499">IF(AND(C326&gt;0,C326&lt;25),"units_pikeman_1.png",IF(AND(C326&gt;=25,C326&lt;50),"units_pikeman_2.png",IF(AND(C326&gt;=50,C326&lt;75),"units_pikeman_3.png",IF(AND(C326&gt;=75,C326&lt;100),"units_pikeman_4.png",IF(AND(C326&gt;=100,C326&lt;125),"units_pikeman_5.png",IF(AND(C326&gt;=125,C326&lt;150),"units_pikeman_6.png",IF(AND(C326&gt;=150,C326&lt;175),"units_pikeman_7.png",IF(AND(C326&gt;=175,C326&lt;200),"units_pikeman_8.png",IF(AND(C326&gt;=200,C326&lt;225),"units_pikeman_9.png",IF(AND(C326&gt;=225,C326&lt;250),"units_pikeman_10.png",IF(AND(C326&gt;=250,C326&lt;275),"units_pikeman_11.png",IF(AND(C326&gt;=275,C326&lt;300),"units_pikeman_12.png","units_pikeman_13.png"))))))))))))</f>
        <v>units_pikeman_5.png</v>
      </c>
      <c r="E326" s="5" t="str">
        <f t="shared" si="2296"/>
        <v>Lkey_combat_unit_pikeman_109</v>
      </c>
      <c r="F326" s="6">
        <f t="shared" ref="F326" si="2500">INT(F323+1.3*C326)</f>
        <v>7863</v>
      </c>
      <c r="G326" s="2">
        <f t="shared" ref="G326" si="2501">INT(G323+0.5*C326)</f>
        <v>2980</v>
      </c>
      <c r="H326" s="2">
        <f t="shared" ref="H326" si="2502">INT(H323+0.5*C326)</f>
        <v>2980</v>
      </c>
      <c r="I326" s="2">
        <f t="shared" ref="I326" si="2503">INT(I323+0.7*C326)</f>
        <v>4169</v>
      </c>
      <c r="J326" s="6" t="s">
        <v>23</v>
      </c>
      <c r="K326" s="2">
        <f t="shared" ref="K326" si="2504">INT(K323+0.5*C326)</f>
        <v>3020</v>
      </c>
      <c r="L326" s="2" t="s">
        <v>24</v>
      </c>
      <c r="M326" s="2">
        <f t="shared" si="2497"/>
        <v>250</v>
      </c>
      <c r="N326" s="2" t="s">
        <v>27</v>
      </c>
      <c r="O326" s="2">
        <f t="shared" ref="O326" si="2505">INT(O323+0.1*C326)</f>
        <v>550</v>
      </c>
      <c r="P326" s="2">
        <f t="shared" si="2020"/>
        <v>20</v>
      </c>
    </row>
    <row r="327" spans="1:16" x14ac:dyDescent="0.25">
      <c r="A327" s="5" t="s">
        <v>353</v>
      </c>
      <c r="B327" s="2" t="s">
        <v>1</v>
      </c>
      <c r="C327" s="2">
        <f t="shared" si="2152"/>
        <v>109</v>
      </c>
      <c r="D327" s="5" t="str">
        <f t="shared" ref="D327" si="2506">IF(AND(C327&gt;0,C327&lt;25),"units_archer_1.png",IF(AND(C327&gt;=25,C327&lt;50),"units_archer_2.png",IF(AND(C327&gt;=50,C327&lt;75),"units_archer_3.png",IF(AND(C327&gt;=75,C327&lt;100),"units_archer_4.png",IF(AND(C327&gt;=100,C327&lt;125),"units_archer_5.png",IF(AND(C327&gt;=125,C327&lt;150),"units_archer_6.png",IF(AND(C327&gt;=150,C327&lt;175),"units_archer_7.png",IF(AND(C327&gt;=175,C327&lt;200),"units_archer_8.png",IF(AND(C327&gt;=200,C327&lt;225),"units_archer_9.png",IF(AND(C327&gt;=225,C327&lt;250),"units_archer_10.png",IF(AND(C327&gt;=250,C327&lt;275),"units_archer_11.png",IF(AND(C327&gt;=275,C327&lt;300),"units_pikeman_12.png","units_pikeman_13.png"))))))))))))</f>
        <v>units_archer_5.png</v>
      </c>
      <c r="E327" s="5" t="str">
        <f t="shared" si="2304"/>
        <v>Lkey_combat_unit_archer_109</v>
      </c>
      <c r="F327" s="6">
        <f t="shared" ref="F327" si="2507">INT(F324+0.9*C327)</f>
        <v>5446</v>
      </c>
      <c r="G327" s="2">
        <f t="shared" ref="G327" si="2508">INT(G324+0.3*C327)</f>
        <v>1749</v>
      </c>
      <c r="H327" s="2">
        <f t="shared" ref="H327" si="2509">INT(H324+0.75*C327)</f>
        <v>4481</v>
      </c>
      <c r="I327" s="2">
        <f t="shared" ref="I327" si="2510">INT(I324+0.4*C327)</f>
        <v>2360</v>
      </c>
      <c r="J327" s="6" t="s">
        <v>23</v>
      </c>
      <c r="K327" s="2">
        <f t="shared" ref="K327:K328" si="2511">INT(K324+0.1*C327)</f>
        <v>560</v>
      </c>
      <c r="L327" s="2" t="s">
        <v>24</v>
      </c>
      <c r="M327" s="2">
        <f t="shared" ref="M327" si="2512">INT(M324+0.5*C327)</f>
        <v>3010</v>
      </c>
      <c r="N327" s="2" t="s">
        <v>27</v>
      </c>
      <c r="O327" s="2">
        <f t="shared" ref="O327" si="2513">INT(O324+0.05*C327)</f>
        <v>250</v>
      </c>
      <c r="P327" s="2">
        <f t="shared" si="2020"/>
        <v>25</v>
      </c>
    </row>
    <row r="328" spans="1:16" x14ac:dyDescent="0.25">
      <c r="A328" s="5" t="s">
        <v>354</v>
      </c>
      <c r="B328" s="2" t="s">
        <v>3</v>
      </c>
      <c r="C328" s="2">
        <f t="shared" si="2152"/>
        <v>109</v>
      </c>
      <c r="D328" s="5" t="str">
        <f t="shared" ref="D328" si="2514">IF(AND(C328&gt;0,C328&lt;25),"units_knight_1.png",IF(AND(C328&gt;=25,C328&lt;50),"units_knight_2.png",IF(AND(C328&gt;=50,C328&lt;75),"units_knight_3.png",IF(AND(C328&gt;=75,C328&lt;100),"units_knight_4.png",IF(AND(C328&gt;=100,C328&lt;125),"units_knight_5.png",IF(AND(C328&gt;=125,C328&lt;150),"units_knight_6.png",IF(AND(C328&gt;=150,C328&lt;175),"units_knight_7.png",IF(AND(C328&gt;=175,C328&lt;200),"units_knight_8.png",IF(AND(C328&gt;=200,C328&lt;225),"units_knight_9.png",IF(AND(C328&gt;=225,C328&lt;250),"units_knight_10.png",IF(AND(C328&gt;=250,C328&lt;275),"units_knight_11.png",IF(AND(C328&gt;=275,C328&lt;300),"units_pikeman_12.png","units_pikeman_13.png"))))))))))))</f>
        <v>units_knight_5.png</v>
      </c>
      <c r="E328" s="5" t="str">
        <f t="shared" si="2313"/>
        <v>Lkey_combat_unit_knight_109</v>
      </c>
      <c r="F328" s="6">
        <f t="shared" ref="F328" si="2515">INT(F325+1.1*C328)</f>
        <v>6644</v>
      </c>
      <c r="G328" s="2">
        <f t="shared" ref="G328" si="2516">INT(G325+0.6*C328)</f>
        <v>3578</v>
      </c>
      <c r="H328" s="2">
        <f t="shared" ref="H328" si="2517">INT(H325+0.65*C328)</f>
        <v>3858</v>
      </c>
      <c r="I328" s="2">
        <f t="shared" ref="I328" si="2518">INT(I325+0.2*C328)</f>
        <v>1155</v>
      </c>
      <c r="J328" s="6" t="s">
        <v>23</v>
      </c>
      <c r="K328" s="2">
        <f t="shared" si="2511"/>
        <v>570</v>
      </c>
      <c r="L328" s="2" t="s">
        <v>24</v>
      </c>
      <c r="M328" s="2">
        <f t="shared" ref="M328:M329" si="2519">INT(M325+0.05*C328)</f>
        <v>250</v>
      </c>
      <c r="N328" s="2" t="s">
        <v>27</v>
      </c>
      <c r="O328" s="2">
        <f t="shared" ref="O328" si="2520">INT(O325+0.5*C328)</f>
        <v>3000</v>
      </c>
      <c r="P328" s="2">
        <f t="shared" ref="P328:P391" si="2521">INT(P325+0.01*C328)</f>
        <v>30</v>
      </c>
    </row>
    <row r="329" spans="1:16" x14ac:dyDescent="0.25">
      <c r="A329" s="5" t="s">
        <v>355</v>
      </c>
      <c r="B329" s="2" t="s">
        <v>15</v>
      </c>
      <c r="C329" s="2">
        <f t="shared" si="2152"/>
        <v>110</v>
      </c>
      <c r="D329" s="5" t="str">
        <f t="shared" ref="D329" si="2522">IF(AND(C329&gt;0,C329&lt;25),"units_pikeman_1.png",IF(AND(C329&gt;=25,C329&lt;50),"units_pikeman_2.png",IF(AND(C329&gt;=50,C329&lt;75),"units_pikeman_3.png",IF(AND(C329&gt;=75,C329&lt;100),"units_pikeman_4.png",IF(AND(C329&gt;=100,C329&lt;125),"units_pikeman_5.png",IF(AND(C329&gt;=125,C329&lt;150),"units_pikeman_6.png",IF(AND(C329&gt;=150,C329&lt;175),"units_pikeman_7.png",IF(AND(C329&gt;=175,C329&lt;200),"units_pikeman_8.png",IF(AND(C329&gt;=200,C329&lt;225),"units_pikeman_9.png",IF(AND(C329&gt;=225,C329&lt;250),"units_pikeman_10.png",IF(AND(C329&gt;=250,C329&lt;275),"units_pikeman_11.png",IF(AND(C329&gt;=275,C329&lt;300),"units_pikeman_12.png","units_pikeman_13.png"))))))))))))</f>
        <v>units_pikeman_5.png</v>
      </c>
      <c r="E329" s="5" t="str">
        <f t="shared" ref="E329" si="2523">"Lkey_combat_unit_pikeman_"&amp;C329</f>
        <v>Lkey_combat_unit_pikeman_110</v>
      </c>
      <c r="F329" s="6">
        <f t="shared" ref="F329" si="2524">INT(F326+1.3*C329)</f>
        <v>8006</v>
      </c>
      <c r="G329" s="2">
        <f t="shared" ref="G329" si="2525">INT(G326+0.5*C329)</f>
        <v>3035</v>
      </c>
      <c r="H329" s="2">
        <f t="shared" ref="H329" si="2526">INT(H326+0.5*C329)</f>
        <v>3035</v>
      </c>
      <c r="I329" s="2">
        <f t="shared" ref="I329" si="2527">INT(I326+0.7*C329)</f>
        <v>4246</v>
      </c>
      <c r="J329" s="6" t="s">
        <v>23</v>
      </c>
      <c r="K329" s="2">
        <f t="shared" ref="K329" si="2528">INT(K326+0.5*C329)</f>
        <v>3075</v>
      </c>
      <c r="L329" s="2" t="s">
        <v>24</v>
      </c>
      <c r="M329" s="2">
        <f t="shared" si="2519"/>
        <v>255</v>
      </c>
      <c r="N329" s="2" t="s">
        <v>27</v>
      </c>
      <c r="O329" s="2">
        <f t="shared" ref="O329" si="2529">INT(O326+0.1*C329)</f>
        <v>561</v>
      </c>
      <c r="P329" s="2">
        <f t="shared" si="2521"/>
        <v>21</v>
      </c>
    </row>
    <row r="330" spans="1:16" x14ac:dyDescent="0.25">
      <c r="A330" s="5" t="s">
        <v>356</v>
      </c>
      <c r="B330" s="2" t="s">
        <v>1</v>
      </c>
      <c r="C330" s="2">
        <f t="shared" si="2152"/>
        <v>110</v>
      </c>
      <c r="D330" s="5" t="str">
        <f t="shared" ref="D330" si="2530">IF(AND(C330&gt;0,C330&lt;25),"units_archer_1.png",IF(AND(C330&gt;=25,C330&lt;50),"units_archer_2.png",IF(AND(C330&gt;=50,C330&lt;75),"units_archer_3.png",IF(AND(C330&gt;=75,C330&lt;100),"units_archer_4.png",IF(AND(C330&gt;=100,C330&lt;125),"units_archer_5.png",IF(AND(C330&gt;=125,C330&lt;150),"units_archer_6.png",IF(AND(C330&gt;=150,C330&lt;175),"units_archer_7.png",IF(AND(C330&gt;=175,C330&lt;200),"units_archer_8.png",IF(AND(C330&gt;=200,C330&lt;225),"units_archer_9.png",IF(AND(C330&gt;=225,C330&lt;250),"units_archer_10.png",IF(AND(C330&gt;=250,C330&lt;275),"units_archer_11.png",IF(AND(C330&gt;=275,C330&lt;300),"units_pikeman_12.png","units_pikeman_13.png"))))))))))))</f>
        <v>units_archer_5.png</v>
      </c>
      <c r="E330" s="5" t="str">
        <f t="shared" ref="E330" si="2531">"Lkey_combat_unit_archer_"&amp;C330</f>
        <v>Lkey_combat_unit_archer_110</v>
      </c>
      <c r="F330" s="6">
        <f t="shared" ref="F330" si="2532">INT(F327+0.9*C330)</f>
        <v>5545</v>
      </c>
      <c r="G330" s="2">
        <f t="shared" ref="G330" si="2533">INT(G327+0.3*C330)</f>
        <v>1782</v>
      </c>
      <c r="H330" s="2">
        <f t="shared" ref="H330" si="2534">INT(H327+0.75*C330)</f>
        <v>4563</v>
      </c>
      <c r="I330" s="2">
        <f t="shared" ref="I330" si="2535">INT(I327+0.4*C330)</f>
        <v>2404</v>
      </c>
      <c r="J330" s="6" t="s">
        <v>23</v>
      </c>
      <c r="K330" s="2">
        <f t="shared" ref="K330:K331" si="2536">INT(K327+0.1*C330)</f>
        <v>571</v>
      </c>
      <c r="L330" s="2" t="s">
        <v>24</v>
      </c>
      <c r="M330" s="2">
        <f t="shared" ref="M330" si="2537">INT(M327+0.5*C330)</f>
        <v>3065</v>
      </c>
      <c r="N330" s="2" t="s">
        <v>27</v>
      </c>
      <c r="O330" s="2">
        <f t="shared" ref="O330" si="2538">INT(O327+0.05*C330)</f>
        <v>255</v>
      </c>
      <c r="P330" s="2">
        <f t="shared" si="2521"/>
        <v>26</v>
      </c>
    </row>
    <row r="331" spans="1:16" x14ac:dyDescent="0.25">
      <c r="A331" s="5" t="s">
        <v>357</v>
      </c>
      <c r="B331" s="2" t="s">
        <v>3</v>
      </c>
      <c r="C331" s="2">
        <f t="shared" si="2152"/>
        <v>110</v>
      </c>
      <c r="D331" s="5" t="str">
        <f t="shared" ref="D331" si="2539">IF(AND(C331&gt;0,C331&lt;25),"units_knight_1.png",IF(AND(C331&gt;=25,C331&lt;50),"units_knight_2.png",IF(AND(C331&gt;=50,C331&lt;75),"units_knight_3.png",IF(AND(C331&gt;=75,C331&lt;100),"units_knight_4.png",IF(AND(C331&gt;=100,C331&lt;125),"units_knight_5.png",IF(AND(C331&gt;=125,C331&lt;150),"units_knight_6.png",IF(AND(C331&gt;=150,C331&lt;175),"units_knight_7.png",IF(AND(C331&gt;=175,C331&lt;200),"units_knight_8.png",IF(AND(C331&gt;=200,C331&lt;225),"units_knight_9.png",IF(AND(C331&gt;=225,C331&lt;250),"units_knight_10.png",IF(AND(C331&gt;=250,C331&lt;275),"units_knight_11.png",IF(AND(C331&gt;=275,C331&lt;300),"units_pikeman_12.png","units_pikeman_13.png"))))))))))))</f>
        <v>units_knight_5.png</v>
      </c>
      <c r="E331" s="5" t="str">
        <f t="shared" ref="E331" si="2540">"Lkey_combat_unit_knight_"&amp;C331</f>
        <v>Lkey_combat_unit_knight_110</v>
      </c>
      <c r="F331" s="6">
        <f t="shared" ref="F331" si="2541">INT(F328+1.1*C331)</f>
        <v>6765</v>
      </c>
      <c r="G331" s="2">
        <f t="shared" ref="G331" si="2542">INT(G328+0.6*C331)</f>
        <v>3644</v>
      </c>
      <c r="H331" s="2">
        <f t="shared" ref="H331" si="2543">INT(H328+0.65*C331)</f>
        <v>3929</v>
      </c>
      <c r="I331" s="2">
        <f t="shared" ref="I331" si="2544">INT(I328+0.2*C331)</f>
        <v>1177</v>
      </c>
      <c r="J331" s="6" t="s">
        <v>23</v>
      </c>
      <c r="K331" s="2">
        <f t="shared" si="2536"/>
        <v>581</v>
      </c>
      <c r="L331" s="2" t="s">
        <v>24</v>
      </c>
      <c r="M331" s="2">
        <f t="shared" ref="M331:M332" si="2545">INT(M328+0.05*C331)</f>
        <v>255</v>
      </c>
      <c r="N331" s="2" t="s">
        <v>27</v>
      </c>
      <c r="O331" s="2">
        <f t="shared" ref="O331" si="2546">INT(O328+0.5*C331)</f>
        <v>3055</v>
      </c>
      <c r="P331" s="2">
        <f t="shared" si="2521"/>
        <v>31</v>
      </c>
    </row>
    <row r="332" spans="1:16" x14ac:dyDescent="0.25">
      <c r="A332" s="5" t="s">
        <v>358</v>
      </c>
      <c r="B332" s="2" t="s">
        <v>15</v>
      </c>
      <c r="C332" s="2">
        <f t="shared" si="2152"/>
        <v>111</v>
      </c>
      <c r="D332" s="5" t="str">
        <f t="shared" ref="D332" si="2547">IF(AND(C332&gt;0,C332&lt;25),"units_pikeman_1.png",IF(AND(C332&gt;=25,C332&lt;50),"units_pikeman_2.png",IF(AND(C332&gt;=50,C332&lt;75),"units_pikeman_3.png",IF(AND(C332&gt;=75,C332&lt;100),"units_pikeman_4.png",IF(AND(C332&gt;=100,C332&lt;125),"units_pikeman_5.png",IF(AND(C332&gt;=125,C332&lt;150),"units_pikeman_6.png",IF(AND(C332&gt;=150,C332&lt;175),"units_pikeman_7.png",IF(AND(C332&gt;=175,C332&lt;200),"units_pikeman_8.png",IF(AND(C332&gt;=200,C332&lt;225),"units_pikeman_9.png",IF(AND(C332&gt;=225,C332&lt;250),"units_pikeman_10.png",IF(AND(C332&gt;=250,C332&lt;275),"units_pikeman_11.png",IF(AND(C332&gt;=275,C332&lt;300),"units_pikeman_12.png","units_pikeman_13.png"))))))))))))</f>
        <v>units_pikeman_5.png</v>
      </c>
      <c r="E332" s="5" t="str">
        <f t="shared" si="2120"/>
        <v>Lkey_combat_unit_pikeman_111</v>
      </c>
      <c r="F332" s="6">
        <f t="shared" ref="F332" si="2548">INT(F329+1.3*C332)</f>
        <v>8150</v>
      </c>
      <c r="G332" s="2">
        <f t="shared" ref="G332" si="2549">INT(G329+0.5*C332)</f>
        <v>3090</v>
      </c>
      <c r="H332" s="2">
        <f t="shared" ref="H332" si="2550">INT(H329+0.5*C332)</f>
        <v>3090</v>
      </c>
      <c r="I332" s="2">
        <f t="shared" ref="I332" si="2551">INT(I329+0.7*C332)</f>
        <v>4323</v>
      </c>
      <c r="J332" s="6" t="s">
        <v>23</v>
      </c>
      <c r="K332" s="2">
        <f t="shared" ref="K332" si="2552">INT(K329+0.5*C332)</f>
        <v>3130</v>
      </c>
      <c r="L332" s="2" t="s">
        <v>24</v>
      </c>
      <c r="M332" s="2">
        <f t="shared" si="2545"/>
        <v>260</v>
      </c>
      <c r="N332" s="2" t="s">
        <v>27</v>
      </c>
      <c r="O332" s="2">
        <f t="shared" ref="O332" si="2553">INT(O329+0.1*C332)</f>
        <v>572</v>
      </c>
      <c r="P332" s="2">
        <f t="shared" si="2521"/>
        <v>22</v>
      </c>
    </row>
    <row r="333" spans="1:16" x14ac:dyDescent="0.25">
      <c r="A333" s="5" t="s">
        <v>359</v>
      </c>
      <c r="B333" s="2" t="s">
        <v>1</v>
      </c>
      <c r="C333" s="2">
        <f t="shared" si="2152"/>
        <v>111</v>
      </c>
      <c r="D333" s="5" t="str">
        <f t="shared" ref="D333" si="2554">IF(AND(C333&gt;0,C333&lt;25),"units_archer_1.png",IF(AND(C333&gt;=25,C333&lt;50),"units_archer_2.png",IF(AND(C333&gt;=50,C333&lt;75),"units_archer_3.png",IF(AND(C333&gt;=75,C333&lt;100),"units_archer_4.png",IF(AND(C333&gt;=100,C333&lt;125),"units_archer_5.png",IF(AND(C333&gt;=125,C333&lt;150),"units_archer_6.png",IF(AND(C333&gt;=150,C333&lt;175),"units_archer_7.png",IF(AND(C333&gt;=175,C333&lt;200),"units_archer_8.png",IF(AND(C333&gt;=200,C333&lt;225),"units_archer_9.png",IF(AND(C333&gt;=225,C333&lt;250),"units_archer_10.png",IF(AND(C333&gt;=250,C333&lt;275),"units_archer_11.png",IF(AND(C333&gt;=275,C333&lt;300),"units_pikeman_12.png","units_pikeman_13.png"))))))))))))</f>
        <v>units_archer_5.png</v>
      </c>
      <c r="E333" s="5" t="str">
        <f t="shared" si="2128"/>
        <v>Lkey_combat_unit_archer_111</v>
      </c>
      <c r="F333" s="6">
        <f t="shared" ref="F333" si="2555">INT(F330+0.9*C333)</f>
        <v>5644</v>
      </c>
      <c r="G333" s="2">
        <f t="shared" ref="G333" si="2556">INT(G330+0.3*C333)</f>
        <v>1815</v>
      </c>
      <c r="H333" s="2">
        <f t="shared" ref="H333" si="2557">INT(H330+0.75*C333)</f>
        <v>4646</v>
      </c>
      <c r="I333" s="2">
        <f t="shared" ref="I333" si="2558">INT(I330+0.4*C333)</f>
        <v>2448</v>
      </c>
      <c r="J333" s="6" t="s">
        <v>23</v>
      </c>
      <c r="K333" s="2">
        <f t="shared" ref="K333:K334" si="2559">INT(K330+0.1*C333)</f>
        <v>582</v>
      </c>
      <c r="L333" s="2" t="s">
        <v>24</v>
      </c>
      <c r="M333" s="2">
        <f t="shared" ref="M333" si="2560">INT(M330+0.5*C333)</f>
        <v>3120</v>
      </c>
      <c r="N333" s="2" t="s">
        <v>27</v>
      </c>
      <c r="O333" s="2">
        <f t="shared" ref="O333" si="2561">INT(O330+0.05*C333)</f>
        <v>260</v>
      </c>
      <c r="P333" s="2">
        <f t="shared" si="2521"/>
        <v>27</v>
      </c>
    </row>
    <row r="334" spans="1:16" x14ac:dyDescent="0.25">
      <c r="A334" s="5" t="s">
        <v>360</v>
      </c>
      <c r="B334" s="2" t="s">
        <v>3</v>
      </c>
      <c r="C334" s="2">
        <f t="shared" si="2152"/>
        <v>111</v>
      </c>
      <c r="D334" s="5" t="str">
        <f t="shared" ref="D334" si="2562">IF(AND(C334&gt;0,C334&lt;25),"units_knight_1.png",IF(AND(C334&gt;=25,C334&lt;50),"units_knight_2.png",IF(AND(C334&gt;=50,C334&lt;75),"units_knight_3.png",IF(AND(C334&gt;=75,C334&lt;100),"units_knight_4.png",IF(AND(C334&gt;=100,C334&lt;125),"units_knight_5.png",IF(AND(C334&gt;=125,C334&lt;150),"units_knight_6.png",IF(AND(C334&gt;=150,C334&lt;175),"units_knight_7.png",IF(AND(C334&gt;=175,C334&lt;200),"units_knight_8.png",IF(AND(C334&gt;=200,C334&lt;225),"units_knight_9.png",IF(AND(C334&gt;=225,C334&lt;250),"units_knight_10.png",IF(AND(C334&gt;=250,C334&lt;275),"units_knight_11.png",IF(AND(C334&gt;=275,C334&lt;300),"units_pikeman_12.png","units_pikeman_13.png"))))))))))))</f>
        <v>units_knight_5.png</v>
      </c>
      <c r="E334" s="5" t="str">
        <f t="shared" si="2137"/>
        <v>Lkey_combat_unit_knight_111</v>
      </c>
      <c r="F334" s="6">
        <f t="shared" ref="F334" si="2563">INT(F331+1.1*C334)</f>
        <v>6887</v>
      </c>
      <c r="G334" s="2">
        <f t="shared" ref="G334" si="2564">INT(G331+0.6*C334)</f>
        <v>3710</v>
      </c>
      <c r="H334" s="2">
        <f t="shared" ref="H334" si="2565">INT(H331+0.65*C334)</f>
        <v>4001</v>
      </c>
      <c r="I334" s="2">
        <f t="shared" ref="I334" si="2566">INT(I331+0.2*C334)</f>
        <v>1199</v>
      </c>
      <c r="J334" s="6" t="s">
        <v>23</v>
      </c>
      <c r="K334" s="2">
        <f t="shared" si="2559"/>
        <v>592</v>
      </c>
      <c r="L334" s="2" t="s">
        <v>24</v>
      </c>
      <c r="M334" s="2">
        <f t="shared" ref="M334:M335" si="2567">INT(M331+0.05*C334)</f>
        <v>260</v>
      </c>
      <c r="N334" s="2" t="s">
        <v>27</v>
      </c>
      <c r="O334" s="2">
        <f t="shared" ref="O334" si="2568">INT(O331+0.5*C334)</f>
        <v>3110</v>
      </c>
      <c r="P334" s="2">
        <f t="shared" si="2521"/>
        <v>32</v>
      </c>
    </row>
    <row r="335" spans="1:16" x14ac:dyDescent="0.25">
      <c r="A335" s="5" t="s">
        <v>361</v>
      </c>
      <c r="B335" s="2" t="s">
        <v>15</v>
      </c>
      <c r="C335" s="2">
        <f t="shared" si="2152"/>
        <v>112</v>
      </c>
      <c r="D335" s="5" t="str">
        <f t="shared" ref="D335" si="2569">IF(AND(C335&gt;0,C335&lt;25),"units_pikeman_1.png",IF(AND(C335&gt;=25,C335&lt;50),"units_pikeman_2.png",IF(AND(C335&gt;=50,C335&lt;75),"units_pikeman_3.png",IF(AND(C335&gt;=75,C335&lt;100),"units_pikeman_4.png",IF(AND(C335&gt;=100,C335&lt;125),"units_pikeman_5.png",IF(AND(C335&gt;=125,C335&lt;150),"units_pikeman_6.png",IF(AND(C335&gt;=150,C335&lt;175),"units_pikeman_7.png",IF(AND(C335&gt;=175,C335&lt;200),"units_pikeman_8.png",IF(AND(C335&gt;=200,C335&lt;225),"units_pikeman_9.png",IF(AND(C335&gt;=225,C335&lt;250),"units_pikeman_10.png",IF(AND(C335&gt;=250,C335&lt;275),"units_pikeman_11.png",IF(AND(C335&gt;=275,C335&lt;300),"units_pikeman_12.png","units_pikeman_13.png"))))))))))))</f>
        <v>units_pikeman_5.png</v>
      </c>
      <c r="E335" s="5" t="str">
        <f t="shared" si="2145"/>
        <v>Lkey_combat_unit_pikeman_112</v>
      </c>
      <c r="F335" s="6">
        <f t="shared" ref="F335" si="2570">INT(F332+1.3*C335)</f>
        <v>8295</v>
      </c>
      <c r="G335" s="2">
        <f t="shared" ref="G335" si="2571">INT(G332+0.5*C335)</f>
        <v>3146</v>
      </c>
      <c r="H335" s="2">
        <f t="shared" ref="H335" si="2572">INT(H332+0.5*C335)</f>
        <v>3146</v>
      </c>
      <c r="I335" s="2">
        <f t="shared" ref="I335" si="2573">INT(I332+0.7*C335)</f>
        <v>4401</v>
      </c>
      <c r="J335" s="6" t="s">
        <v>23</v>
      </c>
      <c r="K335" s="2">
        <f t="shared" ref="K335" si="2574">INT(K332+0.5*C335)</f>
        <v>3186</v>
      </c>
      <c r="L335" s="2" t="s">
        <v>24</v>
      </c>
      <c r="M335" s="2">
        <f t="shared" si="2567"/>
        <v>265</v>
      </c>
      <c r="N335" s="2" t="s">
        <v>27</v>
      </c>
      <c r="O335" s="2">
        <f t="shared" ref="O335" si="2575">INT(O332+0.1*C335)</f>
        <v>583</v>
      </c>
      <c r="P335" s="2">
        <f t="shared" si="2521"/>
        <v>23</v>
      </c>
    </row>
    <row r="336" spans="1:16" x14ac:dyDescent="0.25">
      <c r="A336" s="5" t="s">
        <v>362</v>
      </c>
      <c r="B336" s="2" t="s">
        <v>1</v>
      </c>
      <c r="C336" s="2">
        <f t="shared" si="2152"/>
        <v>112</v>
      </c>
      <c r="D336" s="5" t="str">
        <f t="shared" ref="D336" si="2576">IF(AND(C336&gt;0,C336&lt;25),"units_archer_1.png",IF(AND(C336&gt;=25,C336&lt;50),"units_archer_2.png",IF(AND(C336&gt;=50,C336&lt;75),"units_archer_3.png",IF(AND(C336&gt;=75,C336&lt;100),"units_archer_4.png",IF(AND(C336&gt;=100,C336&lt;125),"units_archer_5.png",IF(AND(C336&gt;=125,C336&lt;150),"units_archer_6.png",IF(AND(C336&gt;=150,C336&lt;175),"units_archer_7.png",IF(AND(C336&gt;=175,C336&lt;200),"units_archer_8.png",IF(AND(C336&gt;=200,C336&lt;225),"units_archer_9.png",IF(AND(C336&gt;=225,C336&lt;250),"units_archer_10.png",IF(AND(C336&gt;=250,C336&lt;275),"units_archer_11.png",IF(AND(C336&gt;=275,C336&lt;300),"units_pikeman_12.png","units_pikeman_13.png"))))))))))))</f>
        <v>units_archer_5.png</v>
      </c>
      <c r="E336" s="5" t="str">
        <f t="shared" si="2154"/>
        <v>Lkey_combat_unit_archer_112</v>
      </c>
      <c r="F336" s="6">
        <f t="shared" ref="F336" si="2577">INT(F333+0.9*C336)</f>
        <v>5744</v>
      </c>
      <c r="G336" s="2">
        <f t="shared" ref="G336" si="2578">INT(G333+0.3*C336)</f>
        <v>1848</v>
      </c>
      <c r="H336" s="2">
        <f t="shared" ref="H336" si="2579">INT(H333+0.75*C336)</f>
        <v>4730</v>
      </c>
      <c r="I336" s="2">
        <f t="shared" ref="I336" si="2580">INT(I333+0.4*C336)</f>
        <v>2492</v>
      </c>
      <c r="J336" s="6" t="s">
        <v>23</v>
      </c>
      <c r="K336" s="2">
        <f t="shared" ref="K336:K337" si="2581">INT(K333+0.1*C336)</f>
        <v>593</v>
      </c>
      <c r="L336" s="2" t="s">
        <v>24</v>
      </c>
      <c r="M336" s="2">
        <f t="shared" ref="M336" si="2582">INT(M333+0.5*C336)</f>
        <v>3176</v>
      </c>
      <c r="N336" s="2" t="s">
        <v>27</v>
      </c>
      <c r="O336" s="2">
        <f t="shared" ref="O336" si="2583">INT(O333+0.05*C336)</f>
        <v>265</v>
      </c>
      <c r="P336" s="2">
        <f t="shared" si="2521"/>
        <v>28</v>
      </c>
    </row>
    <row r="337" spans="1:16" x14ac:dyDescent="0.25">
      <c r="A337" s="5" t="s">
        <v>363</v>
      </c>
      <c r="B337" s="2" t="s">
        <v>3</v>
      </c>
      <c r="C337" s="2">
        <f t="shared" si="2152"/>
        <v>112</v>
      </c>
      <c r="D337" s="5" t="str">
        <f t="shared" ref="D337" si="2584">IF(AND(C337&gt;0,C337&lt;25),"units_knight_1.png",IF(AND(C337&gt;=25,C337&lt;50),"units_knight_2.png",IF(AND(C337&gt;=50,C337&lt;75),"units_knight_3.png",IF(AND(C337&gt;=75,C337&lt;100),"units_knight_4.png",IF(AND(C337&gt;=100,C337&lt;125),"units_knight_5.png",IF(AND(C337&gt;=125,C337&lt;150),"units_knight_6.png",IF(AND(C337&gt;=150,C337&lt;175),"units_knight_7.png",IF(AND(C337&gt;=175,C337&lt;200),"units_knight_8.png",IF(AND(C337&gt;=200,C337&lt;225),"units_knight_9.png",IF(AND(C337&gt;=225,C337&lt;250),"units_knight_10.png",IF(AND(C337&gt;=250,C337&lt;275),"units_knight_11.png",IF(AND(C337&gt;=275,C337&lt;300),"units_pikeman_12.png","units_pikeman_13.png"))))))))))))</f>
        <v>units_knight_5.png</v>
      </c>
      <c r="E337" s="5" t="str">
        <f t="shared" si="2163"/>
        <v>Lkey_combat_unit_knight_112</v>
      </c>
      <c r="F337" s="6">
        <f t="shared" ref="F337" si="2585">INT(F334+1.1*C337)</f>
        <v>7010</v>
      </c>
      <c r="G337" s="2">
        <f t="shared" ref="G337" si="2586">INT(G334+0.6*C337)</f>
        <v>3777</v>
      </c>
      <c r="H337" s="2">
        <f t="shared" ref="H337" si="2587">INT(H334+0.65*C337)</f>
        <v>4073</v>
      </c>
      <c r="I337" s="2">
        <f t="shared" ref="I337" si="2588">INT(I334+0.2*C337)</f>
        <v>1221</v>
      </c>
      <c r="J337" s="6" t="s">
        <v>23</v>
      </c>
      <c r="K337" s="2">
        <f t="shared" si="2581"/>
        <v>603</v>
      </c>
      <c r="L337" s="2" t="s">
        <v>24</v>
      </c>
      <c r="M337" s="2">
        <f t="shared" ref="M337:M338" si="2589">INT(M334+0.05*C337)</f>
        <v>265</v>
      </c>
      <c r="N337" s="2" t="s">
        <v>27</v>
      </c>
      <c r="O337" s="2">
        <f t="shared" ref="O337" si="2590">INT(O334+0.5*C337)</f>
        <v>3166</v>
      </c>
      <c r="P337" s="2">
        <f t="shared" si="2521"/>
        <v>33</v>
      </c>
    </row>
    <row r="338" spans="1:16" x14ac:dyDescent="0.25">
      <c r="A338" s="5" t="s">
        <v>364</v>
      </c>
      <c r="B338" s="2" t="s">
        <v>15</v>
      </c>
      <c r="C338" s="2">
        <f t="shared" si="2152"/>
        <v>113</v>
      </c>
      <c r="D338" s="5" t="str">
        <f t="shared" ref="D338" si="2591">IF(AND(C338&gt;0,C338&lt;25),"units_pikeman_1.png",IF(AND(C338&gt;=25,C338&lt;50),"units_pikeman_2.png",IF(AND(C338&gt;=50,C338&lt;75),"units_pikeman_3.png",IF(AND(C338&gt;=75,C338&lt;100),"units_pikeman_4.png",IF(AND(C338&gt;=100,C338&lt;125),"units_pikeman_5.png",IF(AND(C338&gt;=125,C338&lt;150),"units_pikeman_6.png",IF(AND(C338&gt;=150,C338&lt;175),"units_pikeman_7.png",IF(AND(C338&gt;=175,C338&lt;200),"units_pikeman_8.png",IF(AND(C338&gt;=200,C338&lt;225),"units_pikeman_9.png",IF(AND(C338&gt;=225,C338&lt;250),"units_pikeman_10.png",IF(AND(C338&gt;=250,C338&lt;275),"units_pikeman_11.png",IF(AND(C338&gt;=275,C338&lt;300),"units_pikeman_12.png","units_pikeman_13.png"))))))))))))</f>
        <v>units_pikeman_5.png</v>
      </c>
      <c r="E338" s="5" t="str">
        <f t="shared" si="2171"/>
        <v>Lkey_combat_unit_pikeman_113</v>
      </c>
      <c r="F338" s="6">
        <f t="shared" ref="F338" si="2592">INT(F335+1.3*C338)</f>
        <v>8441</v>
      </c>
      <c r="G338" s="2">
        <f t="shared" ref="G338" si="2593">INT(G335+0.5*C338)</f>
        <v>3202</v>
      </c>
      <c r="H338" s="2">
        <f t="shared" ref="H338" si="2594">INT(H335+0.5*C338)</f>
        <v>3202</v>
      </c>
      <c r="I338" s="2">
        <f t="shared" ref="I338" si="2595">INT(I335+0.7*C338)</f>
        <v>4480</v>
      </c>
      <c r="J338" s="6" t="s">
        <v>23</v>
      </c>
      <c r="K338" s="2">
        <f t="shared" ref="K338" si="2596">INT(K335+0.5*C338)</f>
        <v>3242</v>
      </c>
      <c r="L338" s="2" t="s">
        <v>24</v>
      </c>
      <c r="M338" s="2">
        <f t="shared" si="2589"/>
        <v>270</v>
      </c>
      <c r="N338" s="2" t="s">
        <v>27</v>
      </c>
      <c r="O338" s="2">
        <f t="shared" ref="O338" si="2597">INT(O335+0.1*C338)</f>
        <v>594</v>
      </c>
      <c r="P338" s="2">
        <f t="shared" si="2521"/>
        <v>24</v>
      </c>
    </row>
    <row r="339" spans="1:16" x14ac:dyDescent="0.25">
      <c r="A339" s="5" t="s">
        <v>365</v>
      </c>
      <c r="B339" s="2" t="s">
        <v>1</v>
      </c>
      <c r="C339" s="2">
        <f t="shared" si="2152"/>
        <v>113</v>
      </c>
      <c r="D339" s="5" t="str">
        <f t="shared" ref="D339" si="2598">IF(AND(C339&gt;0,C339&lt;25),"units_archer_1.png",IF(AND(C339&gt;=25,C339&lt;50),"units_archer_2.png",IF(AND(C339&gt;=50,C339&lt;75),"units_archer_3.png",IF(AND(C339&gt;=75,C339&lt;100),"units_archer_4.png",IF(AND(C339&gt;=100,C339&lt;125),"units_archer_5.png",IF(AND(C339&gt;=125,C339&lt;150),"units_archer_6.png",IF(AND(C339&gt;=150,C339&lt;175),"units_archer_7.png",IF(AND(C339&gt;=175,C339&lt;200),"units_archer_8.png",IF(AND(C339&gt;=200,C339&lt;225),"units_archer_9.png",IF(AND(C339&gt;=225,C339&lt;250),"units_archer_10.png",IF(AND(C339&gt;=250,C339&lt;275),"units_archer_11.png",IF(AND(C339&gt;=275,C339&lt;300),"units_pikeman_12.png","units_pikeman_13.png"))))))))))))</f>
        <v>units_archer_5.png</v>
      </c>
      <c r="E339" s="5" t="str">
        <f t="shared" si="2179"/>
        <v>Lkey_combat_unit_archer_113</v>
      </c>
      <c r="F339" s="6">
        <f t="shared" ref="F339" si="2599">INT(F336+0.9*C339)</f>
        <v>5845</v>
      </c>
      <c r="G339" s="2">
        <f t="shared" ref="G339" si="2600">INT(G336+0.3*C339)</f>
        <v>1881</v>
      </c>
      <c r="H339" s="2">
        <f t="shared" ref="H339" si="2601">INT(H336+0.75*C339)</f>
        <v>4814</v>
      </c>
      <c r="I339" s="2">
        <f t="shared" ref="I339" si="2602">INT(I336+0.4*C339)</f>
        <v>2537</v>
      </c>
      <c r="J339" s="6" t="s">
        <v>23</v>
      </c>
      <c r="K339" s="2">
        <f t="shared" ref="K339:K340" si="2603">INT(K336+0.1*C339)</f>
        <v>604</v>
      </c>
      <c r="L339" s="2" t="s">
        <v>24</v>
      </c>
      <c r="M339" s="2">
        <f t="shared" ref="M339" si="2604">INT(M336+0.5*C339)</f>
        <v>3232</v>
      </c>
      <c r="N339" s="2" t="s">
        <v>27</v>
      </c>
      <c r="O339" s="2">
        <f t="shared" ref="O339" si="2605">INT(O336+0.05*C339)</f>
        <v>270</v>
      </c>
      <c r="P339" s="2">
        <f t="shared" si="2521"/>
        <v>29</v>
      </c>
    </row>
    <row r="340" spans="1:16" x14ac:dyDescent="0.25">
      <c r="A340" s="5" t="s">
        <v>366</v>
      </c>
      <c r="B340" s="2" t="s">
        <v>3</v>
      </c>
      <c r="C340" s="2">
        <f t="shared" si="2152"/>
        <v>113</v>
      </c>
      <c r="D340" s="5" t="str">
        <f t="shared" ref="D340" si="2606">IF(AND(C340&gt;0,C340&lt;25),"units_knight_1.png",IF(AND(C340&gt;=25,C340&lt;50),"units_knight_2.png",IF(AND(C340&gt;=50,C340&lt;75),"units_knight_3.png",IF(AND(C340&gt;=75,C340&lt;100),"units_knight_4.png",IF(AND(C340&gt;=100,C340&lt;125),"units_knight_5.png",IF(AND(C340&gt;=125,C340&lt;150),"units_knight_6.png",IF(AND(C340&gt;=150,C340&lt;175),"units_knight_7.png",IF(AND(C340&gt;=175,C340&lt;200),"units_knight_8.png",IF(AND(C340&gt;=200,C340&lt;225),"units_knight_9.png",IF(AND(C340&gt;=225,C340&lt;250),"units_knight_10.png",IF(AND(C340&gt;=250,C340&lt;275),"units_knight_11.png",IF(AND(C340&gt;=275,C340&lt;300),"units_pikeman_12.png","units_pikeman_13.png"))))))))))))</f>
        <v>units_knight_5.png</v>
      </c>
      <c r="E340" s="5" t="str">
        <f t="shared" si="2188"/>
        <v>Lkey_combat_unit_knight_113</v>
      </c>
      <c r="F340" s="6">
        <f t="shared" ref="F340" si="2607">INT(F337+1.1*C340)</f>
        <v>7134</v>
      </c>
      <c r="G340" s="2">
        <f t="shared" ref="G340" si="2608">INT(G337+0.6*C340)</f>
        <v>3844</v>
      </c>
      <c r="H340" s="2">
        <f t="shared" ref="H340" si="2609">INT(H337+0.65*C340)</f>
        <v>4146</v>
      </c>
      <c r="I340" s="2">
        <f t="shared" ref="I340" si="2610">INT(I337+0.2*C340)</f>
        <v>1243</v>
      </c>
      <c r="J340" s="6" t="s">
        <v>23</v>
      </c>
      <c r="K340" s="2">
        <f t="shared" si="2603"/>
        <v>614</v>
      </c>
      <c r="L340" s="2" t="s">
        <v>24</v>
      </c>
      <c r="M340" s="2">
        <f t="shared" ref="M340:M341" si="2611">INT(M337+0.05*C340)</f>
        <v>270</v>
      </c>
      <c r="N340" s="2" t="s">
        <v>27</v>
      </c>
      <c r="O340" s="2">
        <f t="shared" ref="O340" si="2612">INT(O337+0.5*C340)</f>
        <v>3222</v>
      </c>
      <c r="P340" s="2">
        <f t="shared" si="2521"/>
        <v>34</v>
      </c>
    </row>
    <row r="341" spans="1:16" x14ac:dyDescent="0.25">
      <c r="A341" s="5" t="s">
        <v>367</v>
      </c>
      <c r="B341" s="2" t="s">
        <v>15</v>
      </c>
      <c r="C341" s="2">
        <f t="shared" si="2152"/>
        <v>114</v>
      </c>
      <c r="D341" s="5" t="str">
        <f t="shared" ref="D341" si="2613">IF(AND(C341&gt;0,C341&lt;25),"units_pikeman_1.png",IF(AND(C341&gt;=25,C341&lt;50),"units_pikeman_2.png",IF(AND(C341&gt;=50,C341&lt;75),"units_pikeman_3.png",IF(AND(C341&gt;=75,C341&lt;100),"units_pikeman_4.png",IF(AND(C341&gt;=100,C341&lt;125),"units_pikeman_5.png",IF(AND(C341&gt;=125,C341&lt;150),"units_pikeman_6.png",IF(AND(C341&gt;=150,C341&lt;175),"units_pikeman_7.png",IF(AND(C341&gt;=175,C341&lt;200),"units_pikeman_8.png",IF(AND(C341&gt;=200,C341&lt;225),"units_pikeman_9.png",IF(AND(C341&gt;=225,C341&lt;250),"units_pikeman_10.png",IF(AND(C341&gt;=250,C341&lt;275),"units_pikeman_11.png",IF(AND(C341&gt;=275,C341&lt;300),"units_pikeman_12.png","units_pikeman_13.png"))))))))))))</f>
        <v>units_pikeman_5.png</v>
      </c>
      <c r="E341" s="5" t="str">
        <f t="shared" si="2196"/>
        <v>Lkey_combat_unit_pikeman_114</v>
      </c>
      <c r="F341" s="6">
        <f t="shared" ref="F341" si="2614">INT(F338+1.3*C341)</f>
        <v>8589</v>
      </c>
      <c r="G341" s="2">
        <f t="shared" ref="G341" si="2615">INT(G338+0.5*C341)</f>
        <v>3259</v>
      </c>
      <c r="H341" s="2">
        <f t="shared" ref="H341" si="2616">INT(H338+0.5*C341)</f>
        <v>3259</v>
      </c>
      <c r="I341" s="2">
        <f t="shared" ref="I341" si="2617">INT(I338+0.7*C341)</f>
        <v>4559</v>
      </c>
      <c r="J341" s="6" t="s">
        <v>23</v>
      </c>
      <c r="K341" s="2">
        <f t="shared" ref="K341" si="2618">INT(K338+0.5*C341)</f>
        <v>3299</v>
      </c>
      <c r="L341" s="2" t="s">
        <v>24</v>
      </c>
      <c r="M341" s="2">
        <f t="shared" si="2611"/>
        <v>275</v>
      </c>
      <c r="N341" s="2" t="s">
        <v>27</v>
      </c>
      <c r="O341" s="2">
        <f t="shared" ref="O341" si="2619">INT(O338+0.1*C341)</f>
        <v>605</v>
      </c>
      <c r="P341" s="2">
        <f t="shared" si="2521"/>
        <v>25</v>
      </c>
    </row>
    <row r="342" spans="1:16" x14ac:dyDescent="0.25">
      <c r="A342" s="5" t="s">
        <v>368</v>
      </c>
      <c r="B342" s="2" t="s">
        <v>1</v>
      </c>
      <c r="C342" s="2">
        <f t="shared" si="2152"/>
        <v>114</v>
      </c>
      <c r="D342" s="5" t="str">
        <f t="shared" ref="D342" si="2620">IF(AND(C342&gt;0,C342&lt;25),"units_archer_1.png",IF(AND(C342&gt;=25,C342&lt;50),"units_archer_2.png",IF(AND(C342&gt;=50,C342&lt;75),"units_archer_3.png",IF(AND(C342&gt;=75,C342&lt;100),"units_archer_4.png",IF(AND(C342&gt;=100,C342&lt;125),"units_archer_5.png",IF(AND(C342&gt;=125,C342&lt;150),"units_archer_6.png",IF(AND(C342&gt;=150,C342&lt;175),"units_archer_7.png",IF(AND(C342&gt;=175,C342&lt;200),"units_archer_8.png",IF(AND(C342&gt;=200,C342&lt;225),"units_archer_9.png",IF(AND(C342&gt;=225,C342&lt;250),"units_archer_10.png",IF(AND(C342&gt;=250,C342&lt;275),"units_archer_11.png",IF(AND(C342&gt;=275,C342&lt;300),"units_pikeman_12.png","units_pikeman_13.png"))))))))))))</f>
        <v>units_archer_5.png</v>
      </c>
      <c r="E342" s="5" t="str">
        <f t="shared" si="2204"/>
        <v>Lkey_combat_unit_archer_114</v>
      </c>
      <c r="F342" s="6">
        <f t="shared" ref="F342" si="2621">INT(F339+0.9*C342)</f>
        <v>5947</v>
      </c>
      <c r="G342" s="2">
        <f t="shared" ref="G342" si="2622">INT(G339+0.3*C342)</f>
        <v>1915</v>
      </c>
      <c r="H342" s="2">
        <f t="shared" ref="H342" si="2623">INT(H339+0.75*C342)</f>
        <v>4899</v>
      </c>
      <c r="I342" s="2">
        <f t="shared" ref="I342" si="2624">INT(I339+0.4*C342)</f>
        <v>2582</v>
      </c>
      <c r="J342" s="6" t="s">
        <v>23</v>
      </c>
      <c r="K342" s="2">
        <f t="shared" ref="K342:K343" si="2625">INT(K339+0.1*C342)</f>
        <v>615</v>
      </c>
      <c r="L342" s="2" t="s">
        <v>24</v>
      </c>
      <c r="M342" s="2">
        <f t="shared" ref="M342" si="2626">INT(M339+0.5*C342)</f>
        <v>3289</v>
      </c>
      <c r="N342" s="2" t="s">
        <v>27</v>
      </c>
      <c r="O342" s="2">
        <f t="shared" ref="O342" si="2627">INT(O339+0.05*C342)</f>
        <v>275</v>
      </c>
      <c r="P342" s="2">
        <f t="shared" si="2521"/>
        <v>30</v>
      </c>
    </row>
    <row r="343" spans="1:16" x14ac:dyDescent="0.25">
      <c r="A343" s="5" t="s">
        <v>369</v>
      </c>
      <c r="B343" s="2" t="s">
        <v>3</v>
      </c>
      <c r="C343" s="2">
        <f t="shared" si="2152"/>
        <v>114</v>
      </c>
      <c r="D343" s="5" t="str">
        <f t="shared" ref="D343" si="2628">IF(AND(C343&gt;0,C343&lt;25),"units_knight_1.png",IF(AND(C343&gt;=25,C343&lt;50),"units_knight_2.png",IF(AND(C343&gt;=50,C343&lt;75),"units_knight_3.png",IF(AND(C343&gt;=75,C343&lt;100),"units_knight_4.png",IF(AND(C343&gt;=100,C343&lt;125),"units_knight_5.png",IF(AND(C343&gt;=125,C343&lt;150),"units_knight_6.png",IF(AND(C343&gt;=150,C343&lt;175),"units_knight_7.png",IF(AND(C343&gt;=175,C343&lt;200),"units_knight_8.png",IF(AND(C343&gt;=200,C343&lt;225),"units_knight_9.png",IF(AND(C343&gt;=225,C343&lt;250),"units_knight_10.png",IF(AND(C343&gt;=250,C343&lt;275),"units_knight_11.png",IF(AND(C343&gt;=275,C343&lt;300),"units_pikeman_12.png","units_pikeman_13.png"))))))))))))</f>
        <v>units_knight_5.png</v>
      </c>
      <c r="E343" s="5" t="str">
        <f t="shared" si="2213"/>
        <v>Lkey_combat_unit_knight_114</v>
      </c>
      <c r="F343" s="6">
        <f t="shared" ref="F343" si="2629">INT(F340+1.1*C343)</f>
        <v>7259</v>
      </c>
      <c r="G343" s="2">
        <f t="shared" ref="G343" si="2630">INT(G340+0.6*C343)</f>
        <v>3912</v>
      </c>
      <c r="H343" s="2">
        <f t="shared" ref="H343" si="2631">INT(H340+0.65*C343)</f>
        <v>4220</v>
      </c>
      <c r="I343" s="2">
        <f t="shared" ref="I343" si="2632">INT(I340+0.2*C343)</f>
        <v>1265</v>
      </c>
      <c r="J343" s="6" t="s">
        <v>23</v>
      </c>
      <c r="K343" s="2">
        <f t="shared" si="2625"/>
        <v>625</v>
      </c>
      <c r="L343" s="2" t="s">
        <v>24</v>
      </c>
      <c r="M343" s="2">
        <f t="shared" ref="M343:M344" si="2633">INT(M340+0.05*C343)</f>
        <v>275</v>
      </c>
      <c r="N343" s="2" t="s">
        <v>27</v>
      </c>
      <c r="O343" s="2">
        <f t="shared" ref="O343" si="2634">INT(O340+0.5*C343)</f>
        <v>3279</v>
      </c>
      <c r="P343" s="2">
        <f t="shared" si="2521"/>
        <v>35</v>
      </c>
    </row>
    <row r="344" spans="1:16" x14ac:dyDescent="0.25">
      <c r="A344" s="5" t="s">
        <v>370</v>
      </c>
      <c r="B344" s="2" t="s">
        <v>15</v>
      </c>
      <c r="C344" s="2">
        <f t="shared" si="2152"/>
        <v>115</v>
      </c>
      <c r="D344" s="5" t="str">
        <f t="shared" ref="D344" si="2635">IF(AND(C344&gt;0,C344&lt;25),"units_pikeman_1.png",IF(AND(C344&gt;=25,C344&lt;50),"units_pikeman_2.png",IF(AND(C344&gt;=50,C344&lt;75),"units_pikeman_3.png",IF(AND(C344&gt;=75,C344&lt;100),"units_pikeman_4.png",IF(AND(C344&gt;=100,C344&lt;125),"units_pikeman_5.png",IF(AND(C344&gt;=125,C344&lt;150),"units_pikeman_6.png",IF(AND(C344&gt;=150,C344&lt;175),"units_pikeman_7.png",IF(AND(C344&gt;=175,C344&lt;200),"units_pikeman_8.png",IF(AND(C344&gt;=200,C344&lt;225),"units_pikeman_9.png",IF(AND(C344&gt;=225,C344&lt;250),"units_pikeman_10.png",IF(AND(C344&gt;=250,C344&lt;275),"units_pikeman_11.png",IF(AND(C344&gt;=275,C344&lt;300),"units_pikeman_12.png","units_pikeman_13.png"))))))))))))</f>
        <v>units_pikeman_5.png</v>
      </c>
      <c r="E344" s="5" t="str">
        <f t="shared" si="2221"/>
        <v>Lkey_combat_unit_pikeman_115</v>
      </c>
      <c r="F344" s="6">
        <f t="shared" ref="F344" si="2636">INT(F341+1.3*C344)</f>
        <v>8738</v>
      </c>
      <c r="G344" s="2">
        <f t="shared" ref="G344" si="2637">INT(G341+0.5*C344)</f>
        <v>3316</v>
      </c>
      <c r="H344" s="2">
        <f t="shared" ref="H344" si="2638">INT(H341+0.5*C344)</f>
        <v>3316</v>
      </c>
      <c r="I344" s="2">
        <f t="shared" ref="I344" si="2639">INT(I341+0.7*C344)</f>
        <v>4639</v>
      </c>
      <c r="J344" s="6" t="s">
        <v>23</v>
      </c>
      <c r="K344" s="2">
        <f t="shared" ref="K344" si="2640">INT(K341+0.5*C344)</f>
        <v>3356</v>
      </c>
      <c r="L344" s="2" t="s">
        <v>24</v>
      </c>
      <c r="M344" s="2">
        <f t="shared" si="2633"/>
        <v>280</v>
      </c>
      <c r="N344" s="2" t="s">
        <v>27</v>
      </c>
      <c r="O344" s="2">
        <f t="shared" ref="O344" si="2641">INT(O341+0.1*C344)</f>
        <v>616</v>
      </c>
      <c r="P344" s="2">
        <f t="shared" si="2521"/>
        <v>26</v>
      </c>
    </row>
    <row r="345" spans="1:16" x14ac:dyDescent="0.25">
      <c r="A345" s="5" t="s">
        <v>371</v>
      </c>
      <c r="B345" s="2" t="s">
        <v>1</v>
      </c>
      <c r="C345" s="2">
        <f t="shared" si="2152"/>
        <v>115</v>
      </c>
      <c r="D345" s="5" t="str">
        <f t="shared" ref="D345" si="2642">IF(AND(C345&gt;0,C345&lt;25),"units_archer_1.png",IF(AND(C345&gt;=25,C345&lt;50),"units_archer_2.png",IF(AND(C345&gt;=50,C345&lt;75),"units_archer_3.png",IF(AND(C345&gt;=75,C345&lt;100),"units_archer_4.png",IF(AND(C345&gt;=100,C345&lt;125),"units_archer_5.png",IF(AND(C345&gt;=125,C345&lt;150),"units_archer_6.png",IF(AND(C345&gt;=150,C345&lt;175),"units_archer_7.png",IF(AND(C345&gt;=175,C345&lt;200),"units_archer_8.png",IF(AND(C345&gt;=200,C345&lt;225),"units_archer_9.png",IF(AND(C345&gt;=225,C345&lt;250),"units_archer_10.png",IF(AND(C345&gt;=250,C345&lt;275),"units_archer_11.png",IF(AND(C345&gt;=275,C345&lt;300),"units_pikeman_12.png","units_pikeman_13.png"))))))))))))</f>
        <v>units_archer_5.png</v>
      </c>
      <c r="E345" s="5" t="str">
        <f t="shared" si="2229"/>
        <v>Lkey_combat_unit_archer_115</v>
      </c>
      <c r="F345" s="6">
        <f t="shared" ref="F345" si="2643">INT(F342+0.9*C345)</f>
        <v>6050</v>
      </c>
      <c r="G345" s="2">
        <f t="shared" ref="G345" si="2644">INT(G342+0.3*C345)</f>
        <v>1949</v>
      </c>
      <c r="H345" s="2">
        <f t="shared" ref="H345" si="2645">INT(H342+0.75*C345)</f>
        <v>4985</v>
      </c>
      <c r="I345" s="2">
        <f t="shared" ref="I345" si="2646">INT(I342+0.4*C345)</f>
        <v>2628</v>
      </c>
      <c r="J345" s="6" t="s">
        <v>23</v>
      </c>
      <c r="K345" s="2">
        <f t="shared" ref="K345:K346" si="2647">INT(K342+0.1*C345)</f>
        <v>626</v>
      </c>
      <c r="L345" s="2" t="s">
        <v>24</v>
      </c>
      <c r="M345" s="2">
        <f t="shared" ref="M345" si="2648">INT(M342+0.5*C345)</f>
        <v>3346</v>
      </c>
      <c r="N345" s="2" t="s">
        <v>27</v>
      </c>
      <c r="O345" s="2">
        <f t="shared" ref="O345" si="2649">INT(O342+0.05*C345)</f>
        <v>280</v>
      </c>
      <c r="P345" s="2">
        <f t="shared" si="2521"/>
        <v>31</v>
      </c>
    </row>
    <row r="346" spans="1:16" x14ac:dyDescent="0.25">
      <c r="A346" s="5" t="s">
        <v>372</v>
      </c>
      <c r="B346" s="2" t="s">
        <v>3</v>
      </c>
      <c r="C346" s="2">
        <f t="shared" ref="C346:C409" si="2650">C343+1</f>
        <v>115</v>
      </c>
      <c r="D346" s="5" t="str">
        <f t="shared" ref="D346" si="2651">IF(AND(C346&gt;0,C346&lt;25),"units_knight_1.png",IF(AND(C346&gt;=25,C346&lt;50),"units_knight_2.png",IF(AND(C346&gt;=50,C346&lt;75),"units_knight_3.png",IF(AND(C346&gt;=75,C346&lt;100),"units_knight_4.png",IF(AND(C346&gt;=100,C346&lt;125),"units_knight_5.png",IF(AND(C346&gt;=125,C346&lt;150),"units_knight_6.png",IF(AND(C346&gt;=150,C346&lt;175),"units_knight_7.png",IF(AND(C346&gt;=175,C346&lt;200),"units_knight_8.png",IF(AND(C346&gt;=200,C346&lt;225),"units_knight_9.png",IF(AND(C346&gt;=225,C346&lt;250),"units_knight_10.png",IF(AND(C346&gt;=250,C346&lt;275),"units_knight_11.png",IF(AND(C346&gt;=275,C346&lt;300),"units_pikeman_12.png","units_pikeman_13.png"))))))))))))</f>
        <v>units_knight_5.png</v>
      </c>
      <c r="E346" s="5" t="str">
        <f t="shared" si="2238"/>
        <v>Lkey_combat_unit_knight_115</v>
      </c>
      <c r="F346" s="6">
        <f t="shared" ref="F346" si="2652">INT(F343+1.1*C346)</f>
        <v>7385</v>
      </c>
      <c r="G346" s="2">
        <f t="shared" ref="G346" si="2653">INT(G343+0.6*C346)</f>
        <v>3981</v>
      </c>
      <c r="H346" s="2">
        <f t="shared" ref="H346" si="2654">INT(H343+0.65*C346)</f>
        <v>4294</v>
      </c>
      <c r="I346" s="2">
        <f t="shared" ref="I346" si="2655">INT(I343+0.2*C346)</f>
        <v>1288</v>
      </c>
      <c r="J346" s="6" t="s">
        <v>23</v>
      </c>
      <c r="K346" s="2">
        <f t="shared" si="2647"/>
        <v>636</v>
      </c>
      <c r="L346" s="2" t="s">
        <v>24</v>
      </c>
      <c r="M346" s="2">
        <f t="shared" ref="M346:M347" si="2656">INT(M343+0.05*C346)</f>
        <v>280</v>
      </c>
      <c r="N346" s="2" t="s">
        <v>27</v>
      </c>
      <c r="O346" s="2">
        <f t="shared" ref="O346" si="2657">INT(O343+0.5*C346)</f>
        <v>3336</v>
      </c>
      <c r="P346" s="2">
        <f t="shared" si="2521"/>
        <v>36</v>
      </c>
    </row>
    <row r="347" spans="1:16" x14ac:dyDescent="0.25">
      <c r="A347" s="5" t="s">
        <v>373</v>
      </c>
      <c r="B347" s="2" t="s">
        <v>15</v>
      </c>
      <c r="C347" s="2">
        <f t="shared" si="2650"/>
        <v>116</v>
      </c>
      <c r="D347" s="5" t="str">
        <f t="shared" ref="D347" si="2658">IF(AND(C347&gt;0,C347&lt;25),"units_pikeman_1.png",IF(AND(C347&gt;=25,C347&lt;50),"units_pikeman_2.png",IF(AND(C347&gt;=50,C347&lt;75),"units_pikeman_3.png",IF(AND(C347&gt;=75,C347&lt;100),"units_pikeman_4.png",IF(AND(C347&gt;=100,C347&lt;125),"units_pikeman_5.png",IF(AND(C347&gt;=125,C347&lt;150),"units_pikeman_6.png",IF(AND(C347&gt;=150,C347&lt;175),"units_pikeman_7.png",IF(AND(C347&gt;=175,C347&lt;200),"units_pikeman_8.png",IF(AND(C347&gt;=200,C347&lt;225),"units_pikeman_9.png",IF(AND(C347&gt;=225,C347&lt;250),"units_pikeman_10.png",IF(AND(C347&gt;=250,C347&lt;275),"units_pikeman_11.png",IF(AND(C347&gt;=275,C347&lt;300),"units_pikeman_12.png","units_pikeman_13.png"))))))))))))</f>
        <v>units_pikeman_5.png</v>
      </c>
      <c r="E347" s="5" t="str">
        <f t="shared" si="2246"/>
        <v>Lkey_combat_unit_pikeman_116</v>
      </c>
      <c r="F347" s="6">
        <f t="shared" ref="F347" si="2659">INT(F344+1.3*C347)</f>
        <v>8888</v>
      </c>
      <c r="G347" s="2">
        <f t="shared" ref="G347" si="2660">INT(G344+0.5*C347)</f>
        <v>3374</v>
      </c>
      <c r="H347" s="2">
        <f t="shared" ref="H347" si="2661">INT(H344+0.5*C347)</f>
        <v>3374</v>
      </c>
      <c r="I347" s="2">
        <f t="shared" ref="I347" si="2662">INT(I344+0.7*C347)</f>
        <v>4720</v>
      </c>
      <c r="J347" s="6" t="s">
        <v>23</v>
      </c>
      <c r="K347" s="2">
        <f t="shared" ref="K347" si="2663">INT(K344+0.5*C347)</f>
        <v>3414</v>
      </c>
      <c r="L347" s="2" t="s">
        <v>24</v>
      </c>
      <c r="M347" s="2">
        <f t="shared" si="2656"/>
        <v>285</v>
      </c>
      <c r="N347" s="2" t="s">
        <v>27</v>
      </c>
      <c r="O347" s="2">
        <f t="shared" ref="O347" si="2664">INT(O344+0.1*C347)</f>
        <v>627</v>
      </c>
      <c r="P347" s="2">
        <f t="shared" si="2521"/>
        <v>27</v>
      </c>
    </row>
    <row r="348" spans="1:16" x14ac:dyDescent="0.25">
      <c r="A348" s="5" t="s">
        <v>374</v>
      </c>
      <c r="B348" s="2" t="s">
        <v>1</v>
      </c>
      <c r="C348" s="2">
        <f t="shared" si="2650"/>
        <v>116</v>
      </c>
      <c r="D348" s="5" t="str">
        <f t="shared" ref="D348" si="2665">IF(AND(C348&gt;0,C348&lt;25),"units_archer_1.png",IF(AND(C348&gt;=25,C348&lt;50),"units_archer_2.png",IF(AND(C348&gt;=50,C348&lt;75),"units_archer_3.png",IF(AND(C348&gt;=75,C348&lt;100),"units_archer_4.png",IF(AND(C348&gt;=100,C348&lt;125),"units_archer_5.png",IF(AND(C348&gt;=125,C348&lt;150),"units_archer_6.png",IF(AND(C348&gt;=150,C348&lt;175),"units_archer_7.png",IF(AND(C348&gt;=175,C348&lt;200),"units_archer_8.png",IF(AND(C348&gt;=200,C348&lt;225),"units_archer_9.png",IF(AND(C348&gt;=225,C348&lt;250),"units_archer_10.png",IF(AND(C348&gt;=250,C348&lt;275),"units_archer_11.png",IF(AND(C348&gt;=275,C348&lt;300),"units_pikeman_12.png","units_pikeman_13.png"))))))))))))</f>
        <v>units_archer_5.png</v>
      </c>
      <c r="E348" s="5" t="str">
        <f t="shared" si="2254"/>
        <v>Lkey_combat_unit_archer_116</v>
      </c>
      <c r="F348" s="6">
        <f t="shared" ref="F348" si="2666">INT(F345+0.9*C348)</f>
        <v>6154</v>
      </c>
      <c r="G348" s="2">
        <f t="shared" ref="G348" si="2667">INT(G345+0.3*C348)</f>
        <v>1983</v>
      </c>
      <c r="H348" s="2">
        <f t="shared" ref="H348" si="2668">INT(H345+0.75*C348)</f>
        <v>5072</v>
      </c>
      <c r="I348" s="2">
        <f t="shared" ref="I348" si="2669">INT(I345+0.4*C348)</f>
        <v>2674</v>
      </c>
      <c r="J348" s="6" t="s">
        <v>23</v>
      </c>
      <c r="K348" s="2">
        <f t="shared" ref="K348:K349" si="2670">INT(K345+0.1*C348)</f>
        <v>637</v>
      </c>
      <c r="L348" s="2" t="s">
        <v>24</v>
      </c>
      <c r="M348" s="2">
        <f t="shared" ref="M348" si="2671">INT(M345+0.5*C348)</f>
        <v>3404</v>
      </c>
      <c r="N348" s="2" t="s">
        <v>27</v>
      </c>
      <c r="O348" s="2">
        <f t="shared" ref="O348" si="2672">INT(O345+0.05*C348)</f>
        <v>285</v>
      </c>
      <c r="P348" s="2">
        <f t="shared" si="2521"/>
        <v>32</v>
      </c>
    </row>
    <row r="349" spans="1:16" x14ac:dyDescent="0.25">
      <c r="A349" s="5" t="s">
        <v>375</v>
      </c>
      <c r="B349" s="2" t="s">
        <v>3</v>
      </c>
      <c r="C349" s="2">
        <f t="shared" si="2650"/>
        <v>116</v>
      </c>
      <c r="D349" s="5" t="str">
        <f t="shared" ref="D349" si="2673">IF(AND(C349&gt;0,C349&lt;25),"units_knight_1.png",IF(AND(C349&gt;=25,C349&lt;50),"units_knight_2.png",IF(AND(C349&gt;=50,C349&lt;75),"units_knight_3.png",IF(AND(C349&gt;=75,C349&lt;100),"units_knight_4.png",IF(AND(C349&gt;=100,C349&lt;125),"units_knight_5.png",IF(AND(C349&gt;=125,C349&lt;150),"units_knight_6.png",IF(AND(C349&gt;=150,C349&lt;175),"units_knight_7.png",IF(AND(C349&gt;=175,C349&lt;200),"units_knight_8.png",IF(AND(C349&gt;=200,C349&lt;225),"units_knight_9.png",IF(AND(C349&gt;=225,C349&lt;250),"units_knight_10.png",IF(AND(C349&gt;=250,C349&lt;275),"units_knight_11.png",IF(AND(C349&gt;=275,C349&lt;300),"units_pikeman_12.png","units_pikeman_13.png"))))))))))))</f>
        <v>units_knight_5.png</v>
      </c>
      <c r="E349" s="5" t="str">
        <f t="shared" si="2263"/>
        <v>Lkey_combat_unit_knight_116</v>
      </c>
      <c r="F349" s="6">
        <f t="shared" ref="F349" si="2674">INT(F346+1.1*C349)</f>
        <v>7512</v>
      </c>
      <c r="G349" s="2">
        <f t="shared" ref="G349" si="2675">INT(G346+0.6*C349)</f>
        <v>4050</v>
      </c>
      <c r="H349" s="2">
        <f t="shared" ref="H349" si="2676">INT(H346+0.65*C349)</f>
        <v>4369</v>
      </c>
      <c r="I349" s="2">
        <f t="shared" ref="I349" si="2677">INT(I346+0.2*C349)</f>
        <v>1311</v>
      </c>
      <c r="J349" s="6" t="s">
        <v>23</v>
      </c>
      <c r="K349" s="2">
        <f t="shared" si="2670"/>
        <v>647</v>
      </c>
      <c r="L349" s="2" t="s">
        <v>24</v>
      </c>
      <c r="M349" s="2">
        <f t="shared" ref="M349:M350" si="2678">INT(M346+0.05*C349)</f>
        <v>285</v>
      </c>
      <c r="N349" s="2" t="s">
        <v>27</v>
      </c>
      <c r="O349" s="2">
        <f t="shared" ref="O349" si="2679">INT(O346+0.5*C349)</f>
        <v>3394</v>
      </c>
      <c r="P349" s="2">
        <f t="shared" si="2521"/>
        <v>37</v>
      </c>
    </row>
    <row r="350" spans="1:16" x14ac:dyDescent="0.25">
      <c r="A350" s="5" t="s">
        <v>376</v>
      </c>
      <c r="B350" s="2" t="s">
        <v>15</v>
      </c>
      <c r="C350" s="2">
        <f t="shared" si="2650"/>
        <v>117</v>
      </c>
      <c r="D350" s="5" t="str">
        <f t="shared" ref="D350" si="2680">IF(AND(C350&gt;0,C350&lt;25),"units_pikeman_1.png",IF(AND(C350&gt;=25,C350&lt;50),"units_pikeman_2.png",IF(AND(C350&gt;=50,C350&lt;75),"units_pikeman_3.png",IF(AND(C350&gt;=75,C350&lt;100),"units_pikeman_4.png",IF(AND(C350&gt;=100,C350&lt;125),"units_pikeman_5.png",IF(AND(C350&gt;=125,C350&lt;150),"units_pikeman_6.png",IF(AND(C350&gt;=150,C350&lt;175),"units_pikeman_7.png",IF(AND(C350&gt;=175,C350&lt;200),"units_pikeman_8.png",IF(AND(C350&gt;=200,C350&lt;225),"units_pikeman_9.png",IF(AND(C350&gt;=225,C350&lt;250),"units_pikeman_10.png",IF(AND(C350&gt;=250,C350&lt;275),"units_pikeman_11.png",IF(AND(C350&gt;=275,C350&lt;300),"units_pikeman_12.png","units_pikeman_13.png"))))))))))))</f>
        <v>units_pikeman_5.png</v>
      </c>
      <c r="E350" s="5" t="str">
        <f t="shared" si="2271"/>
        <v>Lkey_combat_unit_pikeman_117</v>
      </c>
      <c r="F350" s="6">
        <f t="shared" ref="F350" si="2681">INT(F347+1.3*C350)</f>
        <v>9040</v>
      </c>
      <c r="G350" s="2">
        <f t="shared" ref="G350" si="2682">INT(G347+0.5*C350)</f>
        <v>3432</v>
      </c>
      <c r="H350" s="2">
        <f t="shared" ref="H350" si="2683">INT(H347+0.5*C350)</f>
        <v>3432</v>
      </c>
      <c r="I350" s="2">
        <f t="shared" ref="I350" si="2684">INT(I347+0.7*C350)</f>
        <v>4801</v>
      </c>
      <c r="J350" s="6" t="s">
        <v>23</v>
      </c>
      <c r="K350" s="2">
        <f t="shared" ref="K350" si="2685">INT(K347+0.5*C350)</f>
        <v>3472</v>
      </c>
      <c r="L350" s="2" t="s">
        <v>24</v>
      </c>
      <c r="M350" s="2">
        <f t="shared" si="2678"/>
        <v>290</v>
      </c>
      <c r="N350" s="2" t="s">
        <v>27</v>
      </c>
      <c r="O350" s="2">
        <f t="shared" ref="O350" si="2686">INT(O347+0.1*C350)</f>
        <v>638</v>
      </c>
      <c r="P350" s="2">
        <f t="shared" si="2521"/>
        <v>28</v>
      </c>
    </row>
    <row r="351" spans="1:16" x14ac:dyDescent="0.25">
      <c r="A351" s="5" t="s">
        <v>377</v>
      </c>
      <c r="B351" s="2" t="s">
        <v>1</v>
      </c>
      <c r="C351" s="2">
        <f t="shared" si="2650"/>
        <v>117</v>
      </c>
      <c r="D351" s="5" t="str">
        <f t="shared" ref="D351" si="2687">IF(AND(C351&gt;0,C351&lt;25),"units_archer_1.png",IF(AND(C351&gt;=25,C351&lt;50),"units_archer_2.png",IF(AND(C351&gt;=50,C351&lt;75),"units_archer_3.png",IF(AND(C351&gt;=75,C351&lt;100),"units_archer_4.png",IF(AND(C351&gt;=100,C351&lt;125),"units_archer_5.png",IF(AND(C351&gt;=125,C351&lt;150),"units_archer_6.png",IF(AND(C351&gt;=150,C351&lt;175),"units_archer_7.png",IF(AND(C351&gt;=175,C351&lt;200),"units_archer_8.png",IF(AND(C351&gt;=200,C351&lt;225),"units_archer_9.png",IF(AND(C351&gt;=225,C351&lt;250),"units_archer_10.png",IF(AND(C351&gt;=250,C351&lt;275),"units_archer_11.png",IF(AND(C351&gt;=275,C351&lt;300),"units_pikeman_12.png","units_pikeman_13.png"))))))))))))</f>
        <v>units_archer_5.png</v>
      </c>
      <c r="E351" s="5" t="str">
        <f t="shared" si="2279"/>
        <v>Lkey_combat_unit_archer_117</v>
      </c>
      <c r="F351" s="6">
        <f t="shared" ref="F351" si="2688">INT(F348+0.9*C351)</f>
        <v>6259</v>
      </c>
      <c r="G351" s="2">
        <f t="shared" ref="G351" si="2689">INT(G348+0.3*C351)</f>
        <v>2018</v>
      </c>
      <c r="H351" s="2">
        <f t="shared" ref="H351" si="2690">INT(H348+0.75*C351)</f>
        <v>5159</v>
      </c>
      <c r="I351" s="2">
        <f t="shared" ref="I351" si="2691">INT(I348+0.4*C351)</f>
        <v>2720</v>
      </c>
      <c r="J351" s="6" t="s">
        <v>23</v>
      </c>
      <c r="K351" s="2">
        <f t="shared" ref="K351:K352" si="2692">INT(K348+0.1*C351)</f>
        <v>648</v>
      </c>
      <c r="L351" s="2" t="s">
        <v>24</v>
      </c>
      <c r="M351" s="2">
        <f t="shared" ref="M351" si="2693">INT(M348+0.5*C351)</f>
        <v>3462</v>
      </c>
      <c r="N351" s="2" t="s">
        <v>27</v>
      </c>
      <c r="O351" s="2">
        <f t="shared" ref="O351" si="2694">INT(O348+0.05*C351)</f>
        <v>290</v>
      </c>
      <c r="P351" s="2">
        <f t="shared" si="2521"/>
        <v>33</v>
      </c>
    </row>
    <row r="352" spans="1:16" x14ac:dyDescent="0.25">
      <c r="A352" s="5" t="s">
        <v>378</v>
      </c>
      <c r="B352" s="2" t="s">
        <v>3</v>
      </c>
      <c r="C352" s="2">
        <f t="shared" si="2650"/>
        <v>117</v>
      </c>
      <c r="D352" s="5" t="str">
        <f t="shared" ref="D352" si="2695">IF(AND(C352&gt;0,C352&lt;25),"units_knight_1.png",IF(AND(C352&gt;=25,C352&lt;50),"units_knight_2.png",IF(AND(C352&gt;=50,C352&lt;75),"units_knight_3.png",IF(AND(C352&gt;=75,C352&lt;100),"units_knight_4.png",IF(AND(C352&gt;=100,C352&lt;125),"units_knight_5.png",IF(AND(C352&gt;=125,C352&lt;150),"units_knight_6.png",IF(AND(C352&gt;=150,C352&lt;175),"units_knight_7.png",IF(AND(C352&gt;=175,C352&lt;200),"units_knight_8.png",IF(AND(C352&gt;=200,C352&lt;225),"units_knight_9.png",IF(AND(C352&gt;=225,C352&lt;250),"units_knight_10.png",IF(AND(C352&gt;=250,C352&lt;275),"units_knight_11.png",IF(AND(C352&gt;=275,C352&lt;300),"units_pikeman_12.png","units_pikeman_13.png"))))))))))))</f>
        <v>units_knight_5.png</v>
      </c>
      <c r="E352" s="5" t="str">
        <f t="shared" si="2288"/>
        <v>Lkey_combat_unit_knight_117</v>
      </c>
      <c r="F352" s="6">
        <f t="shared" ref="F352" si="2696">INT(F349+1.1*C352)</f>
        <v>7640</v>
      </c>
      <c r="G352" s="2">
        <f t="shared" ref="G352" si="2697">INT(G349+0.6*C352)</f>
        <v>4120</v>
      </c>
      <c r="H352" s="2">
        <f t="shared" ref="H352" si="2698">INT(H349+0.65*C352)</f>
        <v>4445</v>
      </c>
      <c r="I352" s="2">
        <f t="shared" ref="I352" si="2699">INT(I349+0.2*C352)</f>
        <v>1334</v>
      </c>
      <c r="J352" s="6" t="s">
        <v>23</v>
      </c>
      <c r="K352" s="2">
        <f t="shared" si="2692"/>
        <v>658</v>
      </c>
      <c r="L352" s="2" t="s">
        <v>24</v>
      </c>
      <c r="M352" s="2">
        <f t="shared" ref="M352:M353" si="2700">INT(M349+0.05*C352)</f>
        <v>290</v>
      </c>
      <c r="N352" s="2" t="s">
        <v>27</v>
      </c>
      <c r="O352" s="2">
        <f t="shared" ref="O352" si="2701">INT(O349+0.5*C352)</f>
        <v>3452</v>
      </c>
      <c r="P352" s="2">
        <f t="shared" si="2521"/>
        <v>38</v>
      </c>
    </row>
    <row r="353" spans="1:16" x14ac:dyDescent="0.25">
      <c r="A353" s="5" t="s">
        <v>379</v>
      </c>
      <c r="B353" s="2" t="s">
        <v>15</v>
      </c>
      <c r="C353" s="2">
        <f t="shared" si="2650"/>
        <v>118</v>
      </c>
      <c r="D353" s="5" t="str">
        <f t="shared" ref="D353" si="2702">IF(AND(C353&gt;0,C353&lt;25),"units_pikeman_1.png",IF(AND(C353&gt;=25,C353&lt;50),"units_pikeman_2.png",IF(AND(C353&gt;=50,C353&lt;75),"units_pikeman_3.png",IF(AND(C353&gt;=75,C353&lt;100),"units_pikeman_4.png",IF(AND(C353&gt;=100,C353&lt;125),"units_pikeman_5.png",IF(AND(C353&gt;=125,C353&lt;150),"units_pikeman_6.png",IF(AND(C353&gt;=150,C353&lt;175),"units_pikeman_7.png",IF(AND(C353&gt;=175,C353&lt;200),"units_pikeman_8.png",IF(AND(C353&gt;=200,C353&lt;225),"units_pikeman_9.png",IF(AND(C353&gt;=225,C353&lt;250),"units_pikeman_10.png",IF(AND(C353&gt;=250,C353&lt;275),"units_pikeman_11.png",IF(AND(C353&gt;=275,C353&lt;300),"units_pikeman_12.png","units_pikeman_13.png"))))))))))))</f>
        <v>units_pikeman_5.png</v>
      </c>
      <c r="E353" s="5" t="str">
        <f t="shared" si="2296"/>
        <v>Lkey_combat_unit_pikeman_118</v>
      </c>
      <c r="F353" s="6">
        <f t="shared" ref="F353" si="2703">INT(F350+1.3*C353)</f>
        <v>9193</v>
      </c>
      <c r="G353" s="2">
        <f t="shared" ref="G353" si="2704">INT(G350+0.5*C353)</f>
        <v>3491</v>
      </c>
      <c r="H353" s="2">
        <f t="shared" ref="H353" si="2705">INT(H350+0.5*C353)</f>
        <v>3491</v>
      </c>
      <c r="I353" s="2">
        <f t="shared" ref="I353" si="2706">INT(I350+0.7*C353)</f>
        <v>4883</v>
      </c>
      <c r="J353" s="6" t="s">
        <v>23</v>
      </c>
      <c r="K353" s="2">
        <f t="shared" ref="K353" si="2707">INT(K350+0.5*C353)</f>
        <v>3531</v>
      </c>
      <c r="L353" s="2" t="s">
        <v>24</v>
      </c>
      <c r="M353" s="2">
        <f t="shared" si="2700"/>
        <v>295</v>
      </c>
      <c r="N353" s="2" t="s">
        <v>27</v>
      </c>
      <c r="O353" s="2">
        <f t="shared" ref="O353" si="2708">INT(O350+0.1*C353)</f>
        <v>649</v>
      </c>
      <c r="P353" s="2">
        <f t="shared" si="2521"/>
        <v>29</v>
      </c>
    </row>
    <row r="354" spans="1:16" x14ac:dyDescent="0.25">
      <c r="A354" s="5" t="s">
        <v>380</v>
      </c>
      <c r="B354" s="2" t="s">
        <v>1</v>
      </c>
      <c r="C354" s="2">
        <f t="shared" si="2650"/>
        <v>118</v>
      </c>
      <c r="D354" s="5" t="str">
        <f t="shared" ref="D354" si="2709">IF(AND(C354&gt;0,C354&lt;25),"units_archer_1.png",IF(AND(C354&gt;=25,C354&lt;50),"units_archer_2.png",IF(AND(C354&gt;=50,C354&lt;75),"units_archer_3.png",IF(AND(C354&gt;=75,C354&lt;100),"units_archer_4.png",IF(AND(C354&gt;=100,C354&lt;125),"units_archer_5.png",IF(AND(C354&gt;=125,C354&lt;150),"units_archer_6.png",IF(AND(C354&gt;=150,C354&lt;175),"units_archer_7.png",IF(AND(C354&gt;=175,C354&lt;200),"units_archer_8.png",IF(AND(C354&gt;=200,C354&lt;225),"units_archer_9.png",IF(AND(C354&gt;=225,C354&lt;250),"units_archer_10.png",IF(AND(C354&gt;=250,C354&lt;275),"units_archer_11.png",IF(AND(C354&gt;=275,C354&lt;300),"units_pikeman_12.png","units_pikeman_13.png"))))))))))))</f>
        <v>units_archer_5.png</v>
      </c>
      <c r="E354" s="5" t="str">
        <f t="shared" si="2304"/>
        <v>Lkey_combat_unit_archer_118</v>
      </c>
      <c r="F354" s="6">
        <f t="shared" ref="F354" si="2710">INT(F351+0.9*C354)</f>
        <v>6365</v>
      </c>
      <c r="G354" s="2">
        <f t="shared" ref="G354" si="2711">INT(G351+0.3*C354)</f>
        <v>2053</v>
      </c>
      <c r="H354" s="2">
        <f t="shared" ref="H354" si="2712">INT(H351+0.75*C354)</f>
        <v>5247</v>
      </c>
      <c r="I354" s="2">
        <f t="shared" ref="I354" si="2713">INT(I351+0.4*C354)</f>
        <v>2767</v>
      </c>
      <c r="J354" s="6" t="s">
        <v>23</v>
      </c>
      <c r="K354" s="2">
        <f t="shared" ref="K354:K355" si="2714">INT(K351+0.1*C354)</f>
        <v>659</v>
      </c>
      <c r="L354" s="2" t="s">
        <v>24</v>
      </c>
      <c r="M354" s="2">
        <f t="shared" ref="M354" si="2715">INT(M351+0.5*C354)</f>
        <v>3521</v>
      </c>
      <c r="N354" s="2" t="s">
        <v>27</v>
      </c>
      <c r="O354" s="2">
        <f t="shared" ref="O354" si="2716">INT(O351+0.05*C354)</f>
        <v>295</v>
      </c>
      <c r="P354" s="2">
        <f t="shared" si="2521"/>
        <v>34</v>
      </c>
    </row>
    <row r="355" spans="1:16" x14ac:dyDescent="0.25">
      <c r="A355" s="5" t="s">
        <v>381</v>
      </c>
      <c r="B355" s="2" t="s">
        <v>3</v>
      </c>
      <c r="C355" s="2">
        <f t="shared" si="2650"/>
        <v>118</v>
      </c>
      <c r="D355" s="5" t="str">
        <f t="shared" ref="D355" si="2717">IF(AND(C355&gt;0,C355&lt;25),"units_knight_1.png",IF(AND(C355&gt;=25,C355&lt;50),"units_knight_2.png",IF(AND(C355&gt;=50,C355&lt;75),"units_knight_3.png",IF(AND(C355&gt;=75,C355&lt;100),"units_knight_4.png",IF(AND(C355&gt;=100,C355&lt;125),"units_knight_5.png",IF(AND(C355&gt;=125,C355&lt;150),"units_knight_6.png",IF(AND(C355&gt;=150,C355&lt;175),"units_knight_7.png",IF(AND(C355&gt;=175,C355&lt;200),"units_knight_8.png",IF(AND(C355&gt;=200,C355&lt;225),"units_knight_9.png",IF(AND(C355&gt;=225,C355&lt;250),"units_knight_10.png",IF(AND(C355&gt;=250,C355&lt;275),"units_knight_11.png",IF(AND(C355&gt;=275,C355&lt;300),"units_pikeman_12.png","units_pikeman_13.png"))))))))))))</f>
        <v>units_knight_5.png</v>
      </c>
      <c r="E355" s="5" t="str">
        <f t="shared" si="2313"/>
        <v>Lkey_combat_unit_knight_118</v>
      </c>
      <c r="F355" s="6">
        <f t="shared" ref="F355" si="2718">INT(F352+1.1*C355)</f>
        <v>7769</v>
      </c>
      <c r="G355" s="2">
        <f t="shared" ref="G355" si="2719">INT(G352+0.6*C355)</f>
        <v>4190</v>
      </c>
      <c r="H355" s="2">
        <f t="shared" ref="H355" si="2720">INT(H352+0.65*C355)</f>
        <v>4521</v>
      </c>
      <c r="I355" s="2">
        <f t="shared" ref="I355" si="2721">INT(I352+0.2*C355)</f>
        <v>1357</v>
      </c>
      <c r="J355" s="6" t="s">
        <v>23</v>
      </c>
      <c r="K355" s="2">
        <f t="shared" si="2714"/>
        <v>669</v>
      </c>
      <c r="L355" s="2" t="s">
        <v>24</v>
      </c>
      <c r="M355" s="2">
        <f t="shared" ref="M355:M356" si="2722">INT(M352+0.05*C355)</f>
        <v>295</v>
      </c>
      <c r="N355" s="2" t="s">
        <v>27</v>
      </c>
      <c r="O355" s="2">
        <f t="shared" ref="O355" si="2723">INT(O352+0.5*C355)</f>
        <v>3511</v>
      </c>
      <c r="P355" s="2">
        <f t="shared" si="2521"/>
        <v>39</v>
      </c>
    </row>
    <row r="356" spans="1:16" x14ac:dyDescent="0.25">
      <c r="A356" s="5" t="s">
        <v>382</v>
      </c>
      <c r="B356" s="2" t="s">
        <v>15</v>
      </c>
      <c r="C356" s="2">
        <f t="shared" si="2650"/>
        <v>119</v>
      </c>
      <c r="D356" s="5" t="str">
        <f t="shared" ref="D356" si="2724">IF(AND(C356&gt;0,C356&lt;25),"units_pikeman_1.png",IF(AND(C356&gt;=25,C356&lt;50),"units_pikeman_2.png",IF(AND(C356&gt;=50,C356&lt;75),"units_pikeman_3.png",IF(AND(C356&gt;=75,C356&lt;100),"units_pikeman_4.png",IF(AND(C356&gt;=100,C356&lt;125),"units_pikeman_5.png",IF(AND(C356&gt;=125,C356&lt;150),"units_pikeman_6.png",IF(AND(C356&gt;=150,C356&lt;175),"units_pikeman_7.png",IF(AND(C356&gt;=175,C356&lt;200),"units_pikeman_8.png",IF(AND(C356&gt;=200,C356&lt;225),"units_pikeman_9.png",IF(AND(C356&gt;=225,C356&lt;250),"units_pikeman_10.png",IF(AND(C356&gt;=250,C356&lt;275),"units_pikeman_11.png",IF(AND(C356&gt;=275,C356&lt;300),"units_pikeman_12.png","units_pikeman_13.png"))))))))))))</f>
        <v>units_pikeman_5.png</v>
      </c>
      <c r="E356" s="5" t="str">
        <f t="shared" ref="E356" si="2725">"Lkey_combat_unit_pikeman_"&amp;C356</f>
        <v>Lkey_combat_unit_pikeman_119</v>
      </c>
      <c r="F356" s="6">
        <f t="shared" ref="F356" si="2726">INT(F353+1.3*C356)</f>
        <v>9347</v>
      </c>
      <c r="G356" s="2">
        <f t="shared" ref="G356" si="2727">INT(G353+0.5*C356)</f>
        <v>3550</v>
      </c>
      <c r="H356" s="2">
        <f t="shared" ref="H356" si="2728">INT(H353+0.5*C356)</f>
        <v>3550</v>
      </c>
      <c r="I356" s="2">
        <f t="shared" ref="I356" si="2729">INT(I353+0.7*C356)</f>
        <v>4966</v>
      </c>
      <c r="J356" s="6" t="s">
        <v>23</v>
      </c>
      <c r="K356" s="2">
        <f t="shared" ref="K356" si="2730">INT(K353+0.5*C356)</f>
        <v>3590</v>
      </c>
      <c r="L356" s="2" t="s">
        <v>24</v>
      </c>
      <c r="M356" s="2">
        <f t="shared" si="2722"/>
        <v>300</v>
      </c>
      <c r="N356" s="2" t="s">
        <v>27</v>
      </c>
      <c r="O356" s="2">
        <f t="shared" ref="O356" si="2731">INT(O353+0.1*C356)</f>
        <v>660</v>
      </c>
      <c r="P356" s="2">
        <f t="shared" si="2521"/>
        <v>30</v>
      </c>
    </row>
    <row r="357" spans="1:16" x14ac:dyDescent="0.25">
      <c r="A357" s="5" t="s">
        <v>383</v>
      </c>
      <c r="B357" s="2" t="s">
        <v>1</v>
      </c>
      <c r="C357" s="2">
        <f t="shared" si="2650"/>
        <v>119</v>
      </c>
      <c r="D357" s="5" t="str">
        <f t="shared" ref="D357" si="2732">IF(AND(C357&gt;0,C357&lt;25),"units_archer_1.png",IF(AND(C357&gt;=25,C357&lt;50),"units_archer_2.png",IF(AND(C357&gt;=50,C357&lt;75),"units_archer_3.png",IF(AND(C357&gt;=75,C357&lt;100),"units_archer_4.png",IF(AND(C357&gt;=100,C357&lt;125),"units_archer_5.png",IF(AND(C357&gt;=125,C357&lt;150),"units_archer_6.png",IF(AND(C357&gt;=150,C357&lt;175),"units_archer_7.png",IF(AND(C357&gt;=175,C357&lt;200),"units_archer_8.png",IF(AND(C357&gt;=200,C357&lt;225),"units_archer_9.png",IF(AND(C357&gt;=225,C357&lt;250),"units_archer_10.png",IF(AND(C357&gt;=250,C357&lt;275),"units_archer_11.png",IF(AND(C357&gt;=275,C357&lt;300),"units_pikeman_12.png","units_pikeman_13.png"))))))))))))</f>
        <v>units_archer_5.png</v>
      </c>
      <c r="E357" s="5" t="str">
        <f t="shared" ref="E357" si="2733">"Lkey_combat_unit_archer_"&amp;C357</f>
        <v>Lkey_combat_unit_archer_119</v>
      </c>
      <c r="F357" s="6">
        <f t="shared" ref="F357" si="2734">INT(F354+0.9*C357)</f>
        <v>6472</v>
      </c>
      <c r="G357" s="2">
        <f t="shared" ref="G357" si="2735">INT(G354+0.3*C357)</f>
        <v>2088</v>
      </c>
      <c r="H357" s="2">
        <f t="shared" ref="H357" si="2736">INT(H354+0.75*C357)</f>
        <v>5336</v>
      </c>
      <c r="I357" s="2">
        <f t="shared" ref="I357" si="2737">INT(I354+0.4*C357)</f>
        <v>2814</v>
      </c>
      <c r="J357" s="6" t="s">
        <v>23</v>
      </c>
      <c r="K357" s="2">
        <f t="shared" ref="K357:K358" si="2738">INT(K354+0.1*C357)</f>
        <v>670</v>
      </c>
      <c r="L357" s="2" t="s">
        <v>24</v>
      </c>
      <c r="M357" s="2">
        <f t="shared" ref="M357" si="2739">INT(M354+0.5*C357)</f>
        <v>3580</v>
      </c>
      <c r="N357" s="2" t="s">
        <v>27</v>
      </c>
      <c r="O357" s="2">
        <f t="shared" ref="O357" si="2740">INT(O354+0.05*C357)</f>
        <v>300</v>
      </c>
      <c r="P357" s="2">
        <f t="shared" si="2521"/>
        <v>35</v>
      </c>
    </row>
    <row r="358" spans="1:16" x14ac:dyDescent="0.25">
      <c r="A358" s="5" t="s">
        <v>384</v>
      </c>
      <c r="B358" s="2" t="s">
        <v>3</v>
      </c>
      <c r="C358" s="2">
        <f t="shared" si="2650"/>
        <v>119</v>
      </c>
      <c r="D358" s="5" t="str">
        <f t="shared" ref="D358" si="2741">IF(AND(C358&gt;0,C358&lt;25),"units_knight_1.png",IF(AND(C358&gt;=25,C358&lt;50),"units_knight_2.png",IF(AND(C358&gt;=50,C358&lt;75),"units_knight_3.png",IF(AND(C358&gt;=75,C358&lt;100),"units_knight_4.png",IF(AND(C358&gt;=100,C358&lt;125),"units_knight_5.png",IF(AND(C358&gt;=125,C358&lt;150),"units_knight_6.png",IF(AND(C358&gt;=150,C358&lt;175),"units_knight_7.png",IF(AND(C358&gt;=175,C358&lt;200),"units_knight_8.png",IF(AND(C358&gt;=200,C358&lt;225),"units_knight_9.png",IF(AND(C358&gt;=225,C358&lt;250),"units_knight_10.png",IF(AND(C358&gt;=250,C358&lt;275),"units_knight_11.png",IF(AND(C358&gt;=275,C358&lt;300),"units_pikeman_12.png","units_pikeman_13.png"))))))))))))</f>
        <v>units_knight_5.png</v>
      </c>
      <c r="E358" s="5" t="str">
        <f t="shared" ref="E358" si="2742">"Lkey_combat_unit_knight_"&amp;C358</f>
        <v>Lkey_combat_unit_knight_119</v>
      </c>
      <c r="F358" s="6">
        <f t="shared" ref="F358" si="2743">INT(F355+1.1*C358)</f>
        <v>7899</v>
      </c>
      <c r="G358" s="2">
        <f t="shared" ref="G358" si="2744">INT(G355+0.6*C358)</f>
        <v>4261</v>
      </c>
      <c r="H358" s="2">
        <f t="shared" ref="H358" si="2745">INT(H355+0.65*C358)</f>
        <v>4598</v>
      </c>
      <c r="I358" s="2">
        <f t="shared" ref="I358" si="2746">INT(I355+0.2*C358)</f>
        <v>1380</v>
      </c>
      <c r="J358" s="6" t="s">
        <v>23</v>
      </c>
      <c r="K358" s="2">
        <f t="shared" si="2738"/>
        <v>680</v>
      </c>
      <c r="L358" s="2" t="s">
        <v>24</v>
      </c>
      <c r="M358" s="2">
        <f t="shared" ref="M358:M359" si="2747">INT(M355+0.05*C358)</f>
        <v>300</v>
      </c>
      <c r="N358" s="2" t="s">
        <v>27</v>
      </c>
      <c r="O358" s="2">
        <f t="shared" ref="O358" si="2748">INT(O355+0.5*C358)</f>
        <v>3570</v>
      </c>
      <c r="P358" s="2">
        <f t="shared" si="2521"/>
        <v>40</v>
      </c>
    </row>
    <row r="359" spans="1:16" x14ac:dyDescent="0.25">
      <c r="A359" s="5" t="s">
        <v>385</v>
      </c>
      <c r="B359" s="2" t="s">
        <v>15</v>
      </c>
      <c r="C359" s="2">
        <f t="shared" si="2650"/>
        <v>120</v>
      </c>
      <c r="D359" s="5" t="str">
        <f t="shared" ref="D359" si="2749">IF(AND(C359&gt;0,C359&lt;25),"units_pikeman_1.png",IF(AND(C359&gt;=25,C359&lt;50),"units_pikeman_2.png",IF(AND(C359&gt;=50,C359&lt;75),"units_pikeman_3.png",IF(AND(C359&gt;=75,C359&lt;100),"units_pikeman_4.png",IF(AND(C359&gt;=100,C359&lt;125),"units_pikeman_5.png",IF(AND(C359&gt;=125,C359&lt;150),"units_pikeman_6.png",IF(AND(C359&gt;=150,C359&lt;175),"units_pikeman_7.png",IF(AND(C359&gt;=175,C359&lt;200),"units_pikeman_8.png",IF(AND(C359&gt;=200,C359&lt;225),"units_pikeman_9.png",IF(AND(C359&gt;=225,C359&lt;250),"units_pikeman_10.png",IF(AND(C359&gt;=250,C359&lt;275),"units_pikeman_11.png",IF(AND(C359&gt;=275,C359&lt;300),"units_pikeman_12.png","units_pikeman_13.png"))))))))))))</f>
        <v>units_pikeman_5.png</v>
      </c>
      <c r="E359" s="5" t="str">
        <f t="shared" ref="E359:E413" si="2750">"Lkey_combat_unit_pikeman_"&amp;C359</f>
        <v>Lkey_combat_unit_pikeman_120</v>
      </c>
      <c r="F359" s="6">
        <f t="shared" ref="F359" si="2751">INT(F356+1.3*C359)</f>
        <v>9503</v>
      </c>
      <c r="G359" s="2">
        <f t="shared" ref="G359" si="2752">INT(G356+0.5*C359)</f>
        <v>3610</v>
      </c>
      <c r="H359" s="2">
        <f t="shared" ref="H359" si="2753">INT(H356+0.5*C359)</f>
        <v>3610</v>
      </c>
      <c r="I359" s="2">
        <f t="shared" ref="I359" si="2754">INT(I356+0.7*C359)</f>
        <v>5050</v>
      </c>
      <c r="J359" s="6" t="s">
        <v>23</v>
      </c>
      <c r="K359" s="2">
        <f t="shared" ref="K359" si="2755">INT(K356+0.5*C359)</f>
        <v>3650</v>
      </c>
      <c r="L359" s="2" t="s">
        <v>24</v>
      </c>
      <c r="M359" s="2">
        <f t="shared" si="2747"/>
        <v>306</v>
      </c>
      <c r="N359" s="2" t="s">
        <v>27</v>
      </c>
      <c r="O359" s="2">
        <f t="shared" ref="O359" si="2756">INT(O356+0.1*C359)</f>
        <v>672</v>
      </c>
      <c r="P359" s="2">
        <f t="shared" si="2521"/>
        <v>31</v>
      </c>
    </row>
    <row r="360" spans="1:16" x14ac:dyDescent="0.25">
      <c r="A360" s="5" t="s">
        <v>386</v>
      </c>
      <c r="B360" s="2" t="s">
        <v>1</v>
      </c>
      <c r="C360" s="2">
        <f t="shared" si="2650"/>
        <v>120</v>
      </c>
      <c r="D360" s="5" t="str">
        <f t="shared" ref="D360" si="2757">IF(AND(C360&gt;0,C360&lt;25),"units_archer_1.png",IF(AND(C360&gt;=25,C360&lt;50),"units_archer_2.png",IF(AND(C360&gt;=50,C360&lt;75),"units_archer_3.png",IF(AND(C360&gt;=75,C360&lt;100),"units_archer_4.png",IF(AND(C360&gt;=100,C360&lt;125),"units_archer_5.png",IF(AND(C360&gt;=125,C360&lt;150),"units_archer_6.png",IF(AND(C360&gt;=150,C360&lt;175),"units_archer_7.png",IF(AND(C360&gt;=175,C360&lt;200),"units_archer_8.png",IF(AND(C360&gt;=200,C360&lt;225),"units_archer_9.png",IF(AND(C360&gt;=225,C360&lt;250),"units_archer_10.png",IF(AND(C360&gt;=250,C360&lt;275),"units_archer_11.png",IF(AND(C360&gt;=275,C360&lt;300),"units_pikeman_12.png","units_pikeman_13.png"))))))))))))</f>
        <v>units_archer_5.png</v>
      </c>
      <c r="E360" s="5" t="str">
        <f t="shared" ref="E360:E414" si="2758">"Lkey_combat_unit_archer_"&amp;C360</f>
        <v>Lkey_combat_unit_archer_120</v>
      </c>
      <c r="F360" s="6">
        <f t="shared" ref="F360" si="2759">INT(F357+0.9*C360)</f>
        <v>6580</v>
      </c>
      <c r="G360" s="2">
        <f t="shared" ref="G360" si="2760">INT(G357+0.3*C360)</f>
        <v>2124</v>
      </c>
      <c r="H360" s="2">
        <f t="shared" ref="H360" si="2761">INT(H357+0.75*C360)</f>
        <v>5426</v>
      </c>
      <c r="I360" s="2">
        <f t="shared" ref="I360" si="2762">INT(I357+0.4*C360)</f>
        <v>2862</v>
      </c>
      <c r="J360" s="6" t="s">
        <v>23</v>
      </c>
      <c r="K360" s="2">
        <f t="shared" ref="K360:K361" si="2763">INT(K357+0.1*C360)</f>
        <v>682</v>
      </c>
      <c r="L360" s="2" t="s">
        <v>24</v>
      </c>
      <c r="M360" s="2">
        <f t="shared" ref="M360" si="2764">INT(M357+0.5*C360)</f>
        <v>3640</v>
      </c>
      <c r="N360" s="2" t="s">
        <v>27</v>
      </c>
      <c r="O360" s="2">
        <f t="shared" ref="O360" si="2765">INT(O357+0.05*C360)</f>
        <v>306</v>
      </c>
      <c r="P360" s="2">
        <f t="shared" si="2521"/>
        <v>36</v>
      </c>
    </row>
    <row r="361" spans="1:16" x14ac:dyDescent="0.25">
      <c r="A361" s="5" t="s">
        <v>387</v>
      </c>
      <c r="B361" s="2" t="s">
        <v>3</v>
      </c>
      <c r="C361" s="2">
        <f t="shared" si="2650"/>
        <v>120</v>
      </c>
      <c r="D361" s="5" t="str">
        <f t="shared" ref="D361" si="2766">IF(AND(C361&gt;0,C361&lt;25),"units_knight_1.png",IF(AND(C361&gt;=25,C361&lt;50),"units_knight_2.png",IF(AND(C361&gt;=50,C361&lt;75),"units_knight_3.png",IF(AND(C361&gt;=75,C361&lt;100),"units_knight_4.png",IF(AND(C361&gt;=100,C361&lt;125),"units_knight_5.png",IF(AND(C361&gt;=125,C361&lt;150),"units_knight_6.png",IF(AND(C361&gt;=150,C361&lt;175),"units_knight_7.png",IF(AND(C361&gt;=175,C361&lt;200),"units_knight_8.png",IF(AND(C361&gt;=200,C361&lt;225),"units_knight_9.png",IF(AND(C361&gt;=225,C361&lt;250),"units_knight_10.png",IF(AND(C361&gt;=250,C361&lt;275),"units_knight_11.png",IF(AND(C361&gt;=275,C361&lt;300),"units_pikeman_12.png","units_pikeman_13.png"))))))))))))</f>
        <v>units_knight_5.png</v>
      </c>
      <c r="E361" s="5" t="str">
        <f t="shared" ref="E361:E415" si="2767">"Lkey_combat_unit_knight_"&amp;C361</f>
        <v>Lkey_combat_unit_knight_120</v>
      </c>
      <c r="F361" s="6">
        <f t="shared" ref="F361" si="2768">INT(F358+1.1*C361)</f>
        <v>8031</v>
      </c>
      <c r="G361" s="2">
        <f t="shared" ref="G361" si="2769">INT(G358+0.6*C361)</f>
        <v>4333</v>
      </c>
      <c r="H361" s="2">
        <f t="shared" ref="H361" si="2770">INT(H358+0.65*C361)</f>
        <v>4676</v>
      </c>
      <c r="I361" s="2">
        <f t="shared" ref="I361" si="2771">INT(I358+0.2*C361)</f>
        <v>1404</v>
      </c>
      <c r="J361" s="6" t="s">
        <v>23</v>
      </c>
      <c r="K361" s="2">
        <f t="shared" si="2763"/>
        <v>692</v>
      </c>
      <c r="L361" s="2" t="s">
        <v>24</v>
      </c>
      <c r="M361" s="2">
        <f t="shared" ref="M361:M362" si="2772">INT(M358+0.05*C361)</f>
        <v>306</v>
      </c>
      <c r="N361" s="2" t="s">
        <v>27</v>
      </c>
      <c r="O361" s="2">
        <f t="shared" ref="O361" si="2773">INT(O358+0.5*C361)</f>
        <v>3630</v>
      </c>
      <c r="P361" s="2">
        <f t="shared" si="2521"/>
        <v>41</v>
      </c>
    </row>
    <row r="362" spans="1:16" x14ac:dyDescent="0.25">
      <c r="A362" s="5" t="s">
        <v>388</v>
      </c>
      <c r="B362" s="2" t="s">
        <v>15</v>
      </c>
      <c r="C362" s="2">
        <f t="shared" si="2650"/>
        <v>121</v>
      </c>
      <c r="D362" s="5" t="str">
        <f t="shared" ref="D362" si="2774">IF(AND(C362&gt;0,C362&lt;25),"units_pikeman_1.png",IF(AND(C362&gt;=25,C362&lt;50),"units_pikeman_2.png",IF(AND(C362&gt;=50,C362&lt;75),"units_pikeman_3.png",IF(AND(C362&gt;=75,C362&lt;100),"units_pikeman_4.png",IF(AND(C362&gt;=100,C362&lt;125),"units_pikeman_5.png",IF(AND(C362&gt;=125,C362&lt;150),"units_pikeman_6.png",IF(AND(C362&gt;=150,C362&lt;175),"units_pikeman_7.png",IF(AND(C362&gt;=175,C362&lt;200),"units_pikeman_8.png",IF(AND(C362&gt;=200,C362&lt;225),"units_pikeman_9.png",IF(AND(C362&gt;=225,C362&lt;250),"units_pikeman_10.png",IF(AND(C362&gt;=250,C362&lt;275),"units_pikeman_11.png",IF(AND(C362&gt;=275,C362&lt;300),"units_pikeman_12.png","units_pikeman_13.png"))))))))))))</f>
        <v>units_pikeman_5.png</v>
      </c>
      <c r="E362" s="5" t="str">
        <f t="shared" ref="E362:E416" si="2775">"Lkey_combat_unit_pikeman_"&amp;C362</f>
        <v>Lkey_combat_unit_pikeman_121</v>
      </c>
      <c r="F362" s="6">
        <f t="shared" ref="F362" si="2776">INT(F359+1.3*C362)</f>
        <v>9660</v>
      </c>
      <c r="G362" s="2">
        <f t="shared" ref="G362" si="2777">INT(G359+0.5*C362)</f>
        <v>3670</v>
      </c>
      <c r="H362" s="2">
        <f t="shared" ref="H362" si="2778">INT(H359+0.5*C362)</f>
        <v>3670</v>
      </c>
      <c r="I362" s="2">
        <f t="shared" ref="I362" si="2779">INT(I359+0.7*C362)</f>
        <v>5134</v>
      </c>
      <c r="J362" s="6" t="s">
        <v>23</v>
      </c>
      <c r="K362" s="2">
        <f t="shared" ref="K362" si="2780">INT(K359+0.5*C362)</f>
        <v>3710</v>
      </c>
      <c r="L362" s="2" t="s">
        <v>24</v>
      </c>
      <c r="M362" s="2">
        <f t="shared" si="2772"/>
        <v>312</v>
      </c>
      <c r="N362" s="2" t="s">
        <v>27</v>
      </c>
      <c r="O362" s="2">
        <f t="shared" ref="O362" si="2781">INT(O359+0.1*C362)</f>
        <v>684</v>
      </c>
      <c r="P362" s="2">
        <f t="shared" si="2521"/>
        <v>32</v>
      </c>
    </row>
    <row r="363" spans="1:16" x14ac:dyDescent="0.25">
      <c r="A363" s="5" t="s">
        <v>389</v>
      </c>
      <c r="B363" s="2" t="s">
        <v>1</v>
      </c>
      <c r="C363" s="2">
        <f t="shared" si="2650"/>
        <v>121</v>
      </c>
      <c r="D363" s="5" t="str">
        <f t="shared" ref="D363" si="2782">IF(AND(C363&gt;0,C363&lt;25),"units_archer_1.png",IF(AND(C363&gt;=25,C363&lt;50),"units_archer_2.png",IF(AND(C363&gt;=50,C363&lt;75),"units_archer_3.png",IF(AND(C363&gt;=75,C363&lt;100),"units_archer_4.png",IF(AND(C363&gt;=100,C363&lt;125),"units_archer_5.png",IF(AND(C363&gt;=125,C363&lt;150),"units_archer_6.png",IF(AND(C363&gt;=150,C363&lt;175),"units_archer_7.png",IF(AND(C363&gt;=175,C363&lt;200),"units_archer_8.png",IF(AND(C363&gt;=200,C363&lt;225),"units_archer_9.png",IF(AND(C363&gt;=225,C363&lt;250),"units_archer_10.png",IF(AND(C363&gt;=250,C363&lt;275),"units_archer_11.png",IF(AND(C363&gt;=275,C363&lt;300),"units_pikeman_12.png","units_pikeman_13.png"))))))))))))</f>
        <v>units_archer_5.png</v>
      </c>
      <c r="E363" s="5" t="str">
        <f t="shared" ref="E363:E417" si="2783">"Lkey_combat_unit_archer_"&amp;C363</f>
        <v>Lkey_combat_unit_archer_121</v>
      </c>
      <c r="F363" s="6">
        <f t="shared" ref="F363" si="2784">INT(F360+0.9*C363)</f>
        <v>6688</v>
      </c>
      <c r="G363" s="2">
        <f t="shared" ref="G363" si="2785">INT(G360+0.3*C363)</f>
        <v>2160</v>
      </c>
      <c r="H363" s="2">
        <f t="shared" ref="H363" si="2786">INT(H360+0.75*C363)</f>
        <v>5516</v>
      </c>
      <c r="I363" s="2">
        <f t="shared" ref="I363" si="2787">INT(I360+0.4*C363)</f>
        <v>2910</v>
      </c>
      <c r="J363" s="6" t="s">
        <v>23</v>
      </c>
      <c r="K363" s="2">
        <f t="shared" ref="K363:K364" si="2788">INT(K360+0.1*C363)</f>
        <v>694</v>
      </c>
      <c r="L363" s="2" t="s">
        <v>24</v>
      </c>
      <c r="M363" s="2">
        <f t="shared" ref="M363" si="2789">INT(M360+0.5*C363)</f>
        <v>3700</v>
      </c>
      <c r="N363" s="2" t="s">
        <v>27</v>
      </c>
      <c r="O363" s="2">
        <f t="shared" ref="O363" si="2790">INT(O360+0.05*C363)</f>
        <v>312</v>
      </c>
      <c r="P363" s="2">
        <f t="shared" si="2521"/>
        <v>37</v>
      </c>
    </row>
    <row r="364" spans="1:16" x14ac:dyDescent="0.25">
      <c r="A364" s="5" t="s">
        <v>390</v>
      </c>
      <c r="B364" s="2" t="s">
        <v>3</v>
      </c>
      <c r="C364" s="2">
        <f t="shared" si="2650"/>
        <v>121</v>
      </c>
      <c r="D364" s="5" t="str">
        <f t="shared" ref="D364" si="2791">IF(AND(C364&gt;0,C364&lt;25),"units_knight_1.png",IF(AND(C364&gt;=25,C364&lt;50),"units_knight_2.png",IF(AND(C364&gt;=50,C364&lt;75),"units_knight_3.png",IF(AND(C364&gt;=75,C364&lt;100),"units_knight_4.png",IF(AND(C364&gt;=100,C364&lt;125),"units_knight_5.png",IF(AND(C364&gt;=125,C364&lt;150),"units_knight_6.png",IF(AND(C364&gt;=150,C364&lt;175),"units_knight_7.png",IF(AND(C364&gt;=175,C364&lt;200),"units_knight_8.png",IF(AND(C364&gt;=200,C364&lt;225),"units_knight_9.png",IF(AND(C364&gt;=225,C364&lt;250),"units_knight_10.png",IF(AND(C364&gt;=250,C364&lt;275),"units_knight_11.png",IF(AND(C364&gt;=275,C364&lt;300),"units_pikeman_12.png","units_pikeman_13.png"))))))))))))</f>
        <v>units_knight_5.png</v>
      </c>
      <c r="E364" s="5" t="str">
        <f t="shared" ref="E364:E418" si="2792">"Lkey_combat_unit_knight_"&amp;C364</f>
        <v>Lkey_combat_unit_knight_121</v>
      </c>
      <c r="F364" s="6">
        <f t="shared" ref="F364" si="2793">INT(F361+1.1*C364)</f>
        <v>8164</v>
      </c>
      <c r="G364" s="2">
        <f t="shared" ref="G364" si="2794">INT(G361+0.6*C364)</f>
        <v>4405</v>
      </c>
      <c r="H364" s="2">
        <f t="shared" ref="H364" si="2795">INT(H361+0.65*C364)</f>
        <v>4754</v>
      </c>
      <c r="I364" s="2">
        <f t="shared" ref="I364" si="2796">INT(I361+0.2*C364)</f>
        <v>1428</v>
      </c>
      <c r="J364" s="6" t="s">
        <v>23</v>
      </c>
      <c r="K364" s="2">
        <f t="shared" si="2788"/>
        <v>704</v>
      </c>
      <c r="L364" s="2" t="s">
        <v>24</v>
      </c>
      <c r="M364" s="2">
        <f t="shared" ref="M364:M365" si="2797">INT(M361+0.05*C364)</f>
        <v>312</v>
      </c>
      <c r="N364" s="2" t="s">
        <v>27</v>
      </c>
      <c r="O364" s="2">
        <f t="shared" ref="O364" si="2798">INT(O361+0.5*C364)</f>
        <v>3690</v>
      </c>
      <c r="P364" s="2">
        <f t="shared" si="2521"/>
        <v>42</v>
      </c>
    </row>
    <row r="365" spans="1:16" x14ac:dyDescent="0.25">
      <c r="A365" s="5" t="s">
        <v>391</v>
      </c>
      <c r="B365" s="2" t="s">
        <v>15</v>
      </c>
      <c r="C365" s="2">
        <f t="shared" si="2650"/>
        <v>122</v>
      </c>
      <c r="D365" s="5" t="str">
        <f t="shared" ref="D365" si="2799">IF(AND(C365&gt;0,C365&lt;25),"units_pikeman_1.png",IF(AND(C365&gt;=25,C365&lt;50),"units_pikeman_2.png",IF(AND(C365&gt;=50,C365&lt;75),"units_pikeman_3.png",IF(AND(C365&gt;=75,C365&lt;100),"units_pikeman_4.png",IF(AND(C365&gt;=100,C365&lt;125),"units_pikeman_5.png",IF(AND(C365&gt;=125,C365&lt;150),"units_pikeman_6.png",IF(AND(C365&gt;=150,C365&lt;175),"units_pikeman_7.png",IF(AND(C365&gt;=175,C365&lt;200),"units_pikeman_8.png",IF(AND(C365&gt;=200,C365&lt;225),"units_pikeman_9.png",IF(AND(C365&gt;=225,C365&lt;250),"units_pikeman_10.png",IF(AND(C365&gt;=250,C365&lt;275),"units_pikeman_11.png",IF(AND(C365&gt;=275,C365&lt;300),"units_pikeman_12.png","units_pikeman_13.png"))))))))))))</f>
        <v>units_pikeman_5.png</v>
      </c>
      <c r="E365" s="5" t="str">
        <f t="shared" ref="E365:E419" si="2800">"Lkey_combat_unit_pikeman_"&amp;C365</f>
        <v>Lkey_combat_unit_pikeman_122</v>
      </c>
      <c r="F365" s="6">
        <f t="shared" ref="F365" si="2801">INT(F362+1.3*C365)</f>
        <v>9818</v>
      </c>
      <c r="G365" s="2">
        <f t="shared" ref="G365" si="2802">INT(G362+0.5*C365)</f>
        <v>3731</v>
      </c>
      <c r="H365" s="2">
        <f t="shared" ref="H365" si="2803">INT(H362+0.5*C365)</f>
        <v>3731</v>
      </c>
      <c r="I365" s="2">
        <f t="shared" ref="I365" si="2804">INT(I362+0.7*C365)</f>
        <v>5219</v>
      </c>
      <c r="J365" s="6" t="s">
        <v>23</v>
      </c>
      <c r="K365" s="2">
        <f t="shared" ref="K365" si="2805">INT(K362+0.5*C365)</f>
        <v>3771</v>
      </c>
      <c r="L365" s="2" t="s">
        <v>24</v>
      </c>
      <c r="M365" s="2">
        <f t="shared" si="2797"/>
        <v>318</v>
      </c>
      <c r="N365" s="2" t="s">
        <v>27</v>
      </c>
      <c r="O365" s="2">
        <f t="shared" ref="O365" si="2806">INT(O362+0.1*C365)</f>
        <v>696</v>
      </c>
      <c r="P365" s="2">
        <f t="shared" si="2521"/>
        <v>33</v>
      </c>
    </row>
    <row r="366" spans="1:16" x14ac:dyDescent="0.25">
      <c r="A366" s="5" t="s">
        <v>392</v>
      </c>
      <c r="B366" s="2" t="s">
        <v>1</v>
      </c>
      <c r="C366" s="2">
        <f t="shared" si="2650"/>
        <v>122</v>
      </c>
      <c r="D366" s="5" t="str">
        <f t="shared" ref="D366" si="2807">IF(AND(C366&gt;0,C366&lt;25),"units_archer_1.png",IF(AND(C366&gt;=25,C366&lt;50),"units_archer_2.png",IF(AND(C366&gt;=50,C366&lt;75),"units_archer_3.png",IF(AND(C366&gt;=75,C366&lt;100),"units_archer_4.png",IF(AND(C366&gt;=100,C366&lt;125),"units_archer_5.png",IF(AND(C366&gt;=125,C366&lt;150),"units_archer_6.png",IF(AND(C366&gt;=150,C366&lt;175),"units_archer_7.png",IF(AND(C366&gt;=175,C366&lt;200),"units_archer_8.png",IF(AND(C366&gt;=200,C366&lt;225),"units_archer_9.png",IF(AND(C366&gt;=225,C366&lt;250),"units_archer_10.png",IF(AND(C366&gt;=250,C366&lt;275),"units_archer_11.png",IF(AND(C366&gt;=275,C366&lt;300),"units_pikeman_12.png","units_pikeman_13.png"))))))))))))</f>
        <v>units_archer_5.png</v>
      </c>
      <c r="E366" s="5" t="str">
        <f t="shared" ref="E366:E420" si="2808">"Lkey_combat_unit_archer_"&amp;C366</f>
        <v>Lkey_combat_unit_archer_122</v>
      </c>
      <c r="F366" s="6">
        <f t="shared" ref="F366" si="2809">INT(F363+0.9*C366)</f>
        <v>6797</v>
      </c>
      <c r="G366" s="2">
        <f t="shared" ref="G366" si="2810">INT(G363+0.3*C366)</f>
        <v>2196</v>
      </c>
      <c r="H366" s="2">
        <f t="shared" ref="H366" si="2811">INT(H363+0.75*C366)</f>
        <v>5607</v>
      </c>
      <c r="I366" s="2">
        <f t="shared" ref="I366" si="2812">INT(I363+0.4*C366)</f>
        <v>2958</v>
      </c>
      <c r="J366" s="6" t="s">
        <v>23</v>
      </c>
      <c r="K366" s="2">
        <f t="shared" ref="K366:K367" si="2813">INT(K363+0.1*C366)</f>
        <v>706</v>
      </c>
      <c r="L366" s="2" t="s">
        <v>24</v>
      </c>
      <c r="M366" s="2">
        <f t="shared" ref="M366" si="2814">INT(M363+0.5*C366)</f>
        <v>3761</v>
      </c>
      <c r="N366" s="2" t="s">
        <v>27</v>
      </c>
      <c r="O366" s="2">
        <f t="shared" ref="O366" si="2815">INT(O363+0.05*C366)</f>
        <v>318</v>
      </c>
      <c r="P366" s="2">
        <f t="shared" si="2521"/>
        <v>38</v>
      </c>
    </row>
    <row r="367" spans="1:16" x14ac:dyDescent="0.25">
      <c r="A367" s="5" t="s">
        <v>393</v>
      </c>
      <c r="B367" s="2" t="s">
        <v>3</v>
      </c>
      <c r="C367" s="2">
        <f t="shared" si="2650"/>
        <v>122</v>
      </c>
      <c r="D367" s="5" t="str">
        <f t="shared" ref="D367" si="2816">IF(AND(C367&gt;0,C367&lt;25),"units_knight_1.png",IF(AND(C367&gt;=25,C367&lt;50),"units_knight_2.png",IF(AND(C367&gt;=50,C367&lt;75),"units_knight_3.png",IF(AND(C367&gt;=75,C367&lt;100),"units_knight_4.png",IF(AND(C367&gt;=100,C367&lt;125),"units_knight_5.png",IF(AND(C367&gt;=125,C367&lt;150),"units_knight_6.png",IF(AND(C367&gt;=150,C367&lt;175),"units_knight_7.png",IF(AND(C367&gt;=175,C367&lt;200),"units_knight_8.png",IF(AND(C367&gt;=200,C367&lt;225),"units_knight_9.png",IF(AND(C367&gt;=225,C367&lt;250),"units_knight_10.png",IF(AND(C367&gt;=250,C367&lt;275),"units_knight_11.png",IF(AND(C367&gt;=275,C367&lt;300),"units_pikeman_12.png","units_pikeman_13.png"))))))))))))</f>
        <v>units_knight_5.png</v>
      </c>
      <c r="E367" s="5" t="str">
        <f t="shared" ref="E367:E421" si="2817">"Lkey_combat_unit_knight_"&amp;C367</f>
        <v>Lkey_combat_unit_knight_122</v>
      </c>
      <c r="F367" s="6">
        <f t="shared" ref="F367" si="2818">INT(F364+1.1*C367)</f>
        <v>8298</v>
      </c>
      <c r="G367" s="2">
        <f t="shared" ref="G367" si="2819">INT(G364+0.6*C367)</f>
        <v>4478</v>
      </c>
      <c r="H367" s="2">
        <f t="shared" ref="H367" si="2820">INT(H364+0.65*C367)</f>
        <v>4833</v>
      </c>
      <c r="I367" s="2">
        <f t="shared" ref="I367" si="2821">INT(I364+0.2*C367)</f>
        <v>1452</v>
      </c>
      <c r="J367" s="6" t="s">
        <v>23</v>
      </c>
      <c r="K367" s="2">
        <f t="shared" si="2813"/>
        <v>716</v>
      </c>
      <c r="L367" s="2" t="s">
        <v>24</v>
      </c>
      <c r="M367" s="2">
        <f t="shared" ref="M367:M368" si="2822">INT(M364+0.05*C367)</f>
        <v>318</v>
      </c>
      <c r="N367" s="2" t="s">
        <v>27</v>
      </c>
      <c r="O367" s="2">
        <f t="shared" ref="O367" si="2823">INT(O364+0.5*C367)</f>
        <v>3751</v>
      </c>
      <c r="P367" s="2">
        <f t="shared" si="2521"/>
        <v>43</v>
      </c>
    </row>
    <row r="368" spans="1:16" x14ac:dyDescent="0.25">
      <c r="A368" s="5" t="s">
        <v>394</v>
      </c>
      <c r="B368" s="2" t="s">
        <v>15</v>
      </c>
      <c r="C368" s="2">
        <f t="shared" si="2650"/>
        <v>123</v>
      </c>
      <c r="D368" s="5" t="str">
        <f t="shared" ref="D368" si="2824">IF(AND(C368&gt;0,C368&lt;25),"units_pikeman_1.png",IF(AND(C368&gt;=25,C368&lt;50),"units_pikeman_2.png",IF(AND(C368&gt;=50,C368&lt;75),"units_pikeman_3.png",IF(AND(C368&gt;=75,C368&lt;100),"units_pikeman_4.png",IF(AND(C368&gt;=100,C368&lt;125),"units_pikeman_5.png",IF(AND(C368&gt;=125,C368&lt;150),"units_pikeman_6.png",IF(AND(C368&gt;=150,C368&lt;175),"units_pikeman_7.png",IF(AND(C368&gt;=175,C368&lt;200),"units_pikeman_8.png",IF(AND(C368&gt;=200,C368&lt;225),"units_pikeman_9.png",IF(AND(C368&gt;=225,C368&lt;250),"units_pikeman_10.png",IF(AND(C368&gt;=250,C368&lt;275),"units_pikeman_11.png",IF(AND(C368&gt;=275,C368&lt;300),"units_pikeman_12.png","units_pikeman_13.png"))))))))))))</f>
        <v>units_pikeman_5.png</v>
      </c>
      <c r="E368" s="5" t="str">
        <f t="shared" ref="E368:E422" si="2825">"Lkey_combat_unit_pikeman_"&amp;C368</f>
        <v>Lkey_combat_unit_pikeman_123</v>
      </c>
      <c r="F368" s="6">
        <f t="shared" ref="F368" si="2826">INT(F365+1.3*C368)</f>
        <v>9977</v>
      </c>
      <c r="G368" s="2">
        <f t="shared" ref="G368" si="2827">INT(G365+0.5*C368)</f>
        <v>3792</v>
      </c>
      <c r="H368" s="2">
        <f t="shared" ref="H368" si="2828">INT(H365+0.5*C368)</f>
        <v>3792</v>
      </c>
      <c r="I368" s="2">
        <f t="shared" ref="I368" si="2829">INT(I365+0.7*C368)</f>
        <v>5305</v>
      </c>
      <c r="J368" s="6" t="s">
        <v>23</v>
      </c>
      <c r="K368" s="2">
        <f t="shared" ref="K368" si="2830">INT(K365+0.5*C368)</f>
        <v>3832</v>
      </c>
      <c r="L368" s="2" t="s">
        <v>24</v>
      </c>
      <c r="M368" s="2">
        <f t="shared" si="2822"/>
        <v>324</v>
      </c>
      <c r="N368" s="2" t="s">
        <v>27</v>
      </c>
      <c r="O368" s="2">
        <f t="shared" ref="O368" si="2831">INT(O365+0.1*C368)</f>
        <v>708</v>
      </c>
      <c r="P368" s="2">
        <f t="shared" si="2521"/>
        <v>34</v>
      </c>
    </row>
    <row r="369" spans="1:16" x14ac:dyDescent="0.25">
      <c r="A369" s="5" t="s">
        <v>395</v>
      </c>
      <c r="B369" s="2" t="s">
        <v>1</v>
      </c>
      <c r="C369" s="2">
        <f t="shared" si="2650"/>
        <v>123</v>
      </c>
      <c r="D369" s="5" t="str">
        <f t="shared" ref="D369" si="2832">IF(AND(C369&gt;0,C369&lt;25),"units_archer_1.png",IF(AND(C369&gt;=25,C369&lt;50),"units_archer_2.png",IF(AND(C369&gt;=50,C369&lt;75),"units_archer_3.png",IF(AND(C369&gt;=75,C369&lt;100),"units_archer_4.png",IF(AND(C369&gt;=100,C369&lt;125),"units_archer_5.png",IF(AND(C369&gt;=125,C369&lt;150),"units_archer_6.png",IF(AND(C369&gt;=150,C369&lt;175),"units_archer_7.png",IF(AND(C369&gt;=175,C369&lt;200),"units_archer_8.png",IF(AND(C369&gt;=200,C369&lt;225),"units_archer_9.png",IF(AND(C369&gt;=225,C369&lt;250),"units_archer_10.png",IF(AND(C369&gt;=250,C369&lt;275),"units_archer_11.png",IF(AND(C369&gt;=275,C369&lt;300),"units_pikeman_12.png","units_pikeman_13.png"))))))))))))</f>
        <v>units_archer_5.png</v>
      </c>
      <c r="E369" s="5" t="str">
        <f t="shared" ref="E369:E423" si="2833">"Lkey_combat_unit_archer_"&amp;C369</f>
        <v>Lkey_combat_unit_archer_123</v>
      </c>
      <c r="F369" s="6">
        <f t="shared" ref="F369" si="2834">INT(F366+0.9*C369)</f>
        <v>6907</v>
      </c>
      <c r="G369" s="2">
        <f t="shared" ref="G369" si="2835">INT(G366+0.3*C369)</f>
        <v>2232</v>
      </c>
      <c r="H369" s="2">
        <f t="shared" ref="H369" si="2836">INT(H366+0.75*C369)</f>
        <v>5699</v>
      </c>
      <c r="I369" s="2">
        <f t="shared" ref="I369" si="2837">INT(I366+0.4*C369)</f>
        <v>3007</v>
      </c>
      <c r="J369" s="6" t="s">
        <v>23</v>
      </c>
      <c r="K369" s="2">
        <f t="shared" ref="K369:K370" si="2838">INT(K366+0.1*C369)</f>
        <v>718</v>
      </c>
      <c r="L369" s="2" t="s">
        <v>24</v>
      </c>
      <c r="M369" s="2">
        <f t="shared" ref="M369" si="2839">INT(M366+0.5*C369)</f>
        <v>3822</v>
      </c>
      <c r="N369" s="2" t="s">
        <v>27</v>
      </c>
      <c r="O369" s="2">
        <f t="shared" ref="O369" si="2840">INT(O366+0.05*C369)</f>
        <v>324</v>
      </c>
      <c r="P369" s="2">
        <f t="shared" si="2521"/>
        <v>39</v>
      </c>
    </row>
    <row r="370" spans="1:16" x14ac:dyDescent="0.25">
      <c r="A370" s="5" t="s">
        <v>396</v>
      </c>
      <c r="B370" s="2" t="s">
        <v>3</v>
      </c>
      <c r="C370" s="2">
        <f t="shared" si="2650"/>
        <v>123</v>
      </c>
      <c r="D370" s="5" t="str">
        <f t="shared" ref="D370" si="2841">IF(AND(C370&gt;0,C370&lt;25),"units_knight_1.png",IF(AND(C370&gt;=25,C370&lt;50),"units_knight_2.png",IF(AND(C370&gt;=50,C370&lt;75),"units_knight_3.png",IF(AND(C370&gt;=75,C370&lt;100),"units_knight_4.png",IF(AND(C370&gt;=100,C370&lt;125),"units_knight_5.png",IF(AND(C370&gt;=125,C370&lt;150),"units_knight_6.png",IF(AND(C370&gt;=150,C370&lt;175),"units_knight_7.png",IF(AND(C370&gt;=175,C370&lt;200),"units_knight_8.png",IF(AND(C370&gt;=200,C370&lt;225),"units_knight_9.png",IF(AND(C370&gt;=225,C370&lt;250),"units_knight_10.png",IF(AND(C370&gt;=250,C370&lt;275),"units_knight_11.png",IF(AND(C370&gt;=275,C370&lt;300),"units_pikeman_12.png","units_pikeman_13.png"))))))))))))</f>
        <v>units_knight_5.png</v>
      </c>
      <c r="E370" s="5" t="str">
        <f t="shared" ref="E370:E424" si="2842">"Lkey_combat_unit_knight_"&amp;C370</f>
        <v>Lkey_combat_unit_knight_123</v>
      </c>
      <c r="F370" s="6">
        <f t="shared" ref="F370" si="2843">INT(F367+1.1*C370)</f>
        <v>8433</v>
      </c>
      <c r="G370" s="2">
        <f t="shared" ref="G370" si="2844">INT(G367+0.6*C370)</f>
        <v>4551</v>
      </c>
      <c r="H370" s="2">
        <f t="shared" ref="H370" si="2845">INT(H367+0.65*C370)</f>
        <v>4912</v>
      </c>
      <c r="I370" s="2">
        <f t="shared" ref="I370" si="2846">INT(I367+0.2*C370)</f>
        <v>1476</v>
      </c>
      <c r="J370" s="6" t="s">
        <v>23</v>
      </c>
      <c r="K370" s="2">
        <f t="shared" si="2838"/>
        <v>728</v>
      </c>
      <c r="L370" s="2" t="s">
        <v>24</v>
      </c>
      <c r="M370" s="2">
        <f t="shared" ref="M370:M371" si="2847">INT(M367+0.05*C370)</f>
        <v>324</v>
      </c>
      <c r="N370" s="2" t="s">
        <v>27</v>
      </c>
      <c r="O370" s="2">
        <f t="shared" ref="O370" si="2848">INT(O367+0.5*C370)</f>
        <v>3812</v>
      </c>
      <c r="P370" s="2">
        <f t="shared" si="2521"/>
        <v>44</v>
      </c>
    </row>
    <row r="371" spans="1:16" x14ac:dyDescent="0.25">
      <c r="A371" s="5" t="s">
        <v>397</v>
      </c>
      <c r="B371" s="2" t="s">
        <v>15</v>
      </c>
      <c r="C371" s="2">
        <f t="shared" si="2650"/>
        <v>124</v>
      </c>
      <c r="D371" s="5" t="str">
        <f t="shared" ref="D371" si="2849">IF(AND(C371&gt;0,C371&lt;25),"units_pikeman_1.png",IF(AND(C371&gt;=25,C371&lt;50),"units_pikeman_2.png",IF(AND(C371&gt;=50,C371&lt;75),"units_pikeman_3.png",IF(AND(C371&gt;=75,C371&lt;100),"units_pikeman_4.png",IF(AND(C371&gt;=100,C371&lt;125),"units_pikeman_5.png",IF(AND(C371&gt;=125,C371&lt;150),"units_pikeman_6.png",IF(AND(C371&gt;=150,C371&lt;175),"units_pikeman_7.png",IF(AND(C371&gt;=175,C371&lt;200),"units_pikeman_8.png",IF(AND(C371&gt;=200,C371&lt;225),"units_pikeman_9.png",IF(AND(C371&gt;=225,C371&lt;250),"units_pikeman_10.png",IF(AND(C371&gt;=250,C371&lt;275),"units_pikeman_11.png",IF(AND(C371&gt;=275,C371&lt;300),"units_pikeman_12.png","units_pikeman_13.png"))))))))))))</f>
        <v>units_pikeman_5.png</v>
      </c>
      <c r="E371" s="5" t="str">
        <f t="shared" ref="E371:E425" si="2850">"Lkey_combat_unit_pikeman_"&amp;C371</f>
        <v>Lkey_combat_unit_pikeman_124</v>
      </c>
      <c r="F371" s="6">
        <f t="shared" ref="F371" si="2851">INT(F368+1.3*C371)</f>
        <v>10138</v>
      </c>
      <c r="G371" s="2">
        <f t="shared" ref="G371" si="2852">INT(G368+0.5*C371)</f>
        <v>3854</v>
      </c>
      <c r="H371" s="2">
        <f t="shared" ref="H371" si="2853">INT(H368+0.5*C371)</f>
        <v>3854</v>
      </c>
      <c r="I371" s="2">
        <f t="shared" ref="I371" si="2854">INT(I368+0.7*C371)</f>
        <v>5391</v>
      </c>
      <c r="J371" s="6" t="s">
        <v>23</v>
      </c>
      <c r="K371" s="2">
        <f t="shared" ref="K371" si="2855">INT(K368+0.5*C371)</f>
        <v>3894</v>
      </c>
      <c r="L371" s="2" t="s">
        <v>24</v>
      </c>
      <c r="M371" s="2">
        <f t="shared" si="2847"/>
        <v>330</v>
      </c>
      <c r="N371" s="2" t="s">
        <v>27</v>
      </c>
      <c r="O371" s="2">
        <f t="shared" ref="O371" si="2856">INT(O368+0.1*C371)</f>
        <v>720</v>
      </c>
      <c r="P371" s="2">
        <f t="shared" si="2521"/>
        <v>35</v>
      </c>
    </row>
    <row r="372" spans="1:16" x14ac:dyDescent="0.25">
      <c r="A372" s="5" t="s">
        <v>398</v>
      </c>
      <c r="B372" s="2" t="s">
        <v>1</v>
      </c>
      <c r="C372" s="2">
        <f t="shared" si="2650"/>
        <v>124</v>
      </c>
      <c r="D372" s="5" t="str">
        <f t="shared" ref="D372" si="2857">IF(AND(C372&gt;0,C372&lt;25),"units_archer_1.png",IF(AND(C372&gt;=25,C372&lt;50),"units_archer_2.png",IF(AND(C372&gt;=50,C372&lt;75),"units_archer_3.png",IF(AND(C372&gt;=75,C372&lt;100),"units_archer_4.png",IF(AND(C372&gt;=100,C372&lt;125),"units_archer_5.png",IF(AND(C372&gt;=125,C372&lt;150),"units_archer_6.png",IF(AND(C372&gt;=150,C372&lt;175),"units_archer_7.png",IF(AND(C372&gt;=175,C372&lt;200),"units_archer_8.png",IF(AND(C372&gt;=200,C372&lt;225),"units_archer_9.png",IF(AND(C372&gt;=225,C372&lt;250),"units_archer_10.png",IF(AND(C372&gt;=250,C372&lt;275),"units_archer_11.png",IF(AND(C372&gt;=275,C372&lt;300),"units_pikeman_12.png","units_pikeman_13.png"))))))))))))</f>
        <v>units_archer_5.png</v>
      </c>
      <c r="E372" s="5" t="str">
        <f t="shared" ref="E372:E426" si="2858">"Lkey_combat_unit_archer_"&amp;C372</f>
        <v>Lkey_combat_unit_archer_124</v>
      </c>
      <c r="F372" s="6">
        <f t="shared" ref="F372" si="2859">INT(F369+0.9*C372)</f>
        <v>7018</v>
      </c>
      <c r="G372" s="2">
        <f t="shared" ref="G372" si="2860">INT(G369+0.3*C372)</f>
        <v>2269</v>
      </c>
      <c r="H372" s="2">
        <f t="shared" ref="H372" si="2861">INT(H369+0.75*C372)</f>
        <v>5792</v>
      </c>
      <c r="I372" s="2">
        <f t="shared" ref="I372" si="2862">INT(I369+0.4*C372)</f>
        <v>3056</v>
      </c>
      <c r="J372" s="6" t="s">
        <v>23</v>
      </c>
      <c r="K372" s="2">
        <f t="shared" ref="K372:K373" si="2863">INT(K369+0.1*C372)</f>
        <v>730</v>
      </c>
      <c r="L372" s="2" t="s">
        <v>24</v>
      </c>
      <c r="M372" s="2">
        <f t="shared" ref="M372" si="2864">INT(M369+0.5*C372)</f>
        <v>3884</v>
      </c>
      <c r="N372" s="2" t="s">
        <v>27</v>
      </c>
      <c r="O372" s="2">
        <f t="shared" ref="O372" si="2865">INT(O369+0.05*C372)</f>
        <v>330</v>
      </c>
      <c r="P372" s="2">
        <f t="shared" si="2521"/>
        <v>40</v>
      </c>
    </row>
    <row r="373" spans="1:16" x14ac:dyDescent="0.25">
      <c r="A373" s="5" t="s">
        <v>399</v>
      </c>
      <c r="B373" s="2" t="s">
        <v>3</v>
      </c>
      <c r="C373" s="2">
        <f t="shared" si="2650"/>
        <v>124</v>
      </c>
      <c r="D373" s="5" t="str">
        <f t="shared" ref="D373" si="2866">IF(AND(C373&gt;0,C373&lt;25),"units_knight_1.png",IF(AND(C373&gt;=25,C373&lt;50),"units_knight_2.png",IF(AND(C373&gt;=50,C373&lt;75),"units_knight_3.png",IF(AND(C373&gt;=75,C373&lt;100),"units_knight_4.png",IF(AND(C373&gt;=100,C373&lt;125),"units_knight_5.png",IF(AND(C373&gt;=125,C373&lt;150),"units_knight_6.png",IF(AND(C373&gt;=150,C373&lt;175),"units_knight_7.png",IF(AND(C373&gt;=175,C373&lt;200),"units_knight_8.png",IF(AND(C373&gt;=200,C373&lt;225),"units_knight_9.png",IF(AND(C373&gt;=225,C373&lt;250),"units_knight_10.png",IF(AND(C373&gt;=250,C373&lt;275),"units_knight_11.png",IF(AND(C373&gt;=275,C373&lt;300),"units_pikeman_12.png","units_pikeman_13.png"))))))))))))</f>
        <v>units_knight_5.png</v>
      </c>
      <c r="E373" s="5" t="str">
        <f t="shared" ref="E373:E427" si="2867">"Lkey_combat_unit_knight_"&amp;C373</f>
        <v>Lkey_combat_unit_knight_124</v>
      </c>
      <c r="F373" s="6">
        <f t="shared" ref="F373" si="2868">INT(F370+1.1*C373)</f>
        <v>8569</v>
      </c>
      <c r="G373" s="2">
        <f t="shared" ref="G373" si="2869">INT(G370+0.6*C373)</f>
        <v>4625</v>
      </c>
      <c r="H373" s="2">
        <f t="shared" ref="H373" si="2870">INT(H370+0.65*C373)</f>
        <v>4992</v>
      </c>
      <c r="I373" s="2">
        <f t="shared" ref="I373" si="2871">INT(I370+0.2*C373)</f>
        <v>1500</v>
      </c>
      <c r="J373" s="6" t="s">
        <v>23</v>
      </c>
      <c r="K373" s="2">
        <f t="shared" si="2863"/>
        <v>740</v>
      </c>
      <c r="L373" s="2" t="s">
        <v>24</v>
      </c>
      <c r="M373" s="2">
        <f t="shared" ref="M373:M374" si="2872">INT(M370+0.05*C373)</f>
        <v>330</v>
      </c>
      <c r="N373" s="2" t="s">
        <v>27</v>
      </c>
      <c r="O373" s="2">
        <f t="shared" ref="O373" si="2873">INT(O370+0.5*C373)</f>
        <v>3874</v>
      </c>
      <c r="P373" s="2">
        <f t="shared" si="2521"/>
        <v>45</v>
      </c>
    </row>
    <row r="374" spans="1:16" x14ac:dyDescent="0.25">
      <c r="A374" s="5" t="s">
        <v>400</v>
      </c>
      <c r="B374" s="2" t="s">
        <v>15</v>
      </c>
      <c r="C374" s="2">
        <f t="shared" si="2650"/>
        <v>125</v>
      </c>
      <c r="D374" s="5" t="str">
        <f t="shared" ref="D374" si="2874">IF(AND(C374&gt;0,C374&lt;25),"units_pikeman_1.png",IF(AND(C374&gt;=25,C374&lt;50),"units_pikeman_2.png",IF(AND(C374&gt;=50,C374&lt;75),"units_pikeman_3.png",IF(AND(C374&gt;=75,C374&lt;100),"units_pikeman_4.png",IF(AND(C374&gt;=100,C374&lt;125),"units_pikeman_5.png",IF(AND(C374&gt;=125,C374&lt;150),"units_pikeman_6.png",IF(AND(C374&gt;=150,C374&lt;175),"units_pikeman_7.png",IF(AND(C374&gt;=175,C374&lt;200),"units_pikeman_8.png",IF(AND(C374&gt;=200,C374&lt;225),"units_pikeman_9.png",IF(AND(C374&gt;=225,C374&lt;250),"units_pikeman_10.png",IF(AND(C374&gt;=250,C374&lt;275),"units_pikeman_11.png",IF(AND(C374&gt;=275,C374&lt;300),"units_pikeman_12.png","units_pikeman_13.png"))))))))))))</f>
        <v>units_pikeman_6.png</v>
      </c>
      <c r="E374" s="5" t="str">
        <f t="shared" ref="E374:E428" si="2875">"Lkey_combat_unit_pikeman_"&amp;C374</f>
        <v>Lkey_combat_unit_pikeman_125</v>
      </c>
      <c r="F374" s="6">
        <f t="shared" ref="F374" si="2876">INT(F371+1.3*C374)</f>
        <v>10300</v>
      </c>
      <c r="G374" s="2">
        <f t="shared" ref="G374" si="2877">INT(G371+0.5*C374)</f>
        <v>3916</v>
      </c>
      <c r="H374" s="2">
        <f t="shared" ref="H374" si="2878">INT(H371+0.5*C374)</f>
        <v>3916</v>
      </c>
      <c r="I374" s="2">
        <f t="shared" ref="I374" si="2879">INT(I371+0.7*C374)</f>
        <v>5478</v>
      </c>
      <c r="J374" s="6" t="s">
        <v>23</v>
      </c>
      <c r="K374" s="2">
        <f t="shared" ref="K374" si="2880">INT(K371+0.5*C374)</f>
        <v>3956</v>
      </c>
      <c r="L374" s="2" t="s">
        <v>24</v>
      </c>
      <c r="M374" s="2">
        <f t="shared" si="2872"/>
        <v>336</v>
      </c>
      <c r="N374" s="2" t="s">
        <v>27</v>
      </c>
      <c r="O374" s="2">
        <f t="shared" ref="O374" si="2881">INT(O371+0.1*C374)</f>
        <v>732</v>
      </c>
      <c r="P374" s="2">
        <f t="shared" si="2521"/>
        <v>36</v>
      </c>
    </row>
    <row r="375" spans="1:16" x14ac:dyDescent="0.25">
      <c r="A375" s="5" t="s">
        <v>401</v>
      </c>
      <c r="B375" s="2" t="s">
        <v>1</v>
      </c>
      <c r="C375" s="2">
        <f t="shared" si="2650"/>
        <v>125</v>
      </c>
      <c r="D375" s="5" t="str">
        <f t="shared" ref="D375" si="2882">IF(AND(C375&gt;0,C375&lt;25),"units_archer_1.png",IF(AND(C375&gt;=25,C375&lt;50),"units_archer_2.png",IF(AND(C375&gt;=50,C375&lt;75),"units_archer_3.png",IF(AND(C375&gt;=75,C375&lt;100),"units_archer_4.png",IF(AND(C375&gt;=100,C375&lt;125),"units_archer_5.png",IF(AND(C375&gt;=125,C375&lt;150),"units_archer_6.png",IF(AND(C375&gt;=150,C375&lt;175),"units_archer_7.png",IF(AND(C375&gt;=175,C375&lt;200),"units_archer_8.png",IF(AND(C375&gt;=200,C375&lt;225),"units_archer_9.png",IF(AND(C375&gt;=225,C375&lt;250),"units_archer_10.png",IF(AND(C375&gt;=250,C375&lt;275),"units_archer_11.png",IF(AND(C375&gt;=275,C375&lt;300),"units_pikeman_12.png","units_pikeman_13.png"))))))))))))</f>
        <v>units_archer_6.png</v>
      </c>
      <c r="E375" s="5" t="str">
        <f t="shared" ref="E375:E429" si="2883">"Lkey_combat_unit_archer_"&amp;C375</f>
        <v>Lkey_combat_unit_archer_125</v>
      </c>
      <c r="F375" s="6">
        <f t="shared" ref="F375" si="2884">INT(F372+0.9*C375)</f>
        <v>7130</v>
      </c>
      <c r="G375" s="2">
        <f t="shared" ref="G375" si="2885">INT(G372+0.3*C375)</f>
        <v>2306</v>
      </c>
      <c r="H375" s="2">
        <f t="shared" ref="H375" si="2886">INT(H372+0.75*C375)</f>
        <v>5885</v>
      </c>
      <c r="I375" s="2">
        <f t="shared" ref="I375" si="2887">INT(I372+0.4*C375)</f>
        <v>3106</v>
      </c>
      <c r="J375" s="6" t="s">
        <v>23</v>
      </c>
      <c r="K375" s="2">
        <f t="shared" ref="K375:K376" si="2888">INT(K372+0.1*C375)</f>
        <v>742</v>
      </c>
      <c r="L375" s="2" t="s">
        <v>24</v>
      </c>
      <c r="M375" s="2">
        <f t="shared" ref="M375" si="2889">INT(M372+0.5*C375)</f>
        <v>3946</v>
      </c>
      <c r="N375" s="2" t="s">
        <v>27</v>
      </c>
      <c r="O375" s="2">
        <f t="shared" ref="O375" si="2890">INT(O372+0.05*C375)</f>
        <v>336</v>
      </c>
      <c r="P375" s="2">
        <f t="shared" si="2521"/>
        <v>41</v>
      </c>
    </row>
    <row r="376" spans="1:16" x14ac:dyDescent="0.25">
      <c r="A376" s="5" t="s">
        <v>402</v>
      </c>
      <c r="B376" s="2" t="s">
        <v>3</v>
      </c>
      <c r="C376" s="2">
        <f t="shared" si="2650"/>
        <v>125</v>
      </c>
      <c r="D376" s="5" t="str">
        <f t="shared" ref="D376" si="2891">IF(AND(C376&gt;0,C376&lt;25),"units_knight_1.png",IF(AND(C376&gt;=25,C376&lt;50),"units_knight_2.png",IF(AND(C376&gt;=50,C376&lt;75),"units_knight_3.png",IF(AND(C376&gt;=75,C376&lt;100),"units_knight_4.png",IF(AND(C376&gt;=100,C376&lt;125),"units_knight_5.png",IF(AND(C376&gt;=125,C376&lt;150),"units_knight_6.png",IF(AND(C376&gt;=150,C376&lt;175),"units_knight_7.png",IF(AND(C376&gt;=175,C376&lt;200),"units_knight_8.png",IF(AND(C376&gt;=200,C376&lt;225),"units_knight_9.png",IF(AND(C376&gt;=225,C376&lt;250),"units_knight_10.png",IF(AND(C376&gt;=250,C376&lt;275),"units_knight_11.png",IF(AND(C376&gt;=275,C376&lt;300),"units_pikeman_12.png","units_pikeman_13.png"))))))))))))</f>
        <v>units_knight_6.png</v>
      </c>
      <c r="E376" s="5" t="str">
        <f t="shared" ref="E376:E430" si="2892">"Lkey_combat_unit_knight_"&amp;C376</f>
        <v>Lkey_combat_unit_knight_125</v>
      </c>
      <c r="F376" s="6">
        <f t="shared" ref="F376" si="2893">INT(F373+1.1*C376)</f>
        <v>8706</v>
      </c>
      <c r="G376" s="2">
        <f t="shared" ref="G376" si="2894">INT(G373+0.6*C376)</f>
        <v>4700</v>
      </c>
      <c r="H376" s="2">
        <f t="shared" ref="H376" si="2895">INT(H373+0.65*C376)</f>
        <v>5073</v>
      </c>
      <c r="I376" s="2">
        <f t="shared" ref="I376" si="2896">INT(I373+0.2*C376)</f>
        <v>1525</v>
      </c>
      <c r="J376" s="6" t="s">
        <v>23</v>
      </c>
      <c r="K376" s="2">
        <f t="shared" si="2888"/>
        <v>752</v>
      </c>
      <c r="L376" s="2" t="s">
        <v>24</v>
      </c>
      <c r="M376" s="2">
        <f t="shared" ref="M376:M377" si="2897">INT(M373+0.05*C376)</f>
        <v>336</v>
      </c>
      <c r="N376" s="2" t="s">
        <v>27</v>
      </c>
      <c r="O376" s="2">
        <f t="shared" ref="O376" si="2898">INT(O373+0.5*C376)</f>
        <v>3936</v>
      </c>
      <c r="P376" s="2">
        <f t="shared" si="2521"/>
        <v>46</v>
      </c>
    </row>
    <row r="377" spans="1:16" x14ac:dyDescent="0.25">
      <c r="A377" s="5" t="s">
        <v>403</v>
      </c>
      <c r="B377" s="2" t="s">
        <v>15</v>
      </c>
      <c r="C377" s="2">
        <f t="shared" si="2650"/>
        <v>126</v>
      </c>
      <c r="D377" s="5" t="str">
        <f t="shared" ref="D377" si="2899">IF(AND(C377&gt;0,C377&lt;25),"units_pikeman_1.png",IF(AND(C377&gt;=25,C377&lt;50),"units_pikeman_2.png",IF(AND(C377&gt;=50,C377&lt;75),"units_pikeman_3.png",IF(AND(C377&gt;=75,C377&lt;100),"units_pikeman_4.png",IF(AND(C377&gt;=100,C377&lt;125),"units_pikeman_5.png",IF(AND(C377&gt;=125,C377&lt;150),"units_pikeman_6.png",IF(AND(C377&gt;=150,C377&lt;175),"units_pikeman_7.png",IF(AND(C377&gt;=175,C377&lt;200),"units_pikeman_8.png",IF(AND(C377&gt;=200,C377&lt;225),"units_pikeman_9.png",IF(AND(C377&gt;=225,C377&lt;250),"units_pikeman_10.png",IF(AND(C377&gt;=250,C377&lt;275),"units_pikeman_11.png",IF(AND(C377&gt;=275,C377&lt;300),"units_pikeman_12.png","units_pikeman_13.png"))))))))))))</f>
        <v>units_pikeman_6.png</v>
      </c>
      <c r="E377" s="5" t="str">
        <f t="shared" ref="E377:E431" si="2900">"Lkey_combat_unit_pikeman_"&amp;C377</f>
        <v>Lkey_combat_unit_pikeman_126</v>
      </c>
      <c r="F377" s="6">
        <f t="shared" ref="F377" si="2901">INT(F374+1.3*C377)</f>
        <v>10463</v>
      </c>
      <c r="G377" s="2">
        <f t="shared" ref="G377" si="2902">INT(G374+0.5*C377)</f>
        <v>3979</v>
      </c>
      <c r="H377" s="2">
        <f t="shared" ref="H377" si="2903">INT(H374+0.5*C377)</f>
        <v>3979</v>
      </c>
      <c r="I377" s="2">
        <f t="shared" ref="I377" si="2904">INT(I374+0.7*C377)</f>
        <v>5566</v>
      </c>
      <c r="J377" s="6" t="s">
        <v>23</v>
      </c>
      <c r="K377" s="2">
        <f t="shared" ref="K377" si="2905">INT(K374+0.5*C377)</f>
        <v>4019</v>
      </c>
      <c r="L377" s="2" t="s">
        <v>24</v>
      </c>
      <c r="M377" s="2">
        <f t="shared" si="2897"/>
        <v>342</v>
      </c>
      <c r="N377" s="2" t="s">
        <v>27</v>
      </c>
      <c r="O377" s="2">
        <f t="shared" ref="O377" si="2906">INT(O374+0.1*C377)</f>
        <v>744</v>
      </c>
      <c r="P377" s="2">
        <f t="shared" si="2521"/>
        <v>37</v>
      </c>
    </row>
    <row r="378" spans="1:16" x14ac:dyDescent="0.25">
      <c r="A378" s="5" t="s">
        <v>404</v>
      </c>
      <c r="B378" s="2" t="s">
        <v>1</v>
      </c>
      <c r="C378" s="2">
        <f t="shared" si="2650"/>
        <v>126</v>
      </c>
      <c r="D378" s="5" t="str">
        <f t="shared" ref="D378" si="2907">IF(AND(C378&gt;0,C378&lt;25),"units_archer_1.png",IF(AND(C378&gt;=25,C378&lt;50),"units_archer_2.png",IF(AND(C378&gt;=50,C378&lt;75),"units_archer_3.png",IF(AND(C378&gt;=75,C378&lt;100),"units_archer_4.png",IF(AND(C378&gt;=100,C378&lt;125),"units_archer_5.png",IF(AND(C378&gt;=125,C378&lt;150),"units_archer_6.png",IF(AND(C378&gt;=150,C378&lt;175),"units_archer_7.png",IF(AND(C378&gt;=175,C378&lt;200),"units_archer_8.png",IF(AND(C378&gt;=200,C378&lt;225),"units_archer_9.png",IF(AND(C378&gt;=225,C378&lt;250),"units_archer_10.png",IF(AND(C378&gt;=250,C378&lt;275),"units_archer_11.png",IF(AND(C378&gt;=275,C378&lt;300),"units_pikeman_12.png","units_pikeman_13.png"))))))))))))</f>
        <v>units_archer_6.png</v>
      </c>
      <c r="E378" s="5" t="str">
        <f t="shared" ref="E378:E432" si="2908">"Lkey_combat_unit_archer_"&amp;C378</f>
        <v>Lkey_combat_unit_archer_126</v>
      </c>
      <c r="F378" s="6">
        <f t="shared" ref="F378" si="2909">INT(F375+0.9*C378)</f>
        <v>7243</v>
      </c>
      <c r="G378" s="2">
        <f t="shared" ref="G378" si="2910">INT(G375+0.3*C378)</f>
        <v>2343</v>
      </c>
      <c r="H378" s="2">
        <f t="shared" ref="H378" si="2911">INT(H375+0.75*C378)</f>
        <v>5979</v>
      </c>
      <c r="I378" s="2">
        <f t="shared" ref="I378" si="2912">INT(I375+0.4*C378)</f>
        <v>3156</v>
      </c>
      <c r="J378" s="6" t="s">
        <v>23</v>
      </c>
      <c r="K378" s="2">
        <f t="shared" ref="K378:K379" si="2913">INT(K375+0.1*C378)</f>
        <v>754</v>
      </c>
      <c r="L378" s="2" t="s">
        <v>24</v>
      </c>
      <c r="M378" s="2">
        <f t="shared" ref="M378" si="2914">INT(M375+0.5*C378)</f>
        <v>4009</v>
      </c>
      <c r="N378" s="2" t="s">
        <v>27</v>
      </c>
      <c r="O378" s="2">
        <f t="shared" ref="O378" si="2915">INT(O375+0.05*C378)</f>
        <v>342</v>
      </c>
      <c r="P378" s="2">
        <f t="shared" si="2521"/>
        <v>42</v>
      </c>
    </row>
    <row r="379" spans="1:16" x14ac:dyDescent="0.25">
      <c r="A379" s="5" t="s">
        <v>405</v>
      </c>
      <c r="B379" s="2" t="s">
        <v>3</v>
      </c>
      <c r="C379" s="2">
        <f t="shared" si="2650"/>
        <v>126</v>
      </c>
      <c r="D379" s="5" t="str">
        <f t="shared" ref="D379" si="2916">IF(AND(C379&gt;0,C379&lt;25),"units_knight_1.png",IF(AND(C379&gt;=25,C379&lt;50),"units_knight_2.png",IF(AND(C379&gt;=50,C379&lt;75),"units_knight_3.png",IF(AND(C379&gt;=75,C379&lt;100),"units_knight_4.png",IF(AND(C379&gt;=100,C379&lt;125),"units_knight_5.png",IF(AND(C379&gt;=125,C379&lt;150),"units_knight_6.png",IF(AND(C379&gt;=150,C379&lt;175),"units_knight_7.png",IF(AND(C379&gt;=175,C379&lt;200),"units_knight_8.png",IF(AND(C379&gt;=200,C379&lt;225),"units_knight_9.png",IF(AND(C379&gt;=225,C379&lt;250),"units_knight_10.png",IF(AND(C379&gt;=250,C379&lt;275),"units_knight_11.png",IF(AND(C379&gt;=275,C379&lt;300),"units_pikeman_12.png","units_pikeman_13.png"))))))))))))</f>
        <v>units_knight_6.png</v>
      </c>
      <c r="E379" s="5" t="str">
        <f t="shared" ref="E379:E433" si="2917">"Lkey_combat_unit_knight_"&amp;C379</f>
        <v>Lkey_combat_unit_knight_126</v>
      </c>
      <c r="F379" s="6">
        <f t="shared" ref="F379" si="2918">INT(F376+1.1*C379)</f>
        <v>8844</v>
      </c>
      <c r="G379" s="2">
        <f t="shared" ref="G379" si="2919">INT(G376+0.6*C379)</f>
        <v>4775</v>
      </c>
      <c r="H379" s="2">
        <f t="shared" ref="H379" si="2920">INT(H376+0.65*C379)</f>
        <v>5154</v>
      </c>
      <c r="I379" s="2">
        <f t="shared" ref="I379" si="2921">INT(I376+0.2*C379)</f>
        <v>1550</v>
      </c>
      <c r="J379" s="6" t="s">
        <v>23</v>
      </c>
      <c r="K379" s="2">
        <f t="shared" si="2913"/>
        <v>764</v>
      </c>
      <c r="L379" s="2" t="s">
        <v>24</v>
      </c>
      <c r="M379" s="2">
        <f t="shared" ref="M379:M380" si="2922">INT(M376+0.05*C379)</f>
        <v>342</v>
      </c>
      <c r="N379" s="2" t="s">
        <v>27</v>
      </c>
      <c r="O379" s="2">
        <f t="shared" ref="O379" si="2923">INT(O376+0.5*C379)</f>
        <v>3999</v>
      </c>
      <c r="P379" s="2">
        <f t="shared" si="2521"/>
        <v>47</v>
      </c>
    </row>
    <row r="380" spans="1:16" x14ac:dyDescent="0.25">
      <c r="A380" s="5" t="s">
        <v>406</v>
      </c>
      <c r="B380" s="2" t="s">
        <v>15</v>
      </c>
      <c r="C380" s="2">
        <f t="shared" si="2650"/>
        <v>127</v>
      </c>
      <c r="D380" s="5" t="str">
        <f t="shared" ref="D380" si="2924">IF(AND(C380&gt;0,C380&lt;25),"units_pikeman_1.png",IF(AND(C380&gt;=25,C380&lt;50),"units_pikeman_2.png",IF(AND(C380&gt;=50,C380&lt;75),"units_pikeman_3.png",IF(AND(C380&gt;=75,C380&lt;100),"units_pikeman_4.png",IF(AND(C380&gt;=100,C380&lt;125),"units_pikeman_5.png",IF(AND(C380&gt;=125,C380&lt;150),"units_pikeman_6.png",IF(AND(C380&gt;=150,C380&lt;175),"units_pikeman_7.png",IF(AND(C380&gt;=175,C380&lt;200),"units_pikeman_8.png",IF(AND(C380&gt;=200,C380&lt;225),"units_pikeman_9.png",IF(AND(C380&gt;=225,C380&lt;250),"units_pikeman_10.png",IF(AND(C380&gt;=250,C380&lt;275),"units_pikeman_11.png",IF(AND(C380&gt;=275,C380&lt;300),"units_pikeman_12.png","units_pikeman_13.png"))))))))))))</f>
        <v>units_pikeman_6.png</v>
      </c>
      <c r="E380" s="5" t="str">
        <f t="shared" ref="E380:E434" si="2925">"Lkey_combat_unit_pikeman_"&amp;C380</f>
        <v>Lkey_combat_unit_pikeman_127</v>
      </c>
      <c r="F380" s="6">
        <f t="shared" ref="F380" si="2926">INT(F377+1.3*C380)</f>
        <v>10628</v>
      </c>
      <c r="G380" s="2">
        <f t="shared" ref="G380" si="2927">INT(G377+0.5*C380)</f>
        <v>4042</v>
      </c>
      <c r="H380" s="2">
        <f t="shared" ref="H380" si="2928">INT(H377+0.5*C380)</f>
        <v>4042</v>
      </c>
      <c r="I380" s="2">
        <f t="shared" ref="I380" si="2929">INT(I377+0.7*C380)</f>
        <v>5654</v>
      </c>
      <c r="J380" s="6" t="s">
        <v>23</v>
      </c>
      <c r="K380" s="2">
        <f t="shared" ref="K380" si="2930">INT(K377+0.5*C380)</f>
        <v>4082</v>
      </c>
      <c r="L380" s="2" t="s">
        <v>24</v>
      </c>
      <c r="M380" s="2">
        <f t="shared" si="2922"/>
        <v>348</v>
      </c>
      <c r="N380" s="2" t="s">
        <v>27</v>
      </c>
      <c r="O380" s="2">
        <f t="shared" ref="O380" si="2931">INT(O377+0.1*C380)</f>
        <v>756</v>
      </c>
      <c r="P380" s="2">
        <f t="shared" si="2521"/>
        <v>38</v>
      </c>
    </row>
    <row r="381" spans="1:16" x14ac:dyDescent="0.25">
      <c r="A381" s="5" t="s">
        <v>407</v>
      </c>
      <c r="B381" s="2" t="s">
        <v>1</v>
      </c>
      <c r="C381" s="2">
        <f t="shared" si="2650"/>
        <v>127</v>
      </c>
      <c r="D381" s="5" t="str">
        <f t="shared" ref="D381" si="2932">IF(AND(C381&gt;0,C381&lt;25),"units_archer_1.png",IF(AND(C381&gt;=25,C381&lt;50),"units_archer_2.png",IF(AND(C381&gt;=50,C381&lt;75),"units_archer_3.png",IF(AND(C381&gt;=75,C381&lt;100),"units_archer_4.png",IF(AND(C381&gt;=100,C381&lt;125),"units_archer_5.png",IF(AND(C381&gt;=125,C381&lt;150),"units_archer_6.png",IF(AND(C381&gt;=150,C381&lt;175),"units_archer_7.png",IF(AND(C381&gt;=175,C381&lt;200),"units_archer_8.png",IF(AND(C381&gt;=200,C381&lt;225),"units_archer_9.png",IF(AND(C381&gt;=225,C381&lt;250),"units_archer_10.png",IF(AND(C381&gt;=250,C381&lt;275),"units_archer_11.png",IF(AND(C381&gt;=275,C381&lt;300),"units_pikeman_12.png","units_pikeman_13.png"))))))))))))</f>
        <v>units_archer_6.png</v>
      </c>
      <c r="E381" s="5" t="str">
        <f t="shared" ref="E381:E435" si="2933">"Lkey_combat_unit_archer_"&amp;C381</f>
        <v>Lkey_combat_unit_archer_127</v>
      </c>
      <c r="F381" s="6">
        <f t="shared" ref="F381" si="2934">INT(F378+0.9*C381)</f>
        <v>7357</v>
      </c>
      <c r="G381" s="2">
        <f t="shared" ref="G381" si="2935">INT(G378+0.3*C381)</f>
        <v>2381</v>
      </c>
      <c r="H381" s="2">
        <f t="shared" ref="H381" si="2936">INT(H378+0.75*C381)</f>
        <v>6074</v>
      </c>
      <c r="I381" s="2">
        <f t="shared" ref="I381" si="2937">INT(I378+0.4*C381)</f>
        <v>3206</v>
      </c>
      <c r="J381" s="6" t="s">
        <v>23</v>
      </c>
      <c r="K381" s="2">
        <f t="shared" ref="K381:K382" si="2938">INT(K378+0.1*C381)</f>
        <v>766</v>
      </c>
      <c r="L381" s="2" t="s">
        <v>24</v>
      </c>
      <c r="M381" s="2">
        <f t="shared" ref="M381" si="2939">INT(M378+0.5*C381)</f>
        <v>4072</v>
      </c>
      <c r="N381" s="2" t="s">
        <v>27</v>
      </c>
      <c r="O381" s="2">
        <f t="shared" ref="O381" si="2940">INT(O378+0.05*C381)</f>
        <v>348</v>
      </c>
      <c r="P381" s="2">
        <f t="shared" si="2521"/>
        <v>43</v>
      </c>
    </row>
    <row r="382" spans="1:16" x14ac:dyDescent="0.25">
      <c r="A382" s="5" t="s">
        <v>408</v>
      </c>
      <c r="B382" s="2" t="s">
        <v>3</v>
      </c>
      <c r="C382" s="2">
        <f t="shared" si="2650"/>
        <v>127</v>
      </c>
      <c r="D382" s="5" t="str">
        <f t="shared" ref="D382" si="2941">IF(AND(C382&gt;0,C382&lt;25),"units_knight_1.png",IF(AND(C382&gt;=25,C382&lt;50),"units_knight_2.png",IF(AND(C382&gt;=50,C382&lt;75),"units_knight_3.png",IF(AND(C382&gt;=75,C382&lt;100),"units_knight_4.png",IF(AND(C382&gt;=100,C382&lt;125),"units_knight_5.png",IF(AND(C382&gt;=125,C382&lt;150),"units_knight_6.png",IF(AND(C382&gt;=150,C382&lt;175),"units_knight_7.png",IF(AND(C382&gt;=175,C382&lt;200),"units_knight_8.png",IF(AND(C382&gt;=200,C382&lt;225),"units_knight_9.png",IF(AND(C382&gt;=225,C382&lt;250),"units_knight_10.png",IF(AND(C382&gt;=250,C382&lt;275),"units_knight_11.png",IF(AND(C382&gt;=275,C382&lt;300),"units_pikeman_12.png","units_pikeman_13.png"))))))))))))</f>
        <v>units_knight_6.png</v>
      </c>
      <c r="E382" s="5" t="str">
        <f t="shared" ref="E382:E436" si="2942">"Lkey_combat_unit_knight_"&amp;C382</f>
        <v>Lkey_combat_unit_knight_127</v>
      </c>
      <c r="F382" s="6">
        <f t="shared" ref="F382" si="2943">INT(F379+1.1*C382)</f>
        <v>8983</v>
      </c>
      <c r="G382" s="2">
        <f t="shared" ref="G382" si="2944">INT(G379+0.6*C382)</f>
        <v>4851</v>
      </c>
      <c r="H382" s="2">
        <f t="shared" ref="H382" si="2945">INT(H379+0.65*C382)</f>
        <v>5236</v>
      </c>
      <c r="I382" s="2">
        <f t="shared" ref="I382" si="2946">INT(I379+0.2*C382)</f>
        <v>1575</v>
      </c>
      <c r="J382" s="6" t="s">
        <v>23</v>
      </c>
      <c r="K382" s="2">
        <f t="shared" si="2938"/>
        <v>776</v>
      </c>
      <c r="L382" s="2" t="s">
        <v>24</v>
      </c>
      <c r="M382" s="2">
        <f t="shared" ref="M382:M383" si="2947">INT(M379+0.05*C382)</f>
        <v>348</v>
      </c>
      <c r="N382" s="2" t="s">
        <v>27</v>
      </c>
      <c r="O382" s="2">
        <f t="shared" ref="O382" si="2948">INT(O379+0.5*C382)</f>
        <v>4062</v>
      </c>
      <c r="P382" s="2">
        <f t="shared" si="2521"/>
        <v>48</v>
      </c>
    </row>
    <row r="383" spans="1:16" x14ac:dyDescent="0.25">
      <c r="A383" s="5" t="s">
        <v>409</v>
      </c>
      <c r="B383" s="2" t="s">
        <v>15</v>
      </c>
      <c r="C383" s="2">
        <f t="shared" si="2650"/>
        <v>128</v>
      </c>
      <c r="D383" s="5" t="str">
        <f t="shared" ref="D383" si="2949">IF(AND(C383&gt;0,C383&lt;25),"units_pikeman_1.png",IF(AND(C383&gt;=25,C383&lt;50),"units_pikeman_2.png",IF(AND(C383&gt;=50,C383&lt;75),"units_pikeman_3.png",IF(AND(C383&gt;=75,C383&lt;100),"units_pikeman_4.png",IF(AND(C383&gt;=100,C383&lt;125),"units_pikeman_5.png",IF(AND(C383&gt;=125,C383&lt;150),"units_pikeman_6.png",IF(AND(C383&gt;=150,C383&lt;175),"units_pikeman_7.png",IF(AND(C383&gt;=175,C383&lt;200),"units_pikeman_8.png",IF(AND(C383&gt;=200,C383&lt;225),"units_pikeman_9.png",IF(AND(C383&gt;=225,C383&lt;250),"units_pikeman_10.png",IF(AND(C383&gt;=250,C383&lt;275),"units_pikeman_11.png",IF(AND(C383&gt;=275,C383&lt;300),"units_pikeman_12.png","units_pikeman_13.png"))))))))))))</f>
        <v>units_pikeman_6.png</v>
      </c>
      <c r="E383" s="5" t="str">
        <f t="shared" ref="E383" si="2950">"Lkey_combat_unit_pikeman_"&amp;C383</f>
        <v>Lkey_combat_unit_pikeman_128</v>
      </c>
      <c r="F383" s="6">
        <f t="shared" ref="F383" si="2951">INT(F380+1.3*C383)</f>
        <v>10794</v>
      </c>
      <c r="G383" s="2">
        <f t="shared" ref="G383" si="2952">INT(G380+0.5*C383)</f>
        <v>4106</v>
      </c>
      <c r="H383" s="2">
        <f t="shared" ref="H383" si="2953">INT(H380+0.5*C383)</f>
        <v>4106</v>
      </c>
      <c r="I383" s="2">
        <f t="shared" ref="I383" si="2954">INT(I380+0.7*C383)</f>
        <v>5743</v>
      </c>
      <c r="J383" s="6" t="s">
        <v>23</v>
      </c>
      <c r="K383" s="2">
        <f t="shared" ref="K383" si="2955">INT(K380+0.5*C383)</f>
        <v>4146</v>
      </c>
      <c r="L383" s="2" t="s">
        <v>24</v>
      </c>
      <c r="M383" s="2">
        <f t="shared" si="2947"/>
        <v>354</v>
      </c>
      <c r="N383" s="2" t="s">
        <v>27</v>
      </c>
      <c r="O383" s="2">
        <f t="shared" ref="O383" si="2956">INT(O380+0.1*C383)</f>
        <v>768</v>
      </c>
      <c r="P383" s="2">
        <f t="shared" si="2521"/>
        <v>39</v>
      </c>
    </row>
    <row r="384" spans="1:16" x14ac:dyDescent="0.25">
      <c r="A384" s="5" t="s">
        <v>410</v>
      </c>
      <c r="B384" s="2" t="s">
        <v>1</v>
      </c>
      <c r="C384" s="2">
        <f t="shared" si="2650"/>
        <v>128</v>
      </c>
      <c r="D384" s="5" t="str">
        <f t="shared" ref="D384" si="2957">IF(AND(C384&gt;0,C384&lt;25),"units_archer_1.png",IF(AND(C384&gt;=25,C384&lt;50),"units_archer_2.png",IF(AND(C384&gt;=50,C384&lt;75),"units_archer_3.png",IF(AND(C384&gt;=75,C384&lt;100),"units_archer_4.png",IF(AND(C384&gt;=100,C384&lt;125),"units_archer_5.png",IF(AND(C384&gt;=125,C384&lt;150),"units_archer_6.png",IF(AND(C384&gt;=150,C384&lt;175),"units_archer_7.png",IF(AND(C384&gt;=175,C384&lt;200),"units_archer_8.png",IF(AND(C384&gt;=200,C384&lt;225),"units_archer_9.png",IF(AND(C384&gt;=225,C384&lt;250),"units_archer_10.png",IF(AND(C384&gt;=250,C384&lt;275),"units_archer_11.png",IF(AND(C384&gt;=275,C384&lt;300),"units_pikeman_12.png","units_pikeman_13.png"))))))))))))</f>
        <v>units_archer_6.png</v>
      </c>
      <c r="E384" s="5" t="str">
        <f t="shared" ref="E384" si="2958">"Lkey_combat_unit_archer_"&amp;C384</f>
        <v>Lkey_combat_unit_archer_128</v>
      </c>
      <c r="F384" s="6">
        <f t="shared" ref="F384" si="2959">INT(F381+0.9*C384)</f>
        <v>7472</v>
      </c>
      <c r="G384" s="2">
        <f t="shared" ref="G384" si="2960">INT(G381+0.3*C384)</f>
        <v>2419</v>
      </c>
      <c r="H384" s="2">
        <f t="shared" ref="H384" si="2961">INT(H381+0.75*C384)</f>
        <v>6170</v>
      </c>
      <c r="I384" s="2">
        <f t="shared" ref="I384" si="2962">INT(I381+0.4*C384)</f>
        <v>3257</v>
      </c>
      <c r="J384" s="6" t="s">
        <v>23</v>
      </c>
      <c r="K384" s="2">
        <f t="shared" ref="K384:K385" si="2963">INT(K381+0.1*C384)</f>
        <v>778</v>
      </c>
      <c r="L384" s="2" t="s">
        <v>24</v>
      </c>
      <c r="M384" s="2">
        <f t="shared" ref="M384" si="2964">INT(M381+0.5*C384)</f>
        <v>4136</v>
      </c>
      <c r="N384" s="2" t="s">
        <v>27</v>
      </c>
      <c r="O384" s="2">
        <f t="shared" ref="O384" si="2965">INT(O381+0.05*C384)</f>
        <v>354</v>
      </c>
      <c r="P384" s="2">
        <f t="shared" si="2521"/>
        <v>44</v>
      </c>
    </row>
    <row r="385" spans="1:16" x14ac:dyDescent="0.25">
      <c r="A385" s="5" t="s">
        <v>411</v>
      </c>
      <c r="B385" s="2" t="s">
        <v>3</v>
      </c>
      <c r="C385" s="2">
        <f t="shared" si="2650"/>
        <v>128</v>
      </c>
      <c r="D385" s="5" t="str">
        <f t="shared" ref="D385" si="2966">IF(AND(C385&gt;0,C385&lt;25),"units_knight_1.png",IF(AND(C385&gt;=25,C385&lt;50),"units_knight_2.png",IF(AND(C385&gt;=50,C385&lt;75),"units_knight_3.png",IF(AND(C385&gt;=75,C385&lt;100),"units_knight_4.png",IF(AND(C385&gt;=100,C385&lt;125),"units_knight_5.png",IF(AND(C385&gt;=125,C385&lt;150),"units_knight_6.png",IF(AND(C385&gt;=150,C385&lt;175),"units_knight_7.png",IF(AND(C385&gt;=175,C385&lt;200),"units_knight_8.png",IF(AND(C385&gt;=200,C385&lt;225),"units_knight_9.png",IF(AND(C385&gt;=225,C385&lt;250),"units_knight_10.png",IF(AND(C385&gt;=250,C385&lt;275),"units_knight_11.png",IF(AND(C385&gt;=275,C385&lt;300),"units_pikeman_12.png","units_pikeman_13.png"))))))))))))</f>
        <v>units_knight_6.png</v>
      </c>
      <c r="E385" s="5" t="str">
        <f t="shared" ref="E385" si="2967">"Lkey_combat_unit_knight_"&amp;C385</f>
        <v>Lkey_combat_unit_knight_128</v>
      </c>
      <c r="F385" s="6">
        <f t="shared" ref="F385" si="2968">INT(F382+1.1*C385)</f>
        <v>9123</v>
      </c>
      <c r="G385" s="2">
        <f t="shared" ref="G385" si="2969">INT(G382+0.6*C385)</f>
        <v>4927</v>
      </c>
      <c r="H385" s="2">
        <f t="shared" ref="H385" si="2970">INT(H382+0.65*C385)</f>
        <v>5319</v>
      </c>
      <c r="I385" s="2">
        <f t="shared" ref="I385" si="2971">INT(I382+0.2*C385)</f>
        <v>1600</v>
      </c>
      <c r="J385" s="6" t="s">
        <v>23</v>
      </c>
      <c r="K385" s="2">
        <f t="shared" si="2963"/>
        <v>788</v>
      </c>
      <c r="L385" s="2" t="s">
        <v>24</v>
      </c>
      <c r="M385" s="2">
        <f t="shared" ref="M385:M386" si="2972">INT(M382+0.05*C385)</f>
        <v>354</v>
      </c>
      <c r="N385" s="2" t="s">
        <v>27</v>
      </c>
      <c r="O385" s="2">
        <f t="shared" ref="O385" si="2973">INT(O382+0.5*C385)</f>
        <v>4126</v>
      </c>
      <c r="P385" s="2">
        <f t="shared" si="2521"/>
        <v>49</v>
      </c>
    </row>
    <row r="386" spans="1:16" x14ac:dyDescent="0.25">
      <c r="A386" s="5" t="s">
        <v>412</v>
      </c>
      <c r="B386" s="2" t="s">
        <v>15</v>
      </c>
      <c r="C386" s="2">
        <f t="shared" si="2650"/>
        <v>129</v>
      </c>
      <c r="D386" s="5" t="str">
        <f t="shared" ref="D386" si="2974">IF(AND(C386&gt;0,C386&lt;25),"units_pikeman_1.png",IF(AND(C386&gt;=25,C386&lt;50),"units_pikeman_2.png",IF(AND(C386&gt;=50,C386&lt;75),"units_pikeman_3.png",IF(AND(C386&gt;=75,C386&lt;100),"units_pikeman_4.png",IF(AND(C386&gt;=100,C386&lt;125),"units_pikeman_5.png",IF(AND(C386&gt;=125,C386&lt;150),"units_pikeman_6.png",IF(AND(C386&gt;=150,C386&lt;175),"units_pikeman_7.png",IF(AND(C386&gt;=175,C386&lt;200),"units_pikeman_8.png",IF(AND(C386&gt;=200,C386&lt;225),"units_pikeman_9.png",IF(AND(C386&gt;=225,C386&lt;250),"units_pikeman_10.png",IF(AND(C386&gt;=250,C386&lt;275),"units_pikeman_11.png",IF(AND(C386&gt;=275,C386&lt;300),"units_pikeman_12.png","units_pikeman_13.png"))))))))))))</f>
        <v>units_pikeman_6.png</v>
      </c>
      <c r="E386" s="5" t="str">
        <f t="shared" si="2750"/>
        <v>Lkey_combat_unit_pikeman_129</v>
      </c>
      <c r="F386" s="6">
        <f t="shared" ref="F386" si="2975">INT(F383+1.3*C386)</f>
        <v>10961</v>
      </c>
      <c r="G386" s="2">
        <f t="shared" ref="G386" si="2976">INT(G383+0.5*C386)</f>
        <v>4170</v>
      </c>
      <c r="H386" s="2">
        <f t="shared" ref="H386" si="2977">INT(H383+0.5*C386)</f>
        <v>4170</v>
      </c>
      <c r="I386" s="2">
        <f t="shared" ref="I386" si="2978">INT(I383+0.7*C386)</f>
        <v>5833</v>
      </c>
      <c r="J386" s="6" t="s">
        <v>23</v>
      </c>
      <c r="K386" s="2">
        <f t="shared" ref="K386" si="2979">INT(K383+0.5*C386)</f>
        <v>4210</v>
      </c>
      <c r="L386" s="2" t="s">
        <v>24</v>
      </c>
      <c r="M386" s="2">
        <f t="shared" si="2972"/>
        <v>360</v>
      </c>
      <c r="N386" s="2" t="s">
        <v>27</v>
      </c>
      <c r="O386" s="2">
        <f t="shared" ref="O386" si="2980">INT(O383+0.1*C386)</f>
        <v>780</v>
      </c>
      <c r="P386" s="2">
        <f t="shared" si="2521"/>
        <v>40</v>
      </c>
    </row>
    <row r="387" spans="1:16" x14ac:dyDescent="0.25">
      <c r="A387" s="5" t="s">
        <v>413</v>
      </c>
      <c r="B387" s="2" t="s">
        <v>1</v>
      </c>
      <c r="C387" s="2">
        <f t="shared" si="2650"/>
        <v>129</v>
      </c>
      <c r="D387" s="5" t="str">
        <f t="shared" ref="D387" si="2981">IF(AND(C387&gt;0,C387&lt;25),"units_archer_1.png",IF(AND(C387&gt;=25,C387&lt;50),"units_archer_2.png",IF(AND(C387&gt;=50,C387&lt;75),"units_archer_3.png",IF(AND(C387&gt;=75,C387&lt;100),"units_archer_4.png",IF(AND(C387&gt;=100,C387&lt;125),"units_archer_5.png",IF(AND(C387&gt;=125,C387&lt;150),"units_archer_6.png",IF(AND(C387&gt;=150,C387&lt;175),"units_archer_7.png",IF(AND(C387&gt;=175,C387&lt;200),"units_archer_8.png",IF(AND(C387&gt;=200,C387&lt;225),"units_archer_9.png",IF(AND(C387&gt;=225,C387&lt;250),"units_archer_10.png",IF(AND(C387&gt;=250,C387&lt;275),"units_archer_11.png",IF(AND(C387&gt;=275,C387&lt;300),"units_pikeman_12.png","units_pikeman_13.png"))))))))))))</f>
        <v>units_archer_6.png</v>
      </c>
      <c r="E387" s="5" t="str">
        <f t="shared" si="2758"/>
        <v>Lkey_combat_unit_archer_129</v>
      </c>
      <c r="F387" s="6">
        <f t="shared" ref="F387" si="2982">INT(F384+0.9*C387)</f>
        <v>7588</v>
      </c>
      <c r="G387" s="2">
        <f t="shared" ref="G387" si="2983">INT(G384+0.3*C387)</f>
        <v>2457</v>
      </c>
      <c r="H387" s="2">
        <f t="shared" ref="H387" si="2984">INT(H384+0.75*C387)</f>
        <v>6266</v>
      </c>
      <c r="I387" s="2">
        <f t="shared" ref="I387" si="2985">INT(I384+0.4*C387)</f>
        <v>3308</v>
      </c>
      <c r="J387" s="6" t="s">
        <v>23</v>
      </c>
      <c r="K387" s="2">
        <f t="shared" ref="K387:K388" si="2986">INT(K384+0.1*C387)</f>
        <v>790</v>
      </c>
      <c r="L387" s="2" t="s">
        <v>24</v>
      </c>
      <c r="M387" s="2">
        <f t="shared" ref="M387" si="2987">INT(M384+0.5*C387)</f>
        <v>4200</v>
      </c>
      <c r="N387" s="2" t="s">
        <v>27</v>
      </c>
      <c r="O387" s="2">
        <f t="shared" ref="O387" si="2988">INT(O384+0.05*C387)</f>
        <v>360</v>
      </c>
      <c r="P387" s="2">
        <f t="shared" si="2521"/>
        <v>45</v>
      </c>
    </row>
    <row r="388" spans="1:16" x14ac:dyDescent="0.25">
      <c r="A388" s="5" t="s">
        <v>414</v>
      </c>
      <c r="B388" s="2" t="s">
        <v>3</v>
      </c>
      <c r="C388" s="2">
        <f t="shared" si="2650"/>
        <v>129</v>
      </c>
      <c r="D388" s="5" t="str">
        <f t="shared" ref="D388" si="2989">IF(AND(C388&gt;0,C388&lt;25),"units_knight_1.png",IF(AND(C388&gt;=25,C388&lt;50),"units_knight_2.png",IF(AND(C388&gt;=50,C388&lt;75),"units_knight_3.png",IF(AND(C388&gt;=75,C388&lt;100),"units_knight_4.png",IF(AND(C388&gt;=100,C388&lt;125),"units_knight_5.png",IF(AND(C388&gt;=125,C388&lt;150),"units_knight_6.png",IF(AND(C388&gt;=150,C388&lt;175),"units_knight_7.png",IF(AND(C388&gt;=175,C388&lt;200),"units_knight_8.png",IF(AND(C388&gt;=200,C388&lt;225),"units_knight_9.png",IF(AND(C388&gt;=225,C388&lt;250),"units_knight_10.png",IF(AND(C388&gt;=250,C388&lt;275),"units_knight_11.png",IF(AND(C388&gt;=275,C388&lt;300),"units_pikeman_12.png","units_pikeman_13.png"))))))))))))</f>
        <v>units_knight_6.png</v>
      </c>
      <c r="E388" s="5" t="str">
        <f t="shared" si="2767"/>
        <v>Lkey_combat_unit_knight_129</v>
      </c>
      <c r="F388" s="6">
        <f t="shared" ref="F388" si="2990">INT(F385+1.1*C388)</f>
        <v>9264</v>
      </c>
      <c r="G388" s="2">
        <f t="shared" ref="G388" si="2991">INT(G385+0.6*C388)</f>
        <v>5004</v>
      </c>
      <c r="H388" s="2">
        <f t="shared" ref="H388" si="2992">INT(H385+0.65*C388)</f>
        <v>5402</v>
      </c>
      <c r="I388" s="2">
        <f t="shared" ref="I388" si="2993">INT(I385+0.2*C388)</f>
        <v>1625</v>
      </c>
      <c r="J388" s="6" t="s">
        <v>23</v>
      </c>
      <c r="K388" s="2">
        <f t="shared" si="2986"/>
        <v>800</v>
      </c>
      <c r="L388" s="2" t="s">
        <v>24</v>
      </c>
      <c r="M388" s="2">
        <f t="shared" ref="M388:M389" si="2994">INT(M385+0.05*C388)</f>
        <v>360</v>
      </c>
      <c r="N388" s="2" t="s">
        <v>27</v>
      </c>
      <c r="O388" s="2">
        <f t="shared" ref="O388" si="2995">INT(O385+0.5*C388)</f>
        <v>4190</v>
      </c>
      <c r="P388" s="2">
        <f t="shared" si="2521"/>
        <v>50</v>
      </c>
    </row>
    <row r="389" spans="1:16" x14ac:dyDescent="0.25">
      <c r="A389" s="5" t="s">
        <v>415</v>
      </c>
      <c r="B389" s="2" t="s">
        <v>15</v>
      </c>
      <c r="C389" s="2">
        <f t="shared" si="2650"/>
        <v>130</v>
      </c>
      <c r="D389" s="5" t="str">
        <f t="shared" ref="D389" si="2996">IF(AND(C389&gt;0,C389&lt;25),"units_pikeman_1.png",IF(AND(C389&gt;=25,C389&lt;50),"units_pikeman_2.png",IF(AND(C389&gt;=50,C389&lt;75),"units_pikeman_3.png",IF(AND(C389&gt;=75,C389&lt;100),"units_pikeman_4.png",IF(AND(C389&gt;=100,C389&lt;125),"units_pikeman_5.png",IF(AND(C389&gt;=125,C389&lt;150),"units_pikeman_6.png",IF(AND(C389&gt;=150,C389&lt;175),"units_pikeman_7.png",IF(AND(C389&gt;=175,C389&lt;200),"units_pikeman_8.png",IF(AND(C389&gt;=200,C389&lt;225),"units_pikeman_9.png",IF(AND(C389&gt;=225,C389&lt;250),"units_pikeman_10.png",IF(AND(C389&gt;=250,C389&lt;275),"units_pikeman_11.png",IF(AND(C389&gt;=275,C389&lt;300),"units_pikeman_12.png","units_pikeman_13.png"))))))))))))</f>
        <v>units_pikeman_6.png</v>
      </c>
      <c r="E389" s="5" t="str">
        <f t="shared" si="2775"/>
        <v>Lkey_combat_unit_pikeman_130</v>
      </c>
      <c r="F389" s="6">
        <f t="shared" ref="F389" si="2997">INT(F386+1.3*C389)</f>
        <v>11130</v>
      </c>
      <c r="G389" s="2">
        <f t="shared" ref="G389" si="2998">INT(G386+0.5*C389)</f>
        <v>4235</v>
      </c>
      <c r="H389" s="2">
        <f t="shared" ref="H389" si="2999">INT(H386+0.5*C389)</f>
        <v>4235</v>
      </c>
      <c r="I389" s="2">
        <f t="shared" ref="I389" si="3000">INT(I386+0.7*C389)</f>
        <v>5924</v>
      </c>
      <c r="J389" s="6" t="s">
        <v>23</v>
      </c>
      <c r="K389" s="2">
        <f t="shared" ref="K389" si="3001">INT(K386+0.5*C389)</f>
        <v>4275</v>
      </c>
      <c r="L389" s="2" t="s">
        <v>24</v>
      </c>
      <c r="M389" s="2">
        <f t="shared" si="2994"/>
        <v>366</v>
      </c>
      <c r="N389" s="2" t="s">
        <v>27</v>
      </c>
      <c r="O389" s="2">
        <f t="shared" ref="O389" si="3002">INT(O386+0.1*C389)</f>
        <v>793</v>
      </c>
      <c r="P389" s="2">
        <f t="shared" si="2521"/>
        <v>41</v>
      </c>
    </row>
    <row r="390" spans="1:16" x14ac:dyDescent="0.25">
      <c r="A390" s="5" t="s">
        <v>416</v>
      </c>
      <c r="B390" s="2" t="s">
        <v>1</v>
      </c>
      <c r="C390" s="2">
        <f t="shared" si="2650"/>
        <v>130</v>
      </c>
      <c r="D390" s="5" t="str">
        <f t="shared" ref="D390" si="3003">IF(AND(C390&gt;0,C390&lt;25),"units_archer_1.png",IF(AND(C390&gt;=25,C390&lt;50),"units_archer_2.png",IF(AND(C390&gt;=50,C390&lt;75),"units_archer_3.png",IF(AND(C390&gt;=75,C390&lt;100),"units_archer_4.png",IF(AND(C390&gt;=100,C390&lt;125),"units_archer_5.png",IF(AND(C390&gt;=125,C390&lt;150),"units_archer_6.png",IF(AND(C390&gt;=150,C390&lt;175),"units_archer_7.png",IF(AND(C390&gt;=175,C390&lt;200),"units_archer_8.png",IF(AND(C390&gt;=200,C390&lt;225),"units_archer_9.png",IF(AND(C390&gt;=225,C390&lt;250),"units_archer_10.png",IF(AND(C390&gt;=250,C390&lt;275),"units_archer_11.png",IF(AND(C390&gt;=275,C390&lt;300),"units_pikeman_12.png","units_pikeman_13.png"))))))))))))</f>
        <v>units_archer_6.png</v>
      </c>
      <c r="E390" s="5" t="str">
        <f t="shared" si="2783"/>
        <v>Lkey_combat_unit_archer_130</v>
      </c>
      <c r="F390" s="6">
        <f t="shared" ref="F390" si="3004">INT(F387+0.9*C390)</f>
        <v>7705</v>
      </c>
      <c r="G390" s="2">
        <f t="shared" ref="G390" si="3005">INT(G387+0.3*C390)</f>
        <v>2496</v>
      </c>
      <c r="H390" s="2">
        <f t="shared" ref="H390" si="3006">INT(H387+0.75*C390)</f>
        <v>6363</v>
      </c>
      <c r="I390" s="2">
        <f t="shared" ref="I390" si="3007">INT(I387+0.4*C390)</f>
        <v>3360</v>
      </c>
      <c r="J390" s="6" t="s">
        <v>23</v>
      </c>
      <c r="K390" s="2">
        <f t="shared" ref="K390:K391" si="3008">INT(K387+0.1*C390)</f>
        <v>803</v>
      </c>
      <c r="L390" s="2" t="s">
        <v>24</v>
      </c>
      <c r="M390" s="2">
        <f t="shared" ref="M390" si="3009">INT(M387+0.5*C390)</f>
        <v>4265</v>
      </c>
      <c r="N390" s="2" t="s">
        <v>27</v>
      </c>
      <c r="O390" s="2">
        <f t="shared" ref="O390" si="3010">INT(O387+0.05*C390)</f>
        <v>366</v>
      </c>
      <c r="P390" s="2">
        <f t="shared" si="2521"/>
        <v>46</v>
      </c>
    </row>
    <row r="391" spans="1:16" x14ac:dyDescent="0.25">
      <c r="A391" s="5" t="s">
        <v>417</v>
      </c>
      <c r="B391" s="2" t="s">
        <v>3</v>
      </c>
      <c r="C391" s="2">
        <f t="shared" si="2650"/>
        <v>130</v>
      </c>
      <c r="D391" s="5" t="str">
        <f t="shared" ref="D391" si="3011">IF(AND(C391&gt;0,C391&lt;25),"units_knight_1.png",IF(AND(C391&gt;=25,C391&lt;50),"units_knight_2.png",IF(AND(C391&gt;=50,C391&lt;75),"units_knight_3.png",IF(AND(C391&gt;=75,C391&lt;100),"units_knight_4.png",IF(AND(C391&gt;=100,C391&lt;125),"units_knight_5.png",IF(AND(C391&gt;=125,C391&lt;150),"units_knight_6.png",IF(AND(C391&gt;=150,C391&lt;175),"units_knight_7.png",IF(AND(C391&gt;=175,C391&lt;200),"units_knight_8.png",IF(AND(C391&gt;=200,C391&lt;225),"units_knight_9.png",IF(AND(C391&gt;=225,C391&lt;250),"units_knight_10.png",IF(AND(C391&gt;=250,C391&lt;275),"units_knight_11.png",IF(AND(C391&gt;=275,C391&lt;300),"units_pikeman_12.png","units_pikeman_13.png"))))))))))))</f>
        <v>units_knight_6.png</v>
      </c>
      <c r="E391" s="5" t="str">
        <f t="shared" si="2792"/>
        <v>Lkey_combat_unit_knight_130</v>
      </c>
      <c r="F391" s="6">
        <f t="shared" ref="F391" si="3012">INT(F388+1.1*C391)</f>
        <v>9407</v>
      </c>
      <c r="G391" s="2">
        <f t="shared" ref="G391" si="3013">INT(G388+0.6*C391)</f>
        <v>5082</v>
      </c>
      <c r="H391" s="2">
        <f t="shared" ref="H391" si="3014">INT(H388+0.65*C391)</f>
        <v>5486</v>
      </c>
      <c r="I391" s="2">
        <f t="shared" ref="I391" si="3015">INT(I388+0.2*C391)</f>
        <v>1651</v>
      </c>
      <c r="J391" s="6" t="s">
        <v>23</v>
      </c>
      <c r="K391" s="2">
        <f t="shared" si="3008"/>
        <v>813</v>
      </c>
      <c r="L391" s="2" t="s">
        <v>24</v>
      </c>
      <c r="M391" s="2">
        <f t="shared" ref="M391:M392" si="3016">INT(M388+0.05*C391)</f>
        <v>366</v>
      </c>
      <c r="N391" s="2" t="s">
        <v>27</v>
      </c>
      <c r="O391" s="2">
        <f t="shared" ref="O391" si="3017">INT(O388+0.5*C391)</f>
        <v>4255</v>
      </c>
      <c r="P391" s="2">
        <f t="shared" si="2521"/>
        <v>51</v>
      </c>
    </row>
    <row r="392" spans="1:16" x14ac:dyDescent="0.25">
      <c r="A392" s="5" t="s">
        <v>418</v>
      </c>
      <c r="B392" s="2" t="s">
        <v>15</v>
      </c>
      <c r="C392" s="2">
        <f t="shared" si="2650"/>
        <v>131</v>
      </c>
      <c r="D392" s="5" t="str">
        <f t="shared" ref="D392" si="3018">IF(AND(C392&gt;0,C392&lt;25),"units_pikeman_1.png",IF(AND(C392&gt;=25,C392&lt;50),"units_pikeman_2.png",IF(AND(C392&gt;=50,C392&lt;75),"units_pikeman_3.png",IF(AND(C392&gt;=75,C392&lt;100),"units_pikeman_4.png",IF(AND(C392&gt;=100,C392&lt;125),"units_pikeman_5.png",IF(AND(C392&gt;=125,C392&lt;150),"units_pikeman_6.png",IF(AND(C392&gt;=150,C392&lt;175),"units_pikeman_7.png",IF(AND(C392&gt;=175,C392&lt;200),"units_pikeman_8.png",IF(AND(C392&gt;=200,C392&lt;225),"units_pikeman_9.png",IF(AND(C392&gt;=225,C392&lt;250),"units_pikeman_10.png",IF(AND(C392&gt;=250,C392&lt;275),"units_pikeman_11.png",IF(AND(C392&gt;=275,C392&lt;300),"units_pikeman_12.png","units_pikeman_13.png"))))))))))))</f>
        <v>units_pikeman_6.png</v>
      </c>
      <c r="E392" s="5" t="str">
        <f t="shared" si="2800"/>
        <v>Lkey_combat_unit_pikeman_131</v>
      </c>
      <c r="F392" s="6">
        <f t="shared" ref="F392" si="3019">INT(F389+1.3*C392)</f>
        <v>11300</v>
      </c>
      <c r="G392" s="2">
        <f t="shared" ref="G392" si="3020">INT(G389+0.5*C392)</f>
        <v>4300</v>
      </c>
      <c r="H392" s="2">
        <f t="shared" ref="H392" si="3021">INT(H389+0.5*C392)</f>
        <v>4300</v>
      </c>
      <c r="I392" s="2">
        <f t="shared" ref="I392" si="3022">INT(I389+0.7*C392)</f>
        <v>6015</v>
      </c>
      <c r="J392" s="6" t="s">
        <v>23</v>
      </c>
      <c r="K392" s="2">
        <f t="shared" ref="K392" si="3023">INT(K389+0.5*C392)</f>
        <v>4340</v>
      </c>
      <c r="L392" s="2" t="s">
        <v>24</v>
      </c>
      <c r="M392" s="2">
        <f t="shared" si="3016"/>
        <v>372</v>
      </c>
      <c r="N392" s="2" t="s">
        <v>27</v>
      </c>
      <c r="O392" s="2">
        <f t="shared" ref="O392" si="3024">INT(O389+0.1*C392)</f>
        <v>806</v>
      </c>
      <c r="P392" s="2">
        <f t="shared" ref="P392:P455" si="3025">INT(P389+0.01*C392)</f>
        <v>42</v>
      </c>
    </row>
    <row r="393" spans="1:16" x14ac:dyDescent="0.25">
      <c r="A393" s="5" t="s">
        <v>419</v>
      </c>
      <c r="B393" s="2" t="s">
        <v>1</v>
      </c>
      <c r="C393" s="2">
        <f t="shared" si="2650"/>
        <v>131</v>
      </c>
      <c r="D393" s="5" t="str">
        <f t="shared" ref="D393" si="3026">IF(AND(C393&gt;0,C393&lt;25),"units_archer_1.png",IF(AND(C393&gt;=25,C393&lt;50),"units_archer_2.png",IF(AND(C393&gt;=50,C393&lt;75),"units_archer_3.png",IF(AND(C393&gt;=75,C393&lt;100),"units_archer_4.png",IF(AND(C393&gt;=100,C393&lt;125),"units_archer_5.png",IF(AND(C393&gt;=125,C393&lt;150),"units_archer_6.png",IF(AND(C393&gt;=150,C393&lt;175),"units_archer_7.png",IF(AND(C393&gt;=175,C393&lt;200),"units_archer_8.png",IF(AND(C393&gt;=200,C393&lt;225),"units_archer_9.png",IF(AND(C393&gt;=225,C393&lt;250),"units_archer_10.png",IF(AND(C393&gt;=250,C393&lt;275),"units_archer_11.png",IF(AND(C393&gt;=275,C393&lt;300),"units_pikeman_12.png","units_pikeman_13.png"))))))))))))</f>
        <v>units_archer_6.png</v>
      </c>
      <c r="E393" s="5" t="str">
        <f t="shared" si="2808"/>
        <v>Lkey_combat_unit_archer_131</v>
      </c>
      <c r="F393" s="6">
        <f t="shared" ref="F393" si="3027">INT(F390+0.9*C393)</f>
        <v>7822</v>
      </c>
      <c r="G393" s="2">
        <f t="shared" ref="G393" si="3028">INT(G390+0.3*C393)</f>
        <v>2535</v>
      </c>
      <c r="H393" s="2">
        <f t="shared" ref="H393" si="3029">INT(H390+0.75*C393)</f>
        <v>6461</v>
      </c>
      <c r="I393" s="2">
        <f t="shared" ref="I393" si="3030">INT(I390+0.4*C393)</f>
        <v>3412</v>
      </c>
      <c r="J393" s="6" t="s">
        <v>23</v>
      </c>
      <c r="K393" s="2">
        <f t="shared" ref="K393:K394" si="3031">INT(K390+0.1*C393)</f>
        <v>816</v>
      </c>
      <c r="L393" s="2" t="s">
        <v>24</v>
      </c>
      <c r="M393" s="2">
        <f t="shared" ref="M393" si="3032">INT(M390+0.5*C393)</f>
        <v>4330</v>
      </c>
      <c r="N393" s="2" t="s">
        <v>27</v>
      </c>
      <c r="O393" s="2">
        <f t="shared" ref="O393" si="3033">INT(O390+0.05*C393)</f>
        <v>372</v>
      </c>
      <c r="P393" s="2">
        <f t="shared" si="3025"/>
        <v>47</v>
      </c>
    </row>
    <row r="394" spans="1:16" x14ac:dyDescent="0.25">
      <c r="A394" s="5" t="s">
        <v>420</v>
      </c>
      <c r="B394" s="2" t="s">
        <v>3</v>
      </c>
      <c r="C394" s="2">
        <f t="shared" si="2650"/>
        <v>131</v>
      </c>
      <c r="D394" s="5" t="str">
        <f t="shared" ref="D394" si="3034">IF(AND(C394&gt;0,C394&lt;25),"units_knight_1.png",IF(AND(C394&gt;=25,C394&lt;50),"units_knight_2.png",IF(AND(C394&gt;=50,C394&lt;75),"units_knight_3.png",IF(AND(C394&gt;=75,C394&lt;100),"units_knight_4.png",IF(AND(C394&gt;=100,C394&lt;125),"units_knight_5.png",IF(AND(C394&gt;=125,C394&lt;150),"units_knight_6.png",IF(AND(C394&gt;=150,C394&lt;175),"units_knight_7.png",IF(AND(C394&gt;=175,C394&lt;200),"units_knight_8.png",IF(AND(C394&gt;=200,C394&lt;225),"units_knight_9.png",IF(AND(C394&gt;=225,C394&lt;250),"units_knight_10.png",IF(AND(C394&gt;=250,C394&lt;275),"units_knight_11.png",IF(AND(C394&gt;=275,C394&lt;300),"units_pikeman_12.png","units_pikeman_13.png"))))))))))))</f>
        <v>units_knight_6.png</v>
      </c>
      <c r="E394" s="5" t="str">
        <f t="shared" si="2817"/>
        <v>Lkey_combat_unit_knight_131</v>
      </c>
      <c r="F394" s="6">
        <f t="shared" ref="F394" si="3035">INT(F391+1.1*C394)</f>
        <v>9551</v>
      </c>
      <c r="G394" s="2">
        <f t="shared" ref="G394" si="3036">INT(G391+0.6*C394)</f>
        <v>5160</v>
      </c>
      <c r="H394" s="2">
        <f t="shared" ref="H394" si="3037">INT(H391+0.65*C394)</f>
        <v>5571</v>
      </c>
      <c r="I394" s="2">
        <f t="shared" ref="I394" si="3038">INT(I391+0.2*C394)</f>
        <v>1677</v>
      </c>
      <c r="J394" s="6" t="s">
        <v>23</v>
      </c>
      <c r="K394" s="2">
        <f t="shared" si="3031"/>
        <v>826</v>
      </c>
      <c r="L394" s="2" t="s">
        <v>24</v>
      </c>
      <c r="M394" s="2">
        <f t="shared" ref="M394:M395" si="3039">INT(M391+0.05*C394)</f>
        <v>372</v>
      </c>
      <c r="N394" s="2" t="s">
        <v>27</v>
      </c>
      <c r="O394" s="2">
        <f t="shared" ref="O394" si="3040">INT(O391+0.5*C394)</f>
        <v>4320</v>
      </c>
      <c r="P394" s="2">
        <f t="shared" si="3025"/>
        <v>52</v>
      </c>
    </row>
    <row r="395" spans="1:16" x14ac:dyDescent="0.25">
      <c r="A395" s="5" t="s">
        <v>421</v>
      </c>
      <c r="B395" s="2" t="s">
        <v>15</v>
      </c>
      <c r="C395" s="2">
        <f t="shared" si="2650"/>
        <v>132</v>
      </c>
      <c r="D395" s="5" t="str">
        <f t="shared" ref="D395" si="3041">IF(AND(C395&gt;0,C395&lt;25),"units_pikeman_1.png",IF(AND(C395&gt;=25,C395&lt;50),"units_pikeman_2.png",IF(AND(C395&gt;=50,C395&lt;75),"units_pikeman_3.png",IF(AND(C395&gt;=75,C395&lt;100),"units_pikeman_4.png",IF(AND(C395&gt;=100,C395&lt;125),"units_pikeman_5.png",IF(AND(C395&gt;=125,C395&lt;150),"units_pikeman_6.png",IF(AND(C395&gt;=150,C395&lt;175),"units_pikeman_7.png",IF(AND(C395&gt;=175,C395&lt;200),"units_pikeman_8.png",IF(AND(C395&gt;=200,C395&lt;225),"units_pikeman_9.png",IF(AND(C395&gt;=225,C395&lt;250),"units_pikeman_10.png",IF(AND(C395&gt;=250,C395&lt;275),"units_pikeman_11.png",IF(AND(C395&gt;=275,C395&lt;300),"units_pikeman_12.png","units_pikeman_13.png"))))))))))))</f>
        <v>units_pikeman_6.png</v>
      </c>
      <c r="E395" s="5" t="str">
        <f t="shared" si="2825"/>
        <v>Lkey_combat_unit_pikeman_132</v>
      </c>
      <c r="F395" s="6">
        <f t="shared" ref="F395" si="3042">INT(F392+1.3*C395)</f>
        <v>11471</v>
      </c>
      <c r="G395" s="2">
        <f t="shared" ref="G395" si="3043">INT(G392+0.5*C395)</f>
        <v>4366</v>
      </c>
      <c r="H395" s="2">
        <f t="shared" ref="H395" si="3044">INT(H392+0.5*C395)</f>
        <v>4366</v>
      </c>
      <c r="I395" s="2">
        <f t="shared" ref="I395" si="3045">INT(I392+0.7*C395)</f>
        <v>6107</v>
      </c>
      <c r="J395" s="6" t="s">
        <v>23</v>
      </c>
      <c r="K395" s="2">
        <f t="shared" ref="K395" si="3046">INT(K392+0.5*C395)</f>
        <v>4406</v>
      </c>
      <c r="L395" s="2" t="s">
        <v>24</v>
      </c>
      <c r="M395" s="2">
        <f t="shared" si="3039"/>
        <v>378</v>
      </c>
      <c r="N395" s="2" t="s">
        <v>27</v>
      </c>
      <c r="O395" s="2">
        <f t="shared" ref="O395" si="3047">INT(O392+0.1*C395)</f>
        <v>819</v>
      </c>
      <c r="P395" s="2">
        <f t="shared" si="3025"/>
        <v>43</v>
      </c>
    </row>
    <row r="396" spans="1:16" x14ac:dyDescent="0.25">
      <c r="A396" s="5" t="s">
        <v>422</v>
      </c>
      <c r="B396" s="2" t="s">
        <v>1</v>
      </c>
      <c r="C396" s="2">
        <f t="shared" si="2650"/>
        <v>132</v>
      </c>
      <c r="D396" s="5" t="str">
        <f t="shared" ref="D396" si="3048">IF(AND(C396&gt;0,C396&lt;25),"units_archer_1.png",IF(AND(C396&gt;=25,C396&lt;50),"units_archer_2.png",IF(AND(C396&gt;=50,C396&lt;75),"units_archer_3.png",IF(AND(C396&gt;=75,C396&lt;100),"units_archer_4.png",IF(AND(C396&gt;=100,C396&lt;125),"units_archer_5.png",IF(AND(C396&gt;=125,C396&lt;150),"units_archer_6.png",IF(AND(C396&gt;=150,C396&lt;175),"units_archer_7.png",IF(AND(C396&gt;=175,C396&lt;200),"units_archer_8.png",IF(AND(C396&gt;=200,C396&lt;225),"units_archer_9.png",IF(AND(C396&gt;=225,C396&lt;250),"units_archer_10.png",IF(AND(C396&gt;=250,C396&lt;275),"units_archer_11.png",IF(AND(C396&gt;=275,C396&lt;300),"units_pikeman_12.png","units_pikeman_13.png"))))))))))))</f>
        <v>units_archer_6.png</v>
      </c>
      <c r="E396" s="5" t="str">
        <f t="shared" si="2833"/>
        <v>Lkey_combat_unit_archer_132</v>
      </c>
      <c r="F396" s="6">
        <f t="shared" ref="F396" si="3049">INT(F393+0.9*C396)</f>
        <v>7940</v>
      </c>
      <c r="G396" s="2">
        <f t="shared" ref="G396" si="3050">INT(G393+0.3*C396)</f>
        <v>2574</v>
      </c>
      <c r="H396" s="2">
        <f t="shared" ref="H396" si="3051">INT(H393+0.75*C396)</f>
        <v>6560</v>
      </c>
      <c r="I396" s="2">
        <f t="shared" ref="I396" si="3052">INT(I393+0.4*C396)</f>
        <v>3464</v>
      </c>
      <c r="J396" s="6" t="s">
        <v>23</v>
      </c>
      <c r="K396" s="2">
        <f t="shared" ref="K396:K397" si="3053">INT(K393+0.1*C396)</f>
        <v>829</v>
      </c>
      <c r="L396" s="2" t="s">
        <v>24</v>
      </c>
      <c r="M396" s="2">
        <f t="shared" ref="M396" si="3054">INT(M393+0.5*C396)</f>
        <v>4396</v>
      </c>
      <c r="N396" s="2" t="s">
        <v>27</v>
      </c>
      <c r="O396" s="2">
        <f t="shared" ref="O396" si="3055">INT(O393+0.05*C396)</f>
        <v>378</v>
      </c>
      <c r="P396" s="2">
        <f t="shared" si="3025"/>
        <v>48</v>
      </c>
    </row>
    <row r="397" spans="1:16" x14ac:dyDescent="0.25">
      <c r="A397" s="5" t="s">
        <v>423</v>
      </c>
      <c r="B397" s="2" t="s">
        <v>3</v>
      </c>
      <c r="C397" s="2">
        <f t="shared" si="2650"/>
        <v>132</v>
      </c>
      <c r="D397" s="5" t="str">
        <f t="shared" ref="D397" si="3056">IF(AND(C397&gt;0,C397&lt;25),"units_knight_1.png",IF(AND(C397&gt;=25,C397&lt;50),"units_knight_2.png",IF(AND(C397&gt;=50,C397&lt;75),"units_knight_3.png",IF(AND(C397&gt;=75,C397&lt;100),"units_knight_4.png",IF(AND(C397&gt;=100,C397&lt;125),"units_knight_5.png",IF(AND(C397&gt;=125,C397&lt;150),"units_knight_6.png",IF(AND(C397&gt;=150,C397&lt;175),"units_knight_7.png",IF(AND(C397&gt;=175,C397&lt;200),"units_knight_8.png",IF(AND(C397&gt;=200,C397&lt;225),"units_knight_9.png",IF(AND(C397&gt;=225,C397&lt;250),"units_knight_10.png",IF(AND(C397&gt;=250,C397&lt;275),"units_knight_11.png",IF(AND(C397&gt;=275,C397&lt;300),"units_pikeman_12.png","units_pikeman_13.png"))))))))))))</f>
        <v>units_knight_6.png</v>
      </c>
      <c r="E397" s="5" t="str">
        <f t="shared" si="2842"/>
        <v>Lkey_combat_unit_knight_132</v>
      </c>
      <c r="F397" s="6">
        <f t="shared" ref="F397" si="3057">INT(F394+1.1*C397)</f>
        <v>9696</v>
      </c>
      <c r="G397" s="2">
        <f t="shared" ref="G397" si="3058">INT(G394+0.6*C397)</f>
        <v>5239</v>
      </c>
      <c r="H397" s="2">
        <f t="shared" ref="H397" si="3059">INT(H394+0.65*C397)</f>
        <v>5656</v>
      </c>
      <c r="I397" s="2">
        <f t="shared" ref="I397" si="3060">INT(I394+0.2*C397)</f>
        <v>1703</v>
      </c>
      <c r="J397" s="6" t="s">
        <v>23</v>
      </c>
      <c r="K397" s="2">
        <f t="shared" si="3053"/>
        <v>839</v>
      </c>
      <c r="L397" s="2" t="s">
        <v>24</v>
      </c>
      <c r="M397" s="2">
        <f t="shared" ref="M397:M398" si="3061">INT(M394+0.05*C397)</f>
        <v>378</v>
      </c>
      <c r="N397" s="2" t="s">
        <v>27</v>
      </c>
      <c r="O397" s="2">
        <f t="shared" ref="O397" si="3062">INT(O394+0.5*C397)</f>
        <v>4386</v>
      </c>
      <c r="P397" s="2">
        <f t="shared" si="3025"/>
        <v>53</v>
      </c>
    </row>
    <row r="398" spans="1:16" x14ac:dyDescent="0.25">
      <c r="A398" s="5" t="s">
        <v>424</v>
      </c>
      <c r="B398" s="2" t="s">
        <v>15</v>
      </c>
      <c r="C398" s="2">
        <f t="shared" si="2650"/>
        <v>133</v>
      </c>
      <c r="D398" s="5" t="str">
        <f t="shared" ref="D398" si="3063">IF(AND(C398&gt;0,C398&lt;25),"units_pikeman_1.png",IF(AND(C398&gt;=25,C398&lt;50),"units_pikeman_2.png",IF(AND(C398&gt;=50,C398&lt;75),"units_pikeman_3.png",IF(AND(C398&gt;=75,C398&lt;100),"units_pikeman_4.png",IF(AND(C398&gt;=100,C398&lt;125),"units_pikeman_5.png",IF(AND(C398&gt;=125,C398&lt;150),"units_pikeman_6.png",IF(AND(C398&gt;=150,C398&lt;175),"units_pikeman_7.png",IF(AND(C398&gt;=175,C398&lt;200),"units_pikeman_8.png",IF(AND(C398&gt;=200,C398&lt;225),"units_pikeman_9.png",IF(AND(C398&gt;=225,C398&lt;250),"units_pikeman_10.png",IF(AND(C398&gt;=250,C398&lt;275),"units_pikeman_11.png",IF(AND(C398&gt;=275,C398&lt;300),"units_pikeman_12.png","units_pikeman_13.png"))))))))))))</f>
        <v>units_pikeman_6.png</v>
      </c>
      <c r="E398" s="5" t="str">
        <f t="shared" si="2850"/>
        <v>Lkey_combat_unit_pikeman_133</v>
      </c>
      <c r="F398" s="6">
        <f t="shared" ref="F398" si="3064">INT(F395+1.3*C398)</f>
        <v>11643</v>
      </c>
      <c r="G398" s="2">
        <f t="shared" ref="G398" si="3065">INT(G395+0.5*C398)</f>
        <v>4432</v>
      </c>
      <c r="H398" s="2">
        <f t="shared" ref="H398" si="3066">INT(H395+0.5*C398)</f>
        <v>4432</v>
      </c>
      <c r="I398" s="2">
        <f t="shared" ref="I398" si="3067">INT(I395+0.7*C398)</f>
        <v>6200</v>
      </c>
      <c r="J398" s="6" t="s">
        <v>23</v>
      </c>
      <c r="K398" s="2">
        <f t="shared" ref="K398" si="3068">INT(K395+0.5*C398)</f>
        <v>4472</v>
      </c>
      <c r="L398" s="2" t="s">
        <v>24</v>
      </c>
      <c r="M398" s="2">
        <f t="shared" si="3061"/>
        <v>384</v>
      </c>
      <c r="N398" s="2" t="s">
        <v>27</v>
      </c>
      <c r="O398" s="2">
        <f t="shared" ref="O398" si="3069">INT(O395+0.1*C398)</f>
        <v>832</v>
      </c>
      <c r="P398" s="2">
        <f t="shared" si="3025"/>
        <v>44</v>
      </c>
    </row>
    <row r="399" spans="1:16" x14ac:dyDescent="0.25">
      <c r="A399" s="5" t="s">
        <v>425</v>
      </c>
      <c r="B399" s="2" t="s">
        <v>1</v>
      </c>
      <c r="C399" s="2">
        <f t="shared" si="2650"/>
        <v>133</v>
      </c>
      <c r="D399" s="5" t="str">
        <f t="shared" ref="D399" si="3070">IF(AND(C399&gt;0,C399&lt;25),"units_archer_1.png",IF(AND(C399&gt;=25,C399&lt;50),"units_archer_2.png",IF(AND(C399&gt;=50,C399&lt;75),"units_archer_3.png",IF(AND(C399&gt;=75,C399&lt;100),"units_archer_4.png",IF(AND(C399&gt;=100,C399&lt;125),"units_archer_5.png",IF(AND(C399&gt;=125,C399&lt;150),"units_archer_6.png",IF(AND(C399&gt;=150,C399&lt;175),"units_archer_7.png",IF(AND(C399&gt;=175,C399&lt;200),"units_archer_8.png",IF(AND(C399&gt;=200,C399&lt;225),"units_archer_9.png",IF(AND(C399&gt;=225,C399&lt;250),"units_archer_10.png",IF(AND(C399&gt;=250,C399&lt;275),"units_archer_11.png",IF(AND(C399&gt;=275,C399&lt;300),"units_pikeman_12.png","units_pikeman_13.png"))))))))))))</f>
        <v>units_archer_6.png</v>
      </c>
      <c r="E399" s="5" t="str">
        <f t="shared" si="2858"/>
        <v>Lkey_combat_unit_archer_133</v>
      </c>
      <c r="F399" s="6">
        <f t="shared" ref="F399" si="3071">INT(F396+0.9*C399)</f>
        <v>8059</v>
      </c>
      <c r="G399" s="2">
        <f t="shared" ref="G399" si="3072">INT(G396+0.3*C399)</f>
        <v>2613</v>
      </c>
      <c r="H399" s="2">
        <f t="shared" ref="H399" si="3073">INT(H396+0.75*C399)</f>
        <v>6659</v>
      </c>
      <c r="I399" s="2">
        <f t="shared" ref="I399" si="3074">INT(I396+0.4*C399)</f>
        <v>3517</v>
      </c>
      <c r="J399" s="6" t="s">
        <v>23</v>
      </c>
      <c r="K399" s="2">
        <f t="shared" ref="K399:K400" si="3075">INT(K396+0.1*C399)</f>
        <v>842</v>
      </c>
      <c r="L399" s="2" t="s">
        <v>24</v>
      </c>
      <c r="M399" s="2">
        <f t="shared" ref="M399" si="3076">INT(M396+0.5*C399)</f>
        <v>4462</v>
      </c>
      <c r="N399" s="2" t="s">
        <v>27</v>
      </c>
      <c r="O399" s="2">
        <f t="shared" ref="O399" si="3077">INT(O396+0.05*C399)</f>
        <v>384</v>
      </c>
      <c r="P399" s="2">
        <f t="shared" si="3025"/>
        <v>49</v>
      </c>
    </row>
    <row r="400" spans="1:16" x14ac:dyDescent="0.25">
      <c r="A400" s="5" t="s">
        <v>426</v>
      </c>
      <c r="B400" s="2" t="s">
        <v>3</v>
      </c>
      <c r="C400" s="2">
        <f t="shared" si="2650"/>
        <v>133</v>
      </c>
      <c r="D400" s="5" t="str">
        <f t="shared" ref="D400" si="3078">IF(AND(C400&gt;0,C400&lt;25),"units_knight_1.png",IF(AND(C400&gt;=25,C400&lt;50),"units_knight_2.png",IF(AND(C400&gt;=50,C400&lt;75),"units_knight_3.png",IF(AND(C400&gt;=75,C400&lt;100),"units_knight_4.png",IF(AND(C400&gt;=100,C400&lt;125),"units_knight_5.png",IF(AND(C400&gt;=125,C400&lt;150),"units_knight_6.png",IF(AND(C400&gt;=150,C400&lt;175),"units_knight_7.png",IF(AND(C400&gt;=175,C400&lt;200),"units_knight_8.png",IF(AND(C400&gt;=200,C400&lt;225),"units_knight_9.png",IF(AND(C400&gt;=225,C400&lt;250),"units_knight_10.png",IF(AND(C400&gt;=250,C400&lt;275),"units_knight_11.png",IF(AND(C400&gt;=275,C400&lt;300),"units_pikeman_12.png","units_pikeman_13.png"))))))))))))</f>
        <v>units_knight_6.png</v>
      </c>
      <c r="E400" s="5" t="str">
        <f t="shared" si="2867"/>
        <v>Lkey_combat_unit_knight_133</v>
      </c>
      <c r="F400" s="6">
        <f t="shared" ref="F400" si="3079">INT(F397+1.1*C400)</f>
        <v>9842</v>
      </c>
      <c r="G400" s="2">
        <f t="shared" ref="G400" si="3080">INT(G397+0.6*C400)</f>
        <v>5318</v>
      </c>
      <c r="H400" s="2">
        <f t="shared" ref="H400" si="3081">INT(H397+0.65*C400)</f>
        <v>5742</v>
      </c>
      <c r="I400" s="2">
        <f t="shared" ref="I400" si="3082">INT(I397+0.2*C400)</f>
        <v>1729</v>
      </c>
      <c r="J400" s="6" t="s">
        <v>23</v>
      </c>
      <c r="K400" s="2">
        <f t="shared" si="3075"/>
        <v>852</v>
      </c>
      <c r="L400" s="2" t="s">
        <v>24</v>
      </c>
      <c r="M400" s="2">
        <f t="shared" ref="M400:M401" si="3083">INT(M397+0.05*C400)</f>
        <v>384</v>
      </c>
      <c r="N400" s="2" t="s">
        <v>27</v>
      </c>
      <c r="O400" s="2">
        <f t="shared" ref="O400" si="3084">INT(O397+0.5*C400)</f>
        <v>4452</v>
      </c>
      <c r="P400" s="2">
        <f t="shared" si="3025"/>
        <v>54</v>
      </c>
    </row>
    <row r="401" spans="1:16" x14ac:dyDescent="0.25">
      <c r="A401" s="5" t="s">
        <v>427</v>
      </c>
      <c r="B401" s="2" t="s">
        <v>15</v>
      </c>
      <c r="C401" s="2">
        <f t="shared" si="2650"/>
        <v>134</v>
      </c>
      <c r="D401" s="5" t="str">
        <f t="shared" ref="D401" si="3085">IF(AND(C401&gt;0,C401&lt;25),"units_pikeman_1.png",IF(AND(C401&gt;=25,C401&lt;50),"units_pikeman_2.png",IF(AND(C401&gt;=50,C401&lt;75),"units_pikeman_3.png",IF(AND(C401&gt;=75,C401&lt;100),"units_pikeman_4.png",IF(AND(C401&gt;=100,C401&lt;125),"units_pikeman_5.png",IF(AND(C401&gt;=125,C401&lt;150),"units_pikeman_6.png",IF(AND(C401&gt;=150,C401&lt;175),"units_pikeman_7.png",IF(AND(C401&gt;=175,C401&lt;200),"units_pikeman_8.png",IF(AND(C401&gt;=200,C401&lt;225),"units_pikeman_9.png",IF(AND(C401&gt;=225,C401&lt;250),"units_pikeman_10.png",IF(AND(C401&gt;=250,C401&lt;275),"units_pikeman_11.png",IF(AND(C401&gt;=275,C401&lt;300),"units_pikeman_12.png","units_pikeman_13.png"))))))))))))</f>
        <v>units_pikeman_6.png</v>
      </c>
      <c r="E401" s="5" t="str">
        <f t="shared" si="2875"/>
        <v>Lkey_combat_unit_pikeman_134</v>
      </c>
      <c r="F401" s="6">
        <f t="shared" ref="F401" si="3086">INT(F398+1.3*C401)</f>
        <v>11817</v>
      </c>
      <c r="G401" s="2">
        <f t="shared" ref="G401" si="3087">INT(G398+0.5*C401)</f>
        <v>4499</v>
      </c>
      <c r="H401" s="2">
        <f t="shared" ref="H401" si="3088">INT(H398+0.5*C401)</f>
        <v>4499</v>
      </c>
      <c r="I401" s="2">
        <f t="shared" ref="I401" si="3089">INT(I398+0.7*C401)</f>
        <v>6293</v>
      </c>
      <c r="J401" s="6" t="s">
        <v>23</v>
      </c>
      <c r="K401" s="2">
        <f t="shared" ref="K401" si="3090">INT(K398+0.5*C401)</f>
        <v>4539</v>
      </c>
      <c r="L401" s="2" t="s">
        <v>24</v>
      </c>
      <c r="M401" s="2">
        <f t="shared" si="3083"/>
        <v>390</v>
      </c>
      <c r="N401" s="2" t="s">
        <v>27</v>
      </c>
      <c r="O401" s="2">
        <f t="shared" ref="O401" si="3091">INT(O398+0.1*C401)</f>
        <v>845</v>
      </c>
      <c r="P401" s="2">
        <f t="shared" si="3025"/>
        <v>45</v>
      </c>
    </row>
    <row r="402" spans="1:16" x14ac:dyDescent="0.25">
      <c r="A402" s="5" t="s">
        <v>428</v>
      </c>
      <c r="B402" s="2" t="s">
        <v>1</v>
      </c>
      <c r="C402" s="2">
        <f t="shared" si="2650"/>
        <v>134</v>
      </c>
      <c r="D402" s="5" t="str">
        <f t="shared" ref="D402" si="3092">IF(AND(C402&gt;0,C402&lt;25),"units_archer_1.png",IF(AND(C402&gt;=25,C402&lt;50),"units_archer_2.png",IF(AND(C402&gt;=50,C402&lt;75),"units_archer_3.png",IF(AND(C402&gt;=75,C402&lt;100),"units_archer_4.png",IF(AND(C402&gt;=100,C402&lt;125),"units_archer_5.png",IF(AND(C402&gt;=125,C402&lt;150),"units_archer_6.png",IF(AND(C402&gt;=150,C402&lt;175),"units_archer_7.png",IF(AND(C402&gt;=175,C402&lt;200),"units_archer_8.png",IF(AND(C402&gt;=200,C402&lt;225),"units_archer_9.png",IF(AND(C402&gt;=225,C402&lt;250),"units_archer_10.png",IF(AND(C402&gt;=250,C402&lt;275),"units_archer_11.png",IF(AND(C402&gt;=275,C402&lt;300),"units_pikeman_12.png","units_pikeman_13.png"))))))))))))</f>
        <v>units_archer_6.png</v>
      </c>
      <c r="E402" s="5" t="str">
        <f t="shared" si="2883"/>
        <v>Lkey_combat_unit_archer_134</v>
      </c>
      <c r="F402" s="6">
        <f t="shared" ref="F402" si="3093">INT(F399+0.9*C402)</f>
        <v>8179</v>
      </c>
      <c r="G402" s="2">
        <f t="shared" ref="G402" si="3094">INT(G399+0.3*C402)</f>
        <v>2653</v>
      </c>
      <c r="H402" s="2">
        <f t="shared" ref="H402" si="3095">INT(H399+0.75*C402)</f>
        <v>6759</v>
      </c>
      <c r="I402" s="2">
        <f t="shared" ref="I402" si="3096">INT(I399+0.4*C402)</f>
        <v>3570</v>
      </c>
      <c r="J402" s="6" t="s">
        <v>23</v>
      </c>
      <c r="K402" s="2">
        <f t="shared" ref="K402:K403" si="3097">INT(K399+0.1*C402)</f>
        <v>855</v>
      </c>
      <c r="L402" s="2" t="s">
        <v>24</v>
      </c>
      <c r="M402" s="2">
        <f t="shared" ref="M402" si="3098">INT(M399+0.5*C402)</f>
        <v>4529</v>
      </c>
      <c r="N402" s="2" t="s">
        <v>27</v>
      </c>
      <c r="O402" s="2">
        <f t="shared" ref="O402" si="3099">INT(O399+0.05*C402)</f>
        <v>390</v>
      </c>
      <c r="P402" s="2">
        <f t="shared" si="3025"/>
        <v>50</v>
      </c>
    </row>
    <row r="403" spans="1:16" x14ac:dyDescent="0.25">
      <c r="A403" s="5" t="s">
        <v>429</v>
      </c>
      <c r="B403" s="2" t="s">
        <v>3</v>
      </c>
      <c r="C403" s="2">
        <f t="shared" si="2650"/>
        <v>134</v>
      </c>
      <c r="D403" s="5" t="str">
        <f t="shared" ref="D403" si="3100">IF(AND(C403&gt;0,C403&lt;25),"units_knight_1.png",IF(AND(C403&gt;=25,C403&lt;50),"units_knight_2.png",IF(AND(C403&gt;=50,C403&lt;75),"units_knight_3.png",IF(AND(C403&gt;=75,C403&lt;100),"units_knight_4.png",IF(AND(C403&gt;=100,C403&lt;125),"units_knight_5.png",IF(AND(C403&gt;=125,C403&lt;150),"units_knight_6.png",IF(AND(C403&gt;=150,C403&lt;175),"units_knight_7.png",IF(AND(C403&gt;=175,C403&lt;200),"units_knight_8.png",IF(AND(C403&gt;=200,C403&lt;225),"units_knight_9.png",IF(AND(C403&gt;=225,C403&lt;250),"units_knight_10.png",IF(AND(C403&gt;=250,C403&lt;275),"units_knight_11.png",IF(AND(C403&gt;=275,C403&lt;300),"units_pikeman_12.png","units_pikeman_13.png"))))))))))))</f>
        <v>units_knight_6.png</v>
      </c>
      <c r="E403" s="5" t="str">
        <f t="shared" si="2892"/>
        <v>Lkey_combat_unit_knight_134</v>
      </c>
      <c r="F403" s="6">
        <f t="shared" ref="F403" si="3101">INT(F400+1.1*C403)</f>
        <v>9989</v>
      </c>
      <c r="G403" s="2">
        <f t="shared" ref="G403" si="3102">INT(G400+0.6*C403)</f>
        <v>5398</v>
      </c>
      <c r="H403" s="2">
        <f t="shared" ref="H403" si="3103">INT(H400+0.65*C403)</f>
        <v>5829</v>
      </c>
      <c r="I403" s="2">
        <f t="shared" ref="I403" si="3104">INT(I400+0.2*C403)</f>
        <v>1755</v>
      </c>
      <c r="J403" s="6" t="s">
        <v>23</v>
      </c>
      <c r="K403" s="2">
        <f t="shared" si="3097"/>
        <v>865</v>
      </c>
      <c r="L403" s="2" t="s">
        <v>24</v>
      </c>
      <c r="M403" s="2">
        <f t="shared" ref="M403:M404" si="3105">INT(M400+0.05*C403)</f>
        <v>390</v>
      </c>
      <c r="N403" s="2" t="s">
        <v>27</v>
      </c>
      <c r="O403" s="2">
        <f t="shared" ref="O403" si="3106">INT(O400+0.5*C403)</f>
        <v>4519</v>
      </c>
      <c r="P403" s="2">
        <f t="shared" si="3025"/>
        <v>55</v>
      </c>
    </row>
    <row r="404" spans="1:16" x14ac:dyDescent="0.25">
      <c r="A404" s="5" t="s">
        <v>430</v>
      </c>
      <c r="B404" s="2" t="s">
        <v>15</v>
      </c>
      <c r="C404" s="2">
        <f t="shared" si="2650"/>
        <v>135</v>
      </c>
      <c r="D404" s="5" t="str">
        <f t="shared" ref="D404" si="3107">IF(AND(C404&gt;0,C404&lt;25),"units_pikeman_1.png",IF(AND(C404&gt;=25,C404&lt;50),"units_pikeman_2.png",IF(AND(C404&gt;=50,C404&lt;75),"units_pikeman_3.png",IF(AND(C404&gt;=75,C404&lt;100),"units_pikeman_4.png",IF(AND(C404&gt;=100,C404&lt;125),"units_pikeman_5.png",IF(AND(C404&gt;=125,C404&lt;150),"units_pikeman_6.png",IF(AND(C404&gt;=150,C404&lt;175),"units_pikeman_7.png",IF(AND(C404&gt;=175,C404&lt;200),"units_pikeman_8.png",IF(AND(C404&gt;=200,C404&lt;225),"units_pikeman_9.png",IF(AND(C404&gt;=225,C404&lt;250),"units_pikeman_10.png",IF(AND(C404&gt;=250,C404&lt;275),"units_pikeman_11.png",IF(AND(C404&gt;=275,C404&lt;300),"units_pikeman_12.png","units_pikeman_13.png"))))))))))))</f>
        <v>units_pikeman_6.png</v>
      </c>
      <c r="E404" s="5" t="str">
        <f t="shared" si="2900"/>
        <v>Lkey_combat_unit_pikeman_135</v>
      </c>
      <c r="F404" s="6">
        <f t="shared" ref="F404" si="3108">INT(F401+1.3*C404)</f>
        <v>11992</v>
      </c>
      <c r="G404" s="2">
        <f t="shared" ref="G404" si="3109">INT(G401+0.5*C404)</f>
        <v>4566</v>
      </c>
      <c r="H404" s="2">
        <f t="shared" ref="H404" si="3110">INT(H401+0.5*C404)</f>
        <v>4566</v>
      </c>
      <c r="I404" s="2">
        <f t="shared" ref="I404" si="3111">INT(I401+0.7*C404)</f>
        <v>6387</v>
      </c>
      <c r="J404" s="6" t="s">
        <v>23</v>
      </c>
      <c r="K404" s="2">
        <f t="shared" ref="K404" si="3112">INT(K401+0.5*C404)</f>
        <v>4606</v>
      </c>
      <c r="L404" s="2" t="s">
        <v>24</v>
      </c>
      <c r="M404" s="2">
        <f t="shared" si="3105"/>
        <v>396</v>
      </c>
      <c r="N404" s="2" t="s">
        <v>27</v>
      </c>
      <c r="O404" s="2">
        <f t="shared" ref="O404" si="3113">INT(O401+0.1*C404)</f>
        <v>858</v>
      </c>
      <c r="P404" s="2">
        <f t="shared" si="3025"/>
        <v>46</v>
      </c>
    </row>
    <row r="405" spans="1:16" x14ac:dyDescent="0.25">
      <c r="A405" s="5" t="s">
        <v>431</v>
      </c>
      <c r="B405" s="2" t="s">
        <v>1</v>
      </c>
      <c r="C405" s="2">
        <f t="shared" si="2650"/>
        <v>135</v>
      </c>
      <c r="D405" s="5" t="str">
        <f t="shared" ref="D405" si="3114">IF(AND(C405&gt;0,C405&lt;25),"units_archer_1.png",IF(AND(C405&gt;=25,C405&lt;50),"units_archer_2.png",IF(AND(C405&gt;=50,C405&lt;75),"units_archer_3.png",IF(AND(C405&gt;=75,C405&lt;100),"units_archer_4.png",IF(AND(C405&gt;=100,C405&lt;125),"units_archer_5.png",IF(AND(C405&gt;=125,C405&lt;150),"units_archer_6.png",IF(AND(C405&gt;=150,C405&lt;175),"units_archer_7.png",IF(AND(C405&gt;=175,C405&lt;200),"units_archer_8.png",IF(AND(C405&gt;=200,C405&lt;225),"units_archer_9.png",IF(AND(C405&gt;=225,C405&lt;250),"units_archer_10.png",IF(AND(C405&gt;=250,C405&lt;275),"units_archer_11.png",IF(AND(C405&gt;=275,C405&lt;300),"units_pikeman_12.png","units_pikeman_13.png"))))))))))))</f>
        <v>units_archer_6.png</v>
      </c>
      <c r="E405" s="5" t="str">
        <f t="shared" si="2908"/>
        <v>Lkey_combat_unit_archer_135</v>
      </c>
      <c r="F405" s="6">
        <f t="shared" ref="F405" si="3115">INT(F402+0.9*C405)</f>
        <v>8300</v>
      </c>
      <c r="G405" s="2">
        <f t="shared" ref="G405" si="3116">INT(G402+0.3*C405)</f>
        <v>2693</v>
      </c>
      <c r="H405" s="2">
        <f t="shared" ref="H405" si="3117">INT(H402+0.75*C405)</f>
        <v>6860</v>
      </c>
      <c r="I405" s="2">
        <f t="shared" ref="I405" si="3118">INT(I402+0.4*C405)</f>
        <v>3624</v>
      </c>
      <c r="J405" s="6" t="s">
        <v>23</v>
      </c>
      <c r="K405" s="2">
        <f t="shared" ref="K405:K406" si="3119">INT(K402+0.1*C405)</f>
        <v>868</v>
      </c>
      <c r="L405" s="2" t="s">
        <v>24</v>
      </c>
      <c r="M405" s="2">
        <f t="shared" ref="M405" si="3120">INT(M402+0.5*C405)</f>
        <v>4596</v>
      </c>
      <c r="N405" s="2" t="s">
        <v>27</v>
      </c>
      <c r="O405" s="2">
        <f t="shared" ref="O405" si="3121">INT(O402+0.05*C405)</f>
        <v>396</v>
      </c>
      <c r="P405" s="2">
        <f t="shared" si="3025"/>
        <v>51</v>
      </c>
    </row>
    <row r="406" spans="1:16" x14ac:dyDescent="0.25">
      <c r="A406" s="5" t="s">
        <v>432</v>
      </c>
      <c r="B406" s="2" t="s">
        <v>3</v>
      </c>
      <c r="C406" s="2">
        <f t="shared" si="2650"/>
        <v>135</v>
      </c>
      <c r="D406" s="5" t="str">
        <f t="shared" ref="D406" si="3122">IF(AND(C406&gt;0,C406&lt;25),"units_knight_1.png",IF(AND(C406&gt;=25,C406&lt;50),"units_knight_2.png",IF(AND(C406&gt;=50,C406&lt;75),"units_knight_3.png",IF(AND(C406&gt;=75,C406&lt;100),"units_knight_4.png",IF(AND(C406&gt;=100,C406&lt;125),"units_knight_5.png",IF(AND(C406&gt;=125,C406&lt;150),"units_knight_6.png",IF(AND(C406&gt;=150,C406&lt;175),"units_knight_7.png",IF(AND(C406&gt;=175,C406&lt;200),"units_knight_8.png",IF(AND(C406&gt;=200,C406&lt;225),"units_knight_9.png",IF(AND(C406&gt;=225,C406&lt;250),"units_knight_10.png",IF(AND(C406&gt;=250,C406&lt;275),"units_knight_11.png",IF(AND(C406&gt;=275,C406&lt;300),"units_pikeman_12.png","units_pikeman_13.png"))))))))))))</f>
        <v>units_knight_6.png</v>
      </c>
      <c r="E406" s="5" t="str">
        <f t="shared" si="2917"/>
        <v>Lkey_combat_unit_knight_135</v>
      </c>
      <c r="F406" s="6">
        <f t="shared" ref="F406" si="3123">INT(F403+1.1*C406)</f>
        <v>10137</v>
      </c>
      <c r="G406" s="2">
        <f t="shared" ref="G406" si="3124">INT(G403+0.6*C406)</f>
        <v>5479</v>
      </c>
      <c r="H406" s="2">
        <f t="shared" ref="H406" si="3125">INT(H403+0.65*C406)</f>
        <v>5916</v>
      </c>
      <c r="I406" s="2">
        <f t="shared" ref="I406" si="3126">INT(I403+0.2*C406)</f>
        <v>1782</v>
      </c>
      <c r="J406" s="6" t="s">
        <v>23</v>
      </c>
      <c r="K406" s="2">
        <f t="shared" si="3119"/>
        <v>878</v>
      </c>
      <c r="L406" s="2" t="s">
        <v>24</v>
      </c>
      <c r="M406" s="2">
        <f t="shared" ref="M406:M407" si="3127">INT(M403+0.05*C406)</f>
        <v>396</v>
      </c>
      <c r="N406" s="2" t="s">
        <v>27</v>
      </c>
      <c r="O406" s="2">
        <f t="shared" ref="O406" si="3128">INT(O403+0.5*C406)</f>
        <v>4586</v>
      </c>
      <c r="P406" s="2">
        <f t="shared" si="3025"/>
        <v>56</v>
      </c>
    </row>
    <row r="407" spans="1:16" x14ac:dyDescent="0.25">
      <c r="A407" s="5" t="s">
        <v>433</v>
      </c>
      <c r="B407" s="2" t="s">
        <v>15</v>
      </c>
      <c r="C407" s="2">
        <f t="shared" si="2650"/>
        <v>136</v>
      </c>
      <c r="D407" s="5" t="str">
        <f t="shared" ref="D407" si="3129">IF(AND(C407&gt;0,C407&lt;25),"units_pikeman_1.png",IF(AND(C407&gt;=25,C407&lt;50),"units_pikeman_2.png",IF(AND(C407&gt;=50,C407&lt;75),"units_pikeman_3.png",IF(AND(C407&gt;=75,C407&lt;100),"units_pikeman_4.png",IF(AND(C407&gt;=100,C407&lt;125),"units_pikeman_5.png",IF(AND(C407&gt;=125,C407&lt;150),"units_pikeman_6.png",IF(AND(C407&gt;=150,C407&lt;175),"units_pikeman_7.png",IF(AND(C407&gt;=175,C407&lt;200),"units_pikeman_8.png",IF(AND(C407&gt;=200,C407&lt;225),"units_pikeman_9.png",IF(AND(C407&gt;=225,C407&lt;250),"units_pikeman_10.png",IF(AND(C407&gt;=250,C407&lt;275),"units_pikeman_11.png",IF(AND(C407&gt;=275,C407&lt;300),"units_pikeman_12.png","units_pikeman_13.png"))))))))))))</f>
        <v>units_pikeman_6.png</v>
      </c>
      <c r="E407" s="5" t="str">
        <f t="shared" si="2925"/>
        <v>Lkey_combat_unit_pikeman_136</v>
      </c>
      <c r="F407" s="6">
        <f t="shared" ref="F407" si="3130">INT(F404+1.3*C407)</f>
        <v>12168</v>
      </c>
      <c r="G407" s="2">
        <f t="shared" ref="G407" si="3131">INT(G404+0.5*C407)</f>
        <v>4634</v>
      </c>
      <c r="H407" s="2">
        <f t="shared" ref="H407" si="3132">INT(H404+0.5*C407)</f>
        <v>4634</v>
      </c>
      <c r="I407" s="2">
        <f t="shared" ref="I407" si="3133">INT(I404+0.7*C407)</f>
        <v>6482</v>
      </c>
      <c r="J407" s="6" t="s">
        <v>23</v>
      </c>
      <c r="K407" s="2">
        <f t="shared" ref="K407" si="3134">INT(K404+0.5*C407)</f>
        <v>4674</v>
      </c>
      <c r="L407" s="2" t="s">
        <v>24</v>
      </c>
      <c r="M407" s="2">
        <f t="shared" si="3127"/>
        <v>402</v>
      </c>
      <c r="N407" s="2" t="s">
        <v>27</v>
      </c>
      <c r="O407" s="2">
        <f t="shared" ref="O407" si="3135">INT(O404+0.1*C407)</f>
        <v>871</v>
      </c>
      <c r="P407" s="2">
        <f t="shared" si="3025"/>
        <v>47</v>
      </c>
    </row>
    <row r="408" spans="1:16" x14ac:dyDescent="0.25">
      <c r="A408" s="5" t="s">
        <v>434</v>
      </c>
      <c r="B408" s="2" t="s">
        <v>1</v>
      </c>
      <c r="C408" s="2">
        <f t="shared" si="2650"/>
        <v>136</v>
      </c>
      <c r="D408" s="5" t="str">
        <f t="shared" ref="D408" si="3136">IF(AND(C408&gt;0,C408&lt;25),"units_archer_1.png",IF(AND(C408&gt;=25,C408&lt;50),"units_archer_2.png",IF(AND(C408&gt;=50,C408&lt;75),"units_archer_3.png",IF(AND(C408&gt;=75,C408&lt;100),"units_archer_4.png",IF(AND(C408&gt;=100,C408&lt;125),"units_archer_5.png",IF(AND(C408&gt;=125,C408&lt;150),"units_archer_6.png",IF(AND(C408&gt;=150,C408&lt;175),"units_archer_7.png",IF(AND(C408&gt;=175,C408&lt;200),"units_archer_8.png",IF(AND(C408&gt;=200,C408&lt;225),"units_archer_9.png",IF(AND(C408&gt;=225,C408&lt;250),"units_archer_10.png",IF(AND(C408&gt;=250,C408&lt;275),"units_archer_11.png",IF(AND(C408&gt;=275,C408&lt;300),"units_pikeman_12.png","units_pikeman_13.png"))))))))))))</f>
        <v>units_archer_6.png</v>
      </c>
      <c r="E408" s="5" t="str">
        <f t="shared" si="2933"/>
        <v>Lkey_combat_unit_archer_136</v>
      </c>
      <c r="F408" s="6">
        <f t="shared" ref="F408" si="3137">INT(F405+0.9*C408)</f>
        <v>8422</v>
      </c>
      <c r="G408" s="2">
        <f t="shared" ref="G408" si="3138">INT(G405+0.3*C408)</f>
        <v>2733</v>
      </c>
      <c r="H408" s="2">
        <f t="shared" ref="H408" si="3139">INT(H405+0.75*C408)</f>
        <v>6962</v>
      </c>
      <c r="I408" s="2">
        <f t="shared" ref="I408" si="3140">INT(I405+0.4*C408)</f>
        <v>3678</v>
      </c>
      <c r="J408" s="6" t="s">
        <v>23</v>
      </c>
      <c r="K408" s="2">
        <f t="shared" ref="K408:K409" si="3141">INT(K405+0.1*C408)</f>
        <v>881</v>
      </c>
      <c r="L408" s="2" t="s">
        <v>24</v>
      </c>
      <c r="M408" s="2">
        <f t="shared" ref="M408" si="3142">INT(M405+0.5*C408)</f>
        <v>4664</v>
      </c>
      <c r="N408" s="2" t="s">
        <v>27</v>
      </c>
      <c r="O408" s="2">
        <f t="shared" ref="O408" si="3143">INT(O405+0.05*C408)</f>
        <v>402</v>
      </c>
      <c r="P408" s="2">
        <f t="shared" si="3025"/>
        <v>52</v>
      </c>
    </row>
    <row r="409" spans="1:16" x14ac:dyDescent="0.25">
      <c r="A409" s="5" t="s">
        <v>435</v>
      </c>
      <c r="B409" s="2" t="s">
        <v>3</v>
      </c>
      <c r="C409" s="2">
        <f t="shared" si="2650"/>
        <v>136</v>
      </c>
      <c r="D409" s="5" t="str">
        <f t="shared" ref="D409" si="3144">IF(AND(C409&gt;0,C409&lt;25),"units_knight_1.png",IF(AND(C409&gt;=25,C409&lt;50),"units_knight_2.png",IF(AND(C409&gt;=50,C409&lt;75),"units_knight_3.png",IF(AND(C409&gt;=75,C409&lt;100),"units_knight_4.png",IF(AND(C409&gt;=100,C409&lt;125),"units_knight_5.png",IF(AND(C409&gt;=125,C409&lt;150),"units_knight_6.png",IF(AND(C409&gt;=150,C409&lt;175),"units_knight_7.png",IF(AND(C409&gt;=175,C409&lt;200),"units_knight_8.png",IF(AND(C409&gt;=200,C409&lt;225),"units_knight_9.png",IF(AND(C409&gt;=225,C409&lt;250),"units_knight_10.png",IF(AND(C409&gt;=250,C409&lt;275),"units_knight_11.png",IF(AND(C409&gt;=275,C409&lt;300),"units_pikeman_12.png","units_pikeman_13.png"))))))))))))</f>
        <v>units_knight_6.png</v>
      </c>
      <c r="E409" s="5" t="str">
        <f t="shared" si="2942"/>
        <v>Lkey_combat_unit_knight_136</v>
      </c>
      <c r="F409" s="6">
        <f t="shared" ref="F409" si="3145">INT(F406+1.1*C409)</f>
        <v>10286</v>
      </c>
      <c r="G409" s="2">
        <f t="shared" ref="G409" si="3146">INT(G406+0.6*C409)</f>
        <v>5560</v>
      </c>
      <c r="H409" s="2">
        <f t="shared" ref="H409" si="3147">INT(H406+0.65*C409)</f>
        <v>6004</v>
      </c>
      <c r="I409" s="2">
        <f t="shared" ref="I409" si="3148">INT(I406+0.2*C409)</f>
        <v>1809</v>
      </c>
      <c r="J409" s="6" t="s">
        <v>23</v>
      </c>
      <c r="K409" s="2">
        <f t="shared" si="3141"/>
        <v>891</v>
      </c>
      <c r="L409" s="2" t="s">
        <v>24</v>
      </c>
      <c r="M409" s="2">
        <f t="shared" ref="M409:M410" si="3149">INT(M406+0.05*C409)</f>
        <v>402</v>
      </c>
      <c r="N409" s="2" t="s">
        <v>27</v>
      </c>
      <c r="O409" s="2">
        <f t="shared" ref="O409" si="3150">INT(O406+0.5*C409)</f>
        <v>4654</v>
      </c>
      <c r="P409" s="2">
        <f t="shared" si="3025"/>
        <v>57</v>
      </c>
    </row>
    <row r="410" spans="1:16" x14ac:dyDescent="0.25">
      <c r="A410" s="5" t="s">
        <v>436</v>
      </c>
      <c r="B410" s="2" t="s">
        <v>15</v>
      </c>
      <c r="C410" s="2">
        <f t="shared" ref="C410:C473" si="3151">C407+1</f>
        <v>137</v>
      </c>
      <c r="D410" s="5" t="str">
        <f t="shared" ref="D410" si="3152">IF(AND(C410&gt;0,C410&lt;25),"units_pikeman_1.png",IF(AND(C410&gt;=25,C410&lt;50),"units_pikeman_2.png",IF(AND(C410&gt;=50,C410&lt;75),"units_pikeman_3.png",IF(AND(C410&gt;=75,C410&lt;100),"units_pikeman_4.png",IF(AND(C410&gt;=100,C410&lt;125),"units_pikeman_5.png",IF(AND(C410&gt;=125,C410&lt;150),"units_pikeman_6.png",IF(AND(C410&gt;=150,C410&lt;175),"units_pikeman_7.png",IF(AND(C410&gt;=175,C410&lt;200),"units_pikeman_8.png",IF(AND(C410&gt;=200,C410&lt;225),"units_pikeman_9.png",IF(AND(C410&gt;=225,C410&lt;250),"units_pikeman_10.png",IF(AND(C410&gt;=250,C410&lt;275),"units_pikeman_11.png",IF(AND(C410&gt;=275,C410&lt;300),"units_pikeman_12.png","units_pikeman_13.png"))))))))))))</f>
        <v>units_pikeman_6.png</v>
      </c>
      <c r="E410" s="5" t="str">
        <f t="shared" ref="E410" si="3153">"Lkey_combat_unit_pikeman_"&amp;C410</f>
        <v>Lkey_combat_unit_pikeman_137</v>
      </c>
      <c r="F410" s="6">
        <f t="shared" ref="F410" si="3154">INT(F407+1.3*C410)</f>
        <v>12346</v>
      </c>
      <c r="G410" s="2">
        <f t="shared" ref="G410" si="3155">INT(G407+0.5*C410)</f>
        <v>4702</v>
      </c>
      <c r="H410" s="2">
        <f t="shared" ref="H410" si="3156">INT(H407+0.5*C410)</f>
        <v>4702</v>
      </c>
      <c r="I410" s="2">
        <f t="shared" ref="I410" si="3157">INT(I407+0.7*C410)</f>
        <v>6577</v>
      </c>
      <c r="J410" s="6" t="s">
        <v>23</v>
      </c>
      <c r="K410" s="2">
        <f t="shared" ref="K410" si="3158">INT(K407+0.5*C410)</f>
        <v>4742</v>
      </c>
      <c r="L410" s="2" t="s">
        <v>24</v>
      </c>
      <c r="M410" s="2">
        <f t="shared" si="3149"/>
        <v>408</v>
      </c>
      <c r="N410" s="2" t="s">
        <v>27</v>
      </c>
      <c r="O410" s="2">
        <f t="shared" ref="O410" si="3159">INT(O407+0.1*C410)</f>
        <v>884</v>
      </c>
      <c r="P410" s="2">
        <f t="shared" si="3025"/>
        <v>48</v>
      </c>
    </row>
    <row r="411" spans="1:16" x14ac:dyDescent="0.25">
      <c r="A411" s="5" t="s">
        <v>437</v>
      </c>
      <c r="B411" s="2" t="s">
        <v>1</v>
      </c>
      <c r="C411" s="2">
        <f t="shared" si="3151"/>
        <v>137</v>
      </c>
      <c r="D411" s="5" t="str">
        <f t="shared" ref="D411" si="3160">IF(AND(C411&gt;0,C411&lt;25),"units_archer_1.png",IF(AND(C411&gt;=25,C411&lt;50),"units_archer_2.png",IF(AND(C411&gt;=50,C411&lt;75),"units_archer_3.png",IF(AND(C411&gt;=75,C411&lt;100),"units_archer_4.png",IF(AND(C411&gt;=100,C411&lt;125),"units_archer_5.png",IF(AND(C411&gt;=125,C411&lt;150),"units_archer_6.png",IF(AND(C411&gt;=150,C411&lt;175),"units_archer_7.png",IF(AND(C411&gt;=175,C411&lt;200),"units_archer_8.png",IF(AND(C411&gt;=200,C411&lt;225),"units_archer_9.png",IF(AND(C411&gt;=225,C411&lt;250),"units_archer_10.png",IF(AND(C411&gt;=250,C411&lt;275),"units_archer_11.png",IF(AND(C411&gt;=275,C411&lt;300),"units_pikeman_12.png","units_pikeman_13.png"))))))))))))</f>
        <v>units_archer_6.png</v>
      </c>
      <c r="E411" s="5" t="str">
        <f t="shared" ref="E411" si="3161">"Lkey_combat_unit_archer_"&amp;C411</f>
        <v>Lkey_combat_unit_archer_137</v>
      </c>
      <c r="F411" s="6">
        <f t="shared" ref="F411" si="3162">INT(F408+0.9*C411)</f>
        <v>8545</v>
      </c>
      <c r="G411" s="2">
        <f t="shared" ref="G411" si="3163">INT(G408+0.3*C411)</f>
        <v>2774</v>
      </c>
      <c r="H411" s="2">
        <f t="shared" ref="H411" si="3164">INT(H408+0.75*C411)</f>
        <v>7064</v>
      </c>
      <c r="I411" s="2">
        <f t="shared" ref="I411" si="3165">INT(I408+0.4*C411)</f>
        <v>3732</v>
      </c>
      <c r="J411" s="6" t="s">
        <v>23</v>
      </c>
      <c r="K411" s="2">
        <f t="shared" ref="K411:K412" si="3166">INT(K408+0.1*C411)</f>
        <v>894</v>
      </c>
      <c r="L411" s="2" t="s">
        <v>24</v>
      </c>
      <c r="M411" s="2">
        <f t="shared" ref="M411" si="3167">INT(M408+0.5*C411)</f>
        <v>4732</v>
      </c>
      <c r="N411" s="2" t="s">
        <v>27</v>
      </c>
      <c r="O411" s="2">
        <f t="shared" ref="O411" si="3168">INT(O408+0.05*C411)</f>
        <v>408</v>
      </c>
      <c r="P411" s="2">
        <f t="shared" si="3025"/>
        <v>53</v>
      </c>
    </row>
    <row r="412" spans="1:16" x14ac:dyDescent="0.25">
      <c r="A412" s="5" t="s">
        <v>438</v>
      </c>
      <c r="B412" s="2" t="s">
        <v>3</v>
      </c>
      <c r="C412" s="2">
        <f t="shared" si="3151"/>
        <v>137</v>
      </c>
      <c r="D412" s="5" t="str">
        <f t="shared" ref="D412" si="3169">IF(AND(C412&gt;0,C412&lt;25),"units_knight_1.png",IF(AND(C412&gt;=25,C412&lt;50),"units_knight_2.png",IF(AND(C412&gt;=50,C412&lt;75),"units_knight_3.png",IF(AND(C412&gt;=75,C412&lt;100),"units_knight_4.png",IF(AND(C412&gt;=100,C412&lt;125),"units_knight_5.png",IF(AND(C412&gt;=125,C412&lt;150),"units_knight_6.png",IF(AND(C412&gt;=150,C412&lt;175),"units_knight_7.png",IF(AND(C412&gt;=175,C412&lt;200),"units_knight_8.png",IF(AND(C412&gt;=200,C412&lt;225),"units_knight_9.png",IF(AND(C412&gt;=225,C412&lt;250),"units_knight_10.png",IF(AND(C412&gt;=250,C412&lt;275),"units_knight_11.png",IF(AND(C412&gt;=275,C412&lt;300),"units_pikeman_12.png","units_pikeman_13.png"))))))))))))</f>
        <v>units_knight_6.png</v>
      </c>
      <c r="E412" s="5" t="str">
        <f t="shared" ref="E412" si="3170">"Lkey_combat_unit_knight_"&amp;C412</f>
        <v>Lkey_combat_unit_knight_137</v>
      </c>
      <c r="F412" s="6">
        <f t="shared" ref="F412" si="3171">INT(F409+1.1*C412)</f>
        <v>10436</v>
      </c>
      <c r="G412" s="2">
        <f t="shared" ref="G412" si="3172">INT(G409+0.6*C412)</f>
        <v>5642</v>
      </c>
      <c r="H412" s="2">
        <f t="shared" ref="H412" si="3173">INT(H409+0.65*C412)</f>
        <v>6093</v>
      </c>
      <c r="I412" s="2">
        <f t="shared" ref="I412" si="3174">INT(I409+0.2*C412)</f>
        <v>1836</v>
      </c>
      <c r="J412" s="6" t="s">
        <v>23</v>
      </c>
      <c r="K412" s="2">
        <f t="shared" si="3166"/>
        <v>904</v>
      </c>
      <c r="L412" s="2" t="s">
        <v>24</v>
      </c>
      <c r="M412" s="2">
        <f t="shared" ref="M412:M413" si="3175">INT(M409+0.05*C412)</f>
        <v>408</v>
      </c>
      <c r="N412" s="2" t="s">
        <v>27</v>
      </c>
      <c r="O412" s="2">
        <f t="shared" ref="O412" si="3176">INT(O409+0.5*C412)</f>
        <v>4722</v>
      </c>
      <c r="P412" s="2">
        <f t="shared" si="3025"/>
        <v>58</v>
      </c>
    </row>
    <row r="413" spans="1:16" x14ac:dyDescent="0.25">
      <c r="A413" s="5" t="s">
        <v>439</v>
      </c>
      <c r="B413" s="2" t="s">
        <v>15</v>
      </c>
      <c r="C413" s="2">
        <f t="shared" si="3151"/>
        <v>138</v>
      </c>
      <c r="D413" s="5" t="str">
        <f t="shared" ref="D413" si="3177">IF(AND(C413&gt;0,C413&lt;25),"units_pikeman_1.png",IF(AND(C413&gt;=25,C413&lt;50),"units_pikeman_2.png",IF(AND(C413&gt;=50,C413&lt;75),"units_pikeman_3.png",IF(AND(C413&gt;=75,C413&lt;100),"units_pikeman_4.png",IF(AND(C413&gt;=100,C413&lt;125),"units_pikeman_5.png",IF(AND(C413&gt;=125,C413&lt;150),"units_pikeman_6.png",IF(AND(C413&gt;=150,C413&lt;175),"units_pikeman_7.png",IF(AND(C413&gt;=175,C413&lt;200),"units_pikeman_8.png",IF(AND(C413&gt;=200,C413&lt;225),"units_pikeman_9.png",IF(AND(C413&gt;=225,C413&lt;250),"units_pikeman_10.png",IF(AND(C413&gt;=250,C413&lt;275),"units_pikeman_11.png",IF(AND(C413&gt;=275,C413&lt;300),"units_pikeman_12.png","units_pikeman_13.png"))))))))))))</f>
        <v>units_pikeman_6.png</v>
      </c>
      <c r="E413" s="5" t="str">
        <f t="shared" si="2750"/>
        <v>Lkey_combat_unit_pikeman_138</v>
      </c>
      <c r="F413" s="6">
        <f t="shared" ref="F413" si="3178">INT(F410+1.3*C413)</f>
        <v>12525</v>
      </c>
      <c r="G413" s="2">
        <f t="shared" ref="G413" si="3179">INT(G410+0.5*C413)</f>
        <v>4771</v>
      </c>
      <c r="H413" s="2">
        <f t="shared" ref="H413" si="3180">INT(H410+0.5*C413)</f>
        <v>4771</v>
      </c>
      <c r="I413" s="2">
        <f t="shared" ref="I413" si="3181">INT(I410+0.7*C413)</f>
        <v>6673</v>
      </c>
      <c r="J413" s="6" t="s">
        <v>23</v>
      </c>
      <c r="K413" s="2">
        <f t="shared" ref="K413" si="3182">INT(K410+0.5*C413)</f>
        <v>4811</v>
      </c>
      <c r="L413" s="2" t="s">
        <v>24</v>
      </c>
      <c r="M413" s="2">
        <f t="shared" si="3175"/>
        <v>414</v>
      </c>
      <c r="N413" s="2" t="s">
        <v>27</v>
      </c>
      <c r="O413" s="2">
        <f t="shared" ref="O413" si="3183">INT(O410+0.1*C413)</f>
        <v>897</v>
      </c>
      <c r="P413" s="2">
        <f t="shared" si="3025"/>
        <v>49</v>
      </c>
    </row>
    <row r="414" spans="1:16" x14ac:dyDescent="0.25">
      <c r="A414" s="5" t="s">
        <v>440</v>
      </c>
      <c r="B414" s="2" t="s">
        <v>1</v>
      </c>
      <c r="C414" s="2">
        <f t="shared" si="3151"/>
        <v>138</v>
      </c>
      <c r="D414" s="5" t="str">
        <f t="shared" ref="D414" si="3184">IF(AND(C414&gt;0,C414&lt;25),"units_archer_1.png",IF(AND(C414&gt;=25,C414&lt;50),"units_archer_2.png",IF(AND(C414&gt;=50,C414&lt;75),"units_archer_3.png",IF(AND(C414&gt;=75,C414&lt;100),"units_archer_4.png",IF(AND(C414&gt;=100,C414&lt;125),"units_archer_5.png",IF(AND(C414&gt;=125,C414&lt;150),"units_archer_6.png",IF(AND(C414&gt;=150,C414&lt;175),"units_archer_7.png",IF(AND(C414&gt;=175,C414&lt;200),"units_archer_8.png",IF(AND(C414&gt;=200,C414&lt;225),"units_archer_9.png",IF(AND(C414&gt;=225,C414&lt;250),"units_archer_10.png",IF(AND(C414&gt;=250,C414&lt;275),"units_archer_11.png",IF(AND(C414&gt;=275,C414&lt;300),"units_pikeman_12.png","units_pikeman_13.png"))))))))))))</f>
        <v>units_archer_6.png</v>
      </c>
      <c r="E414" s="5" t="str">
        <f t="shared" si="2758"/>
        <v>Lkey_combat_unit_archer_138</v>
      </c>
      <c r="F414" s="6">
        <f t="shared" ref="F414" si="3185">INT(F411+0.9*C414)</f>
        <v>8669</v>
      </c>
      <c r="G414" s="2">
        <f t="shared" ref="G414" si="3186">INT(G411+0.3*C414)</f>
        <v>2815</v>
      </c>
      <c r="H414" s="2">
        <f t="shared" ref="H414" si="3187">INT(H411+0.75*C414)</f>
        <v>7167</v>
      </c>
      <c r="I414" s="2">
        <f t="shared" ref="I414" si="3188">INT(I411+0.4*C414)</f>
        <v>3787</v>
      </c>
      <c r="J414" s="6" t="s">
        <v>23</v>
      </c>
      <c r="K414" s="2">
        <f t="shared" ref="K414:K415" si="3189">INT(K411+0.1*C414)</f>
        <v>907</v>
      </c>
      <c r="L414" s="2" t="s">
        <v>24</v>
      </c>
      <c r="M414" s="2">
        <f t="shared" ref="M414" si="3190">INT(M411+0.5*C414)</f>
        <v>4801</v>
      </c>
      <c r="N414" s="2" t="s">
        <v>27</v>
      </c>
      <c r="O414" s="2">
        <f t="shared" ref="O414" si="3191">INT(O411+0.05*C414)</f>
        <v>414</v>
      </c>
      <c r="P414" s="2">
        <f t="shared" si="3025"/>
        <v>54</v>
      </c>
    </row>
    <row r="415" spans="1:16" x14ac:dyDescent="0.25">
      <c r="A415" s="5" t="s">
        <v>441</v>
      </c>
      <c r="B415" s="2" t="s">
        <v>3</v>
      </c>
      <c r="C415" s="2">
        <f t="shared" si="3151"/>
        <v>138</v>
      </c>
      <c r="D415" s="5" t="str">
        <f t="shared" ref="D415" si="3192">IF(AND(C415&gt;0,C415&lt;25),"units_knight_1.png",IF(AND(C415&gt;=25,C415&lt;50),"units_knight_2.png",IF(AND(C415&gt;=50,C415&lt;75),"units_knight_3.png",IF(AND(C415&gt;=75,C415&lt;100),"units_knight_4.png",IF(AND(C415&gt;=100,C415&lt;125),"units_knight_5.png",IF(AND(C415&gt;=125,C415&lt;150),"units_knight_6.png",IF(AND(C415&gt;=150,C415&lt;175),"units_knight_7.png",IF(AND(C415&gt;=175,C415&lt;200),"units_knight_8.png",IF(AND(C415&gt;=200,C415&lt;225),"units_knight_9.png",IF(AND(C415&gt;=225,C415&lt;250),"units_knight_10.png",IF(AND(C415&gt;=250,C415&lt;275),"units_knight_11.png",IF(AND(C415&gt;=275,C415&lt;300),"units_pikeman_12.png","units_pikeman_13.png"))))))))))))</f>
        <v>units_knight_6.png</v>
      </c>
      <c r="E415" s="5" t="str">
        <f t="shared" si="2767"/>
        <v>Lkey_combat_unit_knight_138</v>
      </c>
      <c r="F415" s="6">
        <f t="shared" ref="F415" si="3193">INT(F412+1.1*C415)</f>
        <v>10587</v>
      </c>
      <c r="G415" s="2">
        <f t="shared" ref="G415" si="3194">INT(G412+0.6*C415)</f>
        <v>5724</v>
      </c>
      <c r="H415" s="2">
        <f t="shared" ref="H415" si="3195">INT(H412+0.65*C415)</f>
        <v>6182</v>
      </c>
      <c r="I415" s="2">
        <f t="shared" ref="I415" si="3196">INT(I412+0.2*C415)</f>
        <v>1863</v>
      </c>
      <c r="J415" s="6" t="s">
        <v>23</v>
      </c>
      <c r="K415" s="2">
        <f t="shared" si="3189"/>
        <v>917</v>
      </c>
      <c r="L415" s="2" t="s">
        <v>24</v>
      </c>
      <c r="M415" s="2">
        <f t="shared" ref="M415:M416" si="3197">INT(M412+0.05*C415)</f>
        <v>414</v>
      </c>
      <c r="N415" s="2" t="s">
        <v>27</v>
      </c>
      <c r="O415" s="2">
        <f t="shared" ref="O415" si="3198">INT(O412+0.5*C415)</f>
        <v>4791</v>
      </c>
      <c r="P415" s="2">
        <f t="shared" si="3025"/>
        <v>59</v>
      </c>
    </row>
    <row r="416" spans="1:16" x14ac:dyDescent="0.25">
      <c r="A416" s="5" t="s">
        <v>442</v>
      </c>
      <c r="B416" s="2" t="s">
        <v>15</v>
      </c>
      <c r="C416" s="2">
        <f t="shared" si="3151"/>
        <v>139</v>
      </c>
      <c r="D416" s="5" t="str">
        <f t="shared" ref="D416" si="3199">IF(AND(C416&gt;0,C416&lt;25),"units_pikeman_1.png",IF(AND(C416&gt;=25,C416&lt;50),"units_pikeman_2.png",IF(AND(C416&gt;=50,C416&lt;75),"units_pikeman_3.png",IF(AND(C416&gt;=75,C416&lt;100),"units_pikeman_4.png",IF(AND(C416&gt;=100,C416&lt;125),"units_pikeman_5.png",IF(AND(C416&gt;=125,C416&lt;150),"units_pikeman_6.png",IF(AND(C416&gt;=150,C416&lt;175),"units_pikeman_7.png",IF(AND(C416&gt;=175,C416&lt;200),"units_pikeman_8.png",IF(AND(C416&gt;=200,C416&lt;225),"units_pikeman_9.png",IF(AND(C416&gt;=225,C416&lt;250),"units_pikeman_10.png",IF(AND(C416&gt;=250,C416&lt;275),"units_pikeman_11.png",IF(AND(C416&gt;=275,C416&lt;300),"units_pikeman_12.png","units_pikeman_13.png"))))))))))))</f>
        <v>units_pikeman_6.png</v>
      </c>
      <c r="E416" s="5" t="str">
        <f t="shared" si="2775"/>
        <v>Lkey_combat_unit_pikeman_139</v>
      </c>
      <c r="F416" s="6">
        <f t="shared" ref="F416" si="3200">INT(F413+1.3*C416)</f>
        <v>12705</v>
      </c>
      <c r="G416" s="2">
        <f t="shared" ref="G416" si="3201">INT(G413+0.5*C416)</f>
        <v>4840</v>
      </c>
      <c r="H416" s="2">
        <f t="shared" ref="H416" si="3202">INT(H413+0.5*C416)</f>
        <v>4840</v>
      </c>
      <c r="I416" s="2">
        <f t="shared" ref="I416" si="3203">INT(I413+0.7*C416)</f>
        <v>6770</v>
      </c>
      <c r="J416" s="6" t="s">
        <v>23</v>
      </c>
      <c r="K416" s="2">
        <f t="shared" ref="K416" si="3204">INT(K413+0.5*C416)</f>
        <v>4880</v>
      </c>
      <c r="L416" s="2" t="s">
        <v>24</v>
      </c>
      <c r="M416" s="2">
        <f t="shared" si="3197"/>
        <v>420</v>
      </c>
      <c r="N416" s="2" t="s">
        <v>27</v>
      </c>
      <c r="O416" s="2">
        <f t="shared" ref="O416" si="3205">INT(O413+0.1*C416)</f>
        <v>910</v>
      </c>
      <c r="P416" s="2">
        <f t="shared" si="3025"/>
        <v>50</v>
      </c>
    </row>
    <row r="417" spans="1:16" x14ac:dyDescent="0.25">
      <c r="A417" s="5" t="s">
        <v>443</v>
      </c>
      <c r="B417" s="2" t="s">
        <v>1</v>
      </c>
      <c r="C417" s="2">
        <f t="shared" si="3151"/>
        <v>139</v>
      </c>
      <c r="D417" s="5" t="str">
        <f t="shared" ref="D417" si="3206">IF(AND(C417&gt;0,C417&lt;25),"units_archer_1.png",IF(AND(C417&gt;=25,C417&lt;50),"units_archer_2.png",IF(AND(C417&gt;=50,C417&lt;75),"units_archer_3.png",IF(AND(C417&gt;=75,C417&lt;100),"units_archer_4.png",IF(AND(C417&gt;=100,C417&lt;125),"units_archer_5.png",IF(AND(C417&gt;=125,C417&lt;150),"units_archer_6.png",IF(AND(C417&gt;=150,C417&lt;175),"units_archer_7.png",IF(AND(C417&gt;=175,C417&lt;200),"units_archer_8.png",IF(AND(C417&gt;=200,C417&lt;225),"units_archer_9.png",IF(AND(C417&gt;=225,C417&lt;250),"units_archer_10.png",IF(AND(C417&gt;=250,C417&lt;275),"units_archer_11.png",IF(AND(C417&gt;=275,C417&lt;300),"units_pikeman_12.png","units_pikeman_13.png"))))))))))))</f>
        <v>units_archer_6.png</v>
      </c>
      <c r="E417" s="5" t="str">
        <f t="shared" si="2783"/>
        <v>Lkey_combat_unit_archer_139</v>
      </c>
      <c r="F417" s="6">
        <f t="shared" ref="F417" si="3207">INT(F414+0.9*C417)</f>
        <v>8794</v>
      </c>
      <c r="G417" s="2">
        <f t="shared" ref="G417" si="3208">INT(G414+0.3*C417)</f>
        <v>2856</v>
      </c>
      <c r="H417" s="2">
        <f t="shared" ref="H417" si="3209">INT(H414+0.75*C417)</f>
        <v>7271</v>
      </c>
      <c r="I417" s="2">
        <f t="shared" ref="I417" si="3210">INT(I414+0.4*C417)</f>
        <v>3842</v>
      </c>
      <c r="J417" s="6" t="s">
        <v>23</v>
      </c>
      <c r="K417" s="2">
        <f t="shared" ref="K417:K418" si="3211">INT(K414+0.1*C417)</f>
        <v>920</v>
      </c>
      <c r="L417" s="2" t="s">
        <v>24</v>
      </c>
      <c r="M417" s="2">
        <f t="shared" ref="M417" si="3212">INT(M414+0.5*C417)</f>
        <v>4870</v>
      </c>
      <c r="N417" s="2" t="s">
        <v>27</v>
      </c>
      <c r="O417" s="2">
        <f t="shared" ref="O417" si="3213">INT(O414+0.05*C417)</f>
        <v>420</v>
      </c>
      <c r="P417" s="2">
        <f t="shared" si="3025"/>
        <v>55</v>
      </c>
    </row>
    <row r="418" spans="1:16" x14ac:dyDescent="0.25">
      <c r="A418" s="5" t="s">
        <v>444</v>
      </c>
      <c r="B418" s="2" t="s">
        <v>3</v>
      </c>
      <c r="C418" s="2">
        <f t="shared" si="3151"/>
        <v>139</v>
      </c>
      <c r="D418" s="5" t="str">
        <f t="shared" ref="D418" si="3214">IF(AND(C418&gt;0,C418&lt;25),"units_knight_1.png",IF(AND(C418&gt;=25,C418&lt;50),"units_knight_2.png",IF(AND(C418&gt;=50,C418&lt;75),"units_knight_3.png",IF(AND(C418&gt;=75,C418&lt;100),"units_knight_4.png",IF(AND(C418&gt;=100,C418&lt;125),"units_knight_5.png",IF(AND(C418&gt;=125,C418&lt;150),"units_knight_6.png",IF(AND(C418&gt;=150,C418&lt;175),"units_knight_7.png",IF(AND(C418&gt;=175,C418&lt;200),"units_knight_8.png",IF(AND(C418&gt;=200,C418&lt;225),"units_knight_9.png",IF(AND(C418&gt;=225,C418&lt;250),"units_knight_10.png",IF(AND(C418&gt;=250,C418&lt;275),"units_knight_11.png",IF(AND(C418&gt;=275,C418&lt;300),"units_pikeman_12.png","units_pikeman_13.png"))))))))))))</f>
        <v>units_knight_6.png</v>
      </c>
      <c r="E418" s="5" t="str">
        <f t="shared" si="2792"/>
        <v>Lkey_combat_unit_knight_139</v>
      </c>
      <c r="F418" s="6">
        <f t="shared" ref="F418" si="3215">INT(F415+1.1*C418)</f>
        <v>10739</v>
      </c>
      <c r="G418" s="2">
        <f t="shared" ref="G418" si="3216">INT(G415+0.6*C418)</f>
        <v>5807</v>
      </c>
      <c r="H418" s="2">
        <f t="shared" ref="H418" si="3217">INT(H415+0.65*C418)</f>
        <v>6272</v>
      </c>
      <c r="I418" s="2">
        <f t="shared" ref="I418" si="3218">INT(I415+0.2*C418)</f>
        <v>1890</v>
      </c>
      <c r="J418" s="6" t="s">
        <v>23</v>
      </c>
      <c r="K418" s="2">
        <f t="shared" si="3211"/>
        <v>930</v>
      </c>
      <c r="L418" s="2" t="s">
        <v>24</v>
      </c>
      <c r="M418" s="2">
        <f t="shared" ref="M418:M419" si="3219">INT(M415+0.05*C418)</f>
        <v>420</v>
      </c>
      <c r="N418" s="2" t="s">
        <v>27</v>
      </c>
      <c r="O418" s="2">
        <f t="shared" ref="O418" si="3220">INT(O415+0.5*C418)</f>
        <v>4860</v>
      </c>
      <c r="P418" s="2">
        <f t="shared" si="3025"/>
        <v>60</v>
      </c>
    </row>
    <row r="419" spans="1:16" x14ac:dyDescent="0.25">
      <c r="A419" s="5" t="s">
        <v>445</v>
      </c>
      <c r="B419" s="2" t="s">
        <v>15</v>
      </c>
      <c r="C419" s="2">
        <f t="shared" si="3151"/>
        <v>140</v>
      </c>
      <c r="D419" s="5" t="str">
        <f t="shared" ref="D419" si="3221">IF(AND(C419&gt;0,C419&lt;25),"units_pikeman_1.png",IF(AND(C419&gt;=25,C419&lt;50),"units_pikeman_2.png",IF(AND(C419&gt;=50,C419&lt;75),"units_pikeman_3.png",IF(AND(C419&gt;=75,C419&lt;100),"units_pikeman_4.png",IF(AND(C419&gt;=100,C419&lt;125),"units_pikeman_5.png",IF(AND(C419&gt;=125,C419&lt;150),"units_pikeman_6.png",IF(AND(C419&gt;=150,C419&lt;175),"units_pikeman_7.png",IF(AND(C419&gt;=175,C419&lt;200),"units_pikeman_8.png",IF(AND(C419&gt;=200,C419&lt;225),"units_pikeman_9.png",IF(AND(C419&gt;=225,C419&lt;250),"units_pikeman_10.png",IF(AND(C419&gt;=250,C419&lt;275),"units_pikeman_11.png",IF(AND(C419&gt;=275,C419&lt;300),"units_pikeman_12.png","units_pikeman_13.png"))))))))))))</f>
        <v>units_pikeman_6.png</v>
      </c>
      <c r="E419" s="5" t="str">
        <f t="shared" si="2800"/>
        <v>Lkey_combat_unit_pikeman_140</v>
      </c>
      <c r="F419" s="6">
        <f t="shared" ref="F419" si="3222">INT(F416+1.3*C419)</f>
        <v>12887</v>
      </c>
      <c r="G419" s="2">
        <f t="shared" ref="G419" si="3223">INT(G416+0.5*C419)</f>
        <v>4910</v>
      </c>
      <c r="H419" s="2">
        <f t="shared" ref="H419" si="3224">INT(H416+0.5*C419)</f>
        <v>4910</v>
      </c>
      <c r="I419" s="2">
        <f t="shared" ref="I419" si="3225">INT(I416+0.7*C419)</f>
        <v>6868</v>
      </c>
      <c r="J419" s="6" t="s">
        <v>23</v>
      </c>
      <c r="K419" s="2">
        <f t="shared" ref="K419" si="3226">INT(K416+0.5*C419)</f>
        <v>4950</v>
      </c>
      <c r="L419" s="2" t="s">
        <v>24</v>
      </c>
      <c r="M419" s="2">
        <f t="shared" si="3219"/>
        <v>427</v>
      </c>
      <c r="N419" s="2" t="s">
        <v>27</v>
      </c>
      <c r="O419" s="2">
        <f t="shared" ref="O419" si="3227">INT(O416+0.1*C419)</f>
        <v>924</v>
      </c>
      <c r="P419" s="2">
        <f t="shared" si="3025"/>
        <v>51</v>
      </c>
    </row>
    <row r="420" spans="1:16" x14ac:dyDescent="0.25">
      <c r="A420" s="5" t="s">
        <v>446</v>
      </c>
      <c r="B420" s="2" t="s">
        <v>1</v>
      </c>
      <c r="C420" s="2">
        <f t="shared" si="3151"/>
        <v>140</v>
      </c>
      <c r="D420" s="5" t="str">
        <f t="shared" ref="D420" si="3228">IF(AND(C420&gt;0,C420&lt;25),"units_archer_1.png",IF(AND(C420&gt;=25,C420&lt;50),"units_archer_2.png",IF(AND(C420&gt;=50,C420&lt;75),"units_archer_3.png",IF(AND(C420&gt;=75,C420&lt;100),"units_archer_4.png",IF(AND(C420&gt;=100,C420&lt;125),"units_archer_5.png",IF(AND(C420&gt;=125,C420&lt;150),"units_archer_6.png",IF(AND(C420&gt;=150,C420&lt;175),"units_archer_7.png",IF(AND(C420&gt;=175,C420&lt;200),"units_archer_8.png",IF(AND(C420&gt;=200,C420&lt;225),"units_archer_9.png",IF(AND(C420&gt;=225,C420&lt;250),"units_archer_10.png",IF(AND(C420&gt;=250,C420&lt;275),"units_archer_11.png",IF(AND(C420&gt;=275,C420&lt;300),"units_pikeman_12.png","units_pikeman_13.png"))))))))))))</f>
        <v>units_archer_6.png</v>
      </c>
      <c r="E420" s="5" t="str">
        <f t="shared" si="2808"/>
        <v>Lkey_combat_unit_archer_140</v>
      </c>
      <c r="F420" s="6">
        <f t="shared" ref="F420" si="3229">INT(F417+0.9*C420)</f>
        <v>8920</v>
      </c>
      <c r="G420" s="2">
        <f t="shared" ref="G420" si="3230">INT(G417+0.3*C420)</f>
        <v>2898</v>
      </c>
      <c r="H420" s="2">
        <f t="shared" ref="H420" si="3231">INT(H417+0.75*C420)</f>
        <v>7376</v>
      </c>
      <c r="I420" s="2">
        <f t="shared" ref="I420" si="3232">INT(I417+0.4*C420)</f>
        <v>3898</v>
      </c>
      <c r="J420" s="6" t="s">
        <v>23</v>
      </c>
      <c r="K420" s="2">
        <f t="shared" ref="K420:K421" si="3233">INT(K417+0.1*C420)</f>
        <v>934</v>
      </c>
      <c r="L420" s="2" t="s">
        <v>24</v>
      </c>
      <c r="M420" s="2">
        <f t="shared" ref="M420" si="3234">INT(M417+0.5*C420)</f>
        <v>4940</v>
      </c>
      <c r="N420" s="2" t="s">
        <v>27</v>
      </c>
      <c r="O420" s="2">
        <f t="shared" ref="O420" si="3235">INT(O417+0.05*C420)</f>
        <v>427</v>
      </c>
      <c r="P420" s="2">
        <f t="shared" si="3025"/>
        <v>56</v>
      </c>
    </row>
    <row r="421" spans="1:16" x14ac:dyDescent="0.25">
      <c r="A421" s="5" t="s">
        <v>447</v>
      </c>
      <c r="B421" s="2" t="s">
        <v>3</v>
      </c>
      <c r="C421" s="2">
        <f t="shared" si="3151"/>
        <v>140</v>
      </c>
      <c r="D421" s="5" t="str">
        <f t="shared" ref="D421" si="3236">IF(AND(C421&gt;0,C421&lt;25),"units_knight_1.png",IF(AND(C421&gt;=25,C421&lt;50),"units_knight_2.png",IF(AND(C421&gt;=50,C421&lt;75),"units_knight_3.png",IF(AND(C421&gt;=75,C421&lt;100),"units_knight_4.png",IF(AND(C421&gt;=100,C421&lt;125),"units_knight_5.png",IF(AND(C421&gt;=125,C421&lt;150),"units_knight_6.png",IF(AND(C421&gt;=150,C421&lt;175),"units_knight_7.png",IF(AND(C421&gt;=175,C421&lt;200),"units_knight_8.png",IF(AND(C421&gt;=200,C421&lt;225),"units_knight_9.png",IF(AND(C421&gt;=225,C421&lt;250),"units_knight_10.png",IF(AND(C421&gt;=250,C421&lt;275),"units_knight_11.png",IF(AND(C421&gt;=275,C421&lt;300),"units_pikeman_12.png","units_pikeman_13.png"))))))))))))</f>
        <v>units_knight_6.png</v>
      </c>
      <c r="E421" s="5" t="str">
        <f t="shared" si="2817"/>
        <v>Lkey_combat_unit_knight_140</v>
      </c>
      <c r="F421" s="6">
        <f t="shared" ref="F421" si="3237">INT(F418+1.1*C421)</f>
        <v>10893</v>
      </c>
      <c r="G421" s="2">
        <f t="shared" ref="G421" si="3238">INT(G418+0.6*C421)</f>
        <v>5891</v>
      </c>
      <c r="H421" s="2">
        <f t="shared" ref="H421" si="3239">INT(H418+0.65*C421)</f>
        <v>6363</v>
      </c>
      <c r="I421" s="2">
        <f t="shared" ref="I421" si="3240">INT(I418+0.2*C421)</f>
        <v>1918</v>
      </c>
      <c r="J421" s="6" t="s">
        <v>23</v>
      </c>
      <c r="K421" s="2">
        <f t="shared" si="3233"/>
        <v>944</v>
      </c>
      <c r="L421" s="2" t="s">
        <v>24</v>
      </c>
      <c r="M421" s="2">
        <f t="shared" ref="M421:M422" si="3241">INT(M418+0.05*C421)</f>
        <v>427</v>
      </c>
      <c r="N421" s="2" t="s">
        <v>27</v>
      </c>
      <c r="O421" s="2">
        <f t="shared" ref="O421" si="3242">INT(O418+0.5*C421)</f>
        <v>4930</v>
      </c>
      <c r="P421" s="2">
        <f t="shared" si="3025"/>
        <v>61</v>
      </c>
    </row>
    <row r="422" spans="1:16" x14ac:dyDescent="0.25">
      <c r="A422" s="5" t="s">
        <v>448</v>
      </c>
      <c r="B422" s="2" t="s">
        <v>15</v>
      </c>
      <c r="C422" s="2">
        <f t="shared" si="3151"/>
        <v>141</v>
      </c>
      <c r="D422" s="5" t="str">
        <f t="shared" ref="D422" si="3243">IF(AND(C422&gt;0,C422&lt;25),"units_pikeman_1.png",IF(AND(C422&gt;=25,C422&lt;50),"units_pikeman_2.png",IF(AND(C422&gt;=50,C422&lt;75),"units_pikeman_3.png",IF(AND(C422&gt;=75,C422&lt;100),"units_pikeman_4.png",IF(AND(C422&gt;=100,C422&lt;125),"units_pikeman_5.png",IF(AND(C422&gt;=125,C422&lt;150),"units_pikeman_6.png",IF(AND(C422&gt;=150,C422&lt;175),"units_pikeman_7.png",IF(AND(C422&gt;=175,C422&lt;200),"units_pikeman_8.png",IF(AND(C422&gt;=200,C422&lt;225),"units_pikeman_9.png",IF(AND(C422&gt;=225,C422&lt;250),"units_pikeman_10.png",IF(AND(C422&gt;=250,C422&lt;275),"units_pikeman_11.png",IF(AND(C422&gt;=275,C422&lt;300),"units_pikeman_12.png","units_pikeman_13.png"))))))))))))</f>
        <v>units_pikeman_6.png</v>
      </c>
      <c r="E422" s="5" t="str">
        <f t="shared" si="2825"/>
        <v>Lkey_combat_unit_pikeman_141</v>
      </c>
      <c r="F422" s="6">
        <f t="shared" ref="F422" si="3244">INT(F419+1.3*C422)</f>
        <v>13070</v>
      </c>
      <c r="G422" s="2">
        <f t="shared" ref="G422" si="3245">INT(G419+0.5*C422)</f>
        <v>4980</v>
      </c>
      <c r="H422" s="2">
        <f t="shared" ref="H422" si="3246">INT(H419+0.5*C422)</f>
        <v>4980</v>
      </c>
      <c r="I422" s="2">
        <f t="shared" ref="I422" si="3247">INT(I419+0.7*C422)</f>
        <v>6966</v>
      </c>
      <c r="J422" s="6" t="s">
        <v>23</v>
      </c>
      <c r="K422" s="2">
        <f t="shared" ref="K422" si="3248">INT(K419+0.5*C422)</f>
        <v>5020</v>
      </c>
      <c r="L422" s="2" t="s">
        <v>24</v>
      </c>
      <c r="M422" s="2">
        <f t="shared" si="3241"/>
        <v>434</v>
      </c>
      <c r="N422" s="2" t="s">
        <v>27</v>
      </c>
      <c r="O422" s="2">
        <f t="shared" ref="O422" si="3249">INT(O419+0.1*C422)</f>
        <v>938</v>
      </c>
      <c r="P422" s="2">
        <f t="shared" si="3025"/>
        <v>52</v>
      </c>
    </row>
    <row r="423" spans="1:16" x14ac:dyDescent="0.25">
      <c r="A423" s="5" t="s">
        <v>449</v>
      </c>
      <c r="B423" s="2" t="s">
        <v>1</v>
      </c>
      <c r="C423" s="2">
        <f t="shared" si="3151"/>
        <v>141</v>
      </c>
      <c r="D423" s="5" t="str">
        <f t="shared" ref="D423" si="3250">IF(AND(C423&gt;0,C423&lt;25),"units_archer_1.png",IF(AND(C423&gt;=25,C423&lt;50),"units_archer_2.png",IF(AND(C423&gt;=50,C423&lt;75),"units_archer_3.png",IF(AND(C423&gt;=75,C423&lt;100),"units_archer_4.png",IF(AND(C423&gt;=100,C423&lt;125),"units_archer_5.png",IF(AND(C423&gt;=125,C423&lt;150),"units_archer_6.png",IF(AND(C423&gt;=150,C423&lt;175),"units_archer_7.png",IF(AND(C423&gt;=175,C423&lt;200),"units_archer_8.png",IF(AND(C423&gt;=200,C423&lt;225),"units_archer_9.png",IF(AND(C423&gt;=225,C423&lt;250),"units_archer_10.png",IF(AND(C423&gt;=250,C423&lt;275),"units_archer_11.png",IF(AND(C423&gt;=275,C423&lt;300),"units_pikeman_12.png","units_pikeman_13.png"))))))))))))</f>
        <v>units_archer_6.png</v>
      </c>
      <c r="E423" s="5" t="str">
        <f t="shared" si="2833"/>
        <v>Lkey_combat_unit_archer_141</v>
      </c>
      <c r="F423" s="6">
        <f t="shared" ref="F423" si="3251">INT(F420+0.9*C423)</f>
        <v>9046</v>
      </c>
      <c r="G423" s="2">
        <f t="shared" ref="G423" si="3252">INT(G420+0.3*C423)</f>
        <v>2940</v>
      </c>
      <c r="H423" s="2">
        <f t="shared" ref="H423" si="3253">INT(H420+0.75*C423)</f>
        <v>7481</v>
      </c>
      <c r="I423" s="2">
        <f t="shared" ref="I423" si="3254">INT(I420+0.4*C423)</f>
        <v>3954</v>
      </c>
      <c r="J423" s="6" t="s">
        <v>23</v>
      </c>
      <c r="K423" s="2">
        <f t="shared" ref="K423:K424" si="3255">INT(K420+0.1*C423)</f>
        <v>948</v>
      </c>
      <c r="L423" s="2" t="s">
        <v>24</v>
      </c>
      <c r="M423" s="2">
        <f t="shared" ref="M423" si="3256">INT(M420+0.5*C423)</f>
        <v>5010</v>
      </c>
      <c r="N423" s="2" t="s">
        <v>27</v>
      </c>
      <c r="O423" s="2">
        <f t="shared" ref="O423" si="3257">INT(O420+0.05*C423)</f>
        <v>434</v>
      </c>
      <c r="P423" s="2">
        <f t="shared" si="3025"/>
        <v>57</v>
      </c>
    </row>
    <row r="424" spans="1:16" x14ac:dyDescent="0.25">
      <c r="A424" s="5" t="s">
        <v>450</v>
      </c>
      <c r="B424" s="2" t="s">
        <v>3</v>
      </c>
      <c r="C424" s="2">
        <f t="shared" si="3151"/>
        <v>141</v>
      </c>
      <c r="D424" s="5" t="str">
        <f t="shared" ref="D424" si="3258">IF(AND(C424&gt;0,C424&lt;25),"units_knight_1.png",IF(AND(C424&gt;=25,C424&lt;50),"units_knight_2.png",IF(AND(C424&gt;=50,C424&lt;75),"units_knight_3.png",IF(AND(C424&gt;=75,C424&lt;100),"units_knight_4.png",IF(AND(C424&gt;=100,C424&lt;125),"units_knight_5.png",IF(AND(C424&gt;=125,C424&lt;150),"units_knight_6.png",IF(AND(C424&gt;=150,C424&lt;175),"units_knight_7.png",IF(AND(C424&gt;=175,C424&lt;200),"units_knight_8.png",IF(AND(C424&gt;=200,C424&lt;225),"units_knight_9.png",IF(AND(C424&gt;=225,C424&lt;250),"units_knight_10.png",IF(AND(C424&gt;=250,C424&lt;275),"units_knight_11.png",IF(AND(C424&gt;=275,C424&lt;300),"units_pikeman_12.png","units_pikeman_13.png"))))))))))))</f>
        <v>units_knight_6.png</v>
      </c>
      <c r="E424" s="5" t="str">
        <f t="shared" si="2842"/>
        <v>Lkey_combat_unit_knight_141</v>
      </c>
      <c r="F424" s="6">
        <f t="shared" ref="F424" si="3259">INT(F421+1.1*C424)</f>
        <v>11048</v>
      </c>
      <c r="G424" s="2">
        <f t="shared" ref="G424" si="3260">INT(G421+0.6*C424)</f>
        <v>5975</v>
      </c>
      <c r="H424" s="2">
        <f t="shared" ref="H424" si="3261">INT(H421+0.65*C424)</f>
        <v>6454</v>
      </c>
      <c r="I424" s="2">
        <f t="shared" ref="I424" si="3262">INT(I421+0.2*C424)</f>
        <v>1946</v>
      </c>
      <c r="J424" s="6" t="s">
        <v>23</v>
      </c>
      <c r="K424" s="2">
        <f t="shared" si="3255"/>
        <v>958</v>
      </c>
      <c r="L424" s="2" t="s">
        <v>24</v>
      </c>
      <c r="M424" s="2">
        <f t="shared" ref="M424:M425" si="3263">INT(M421+0.05*C424)</f>
        <v>434</v>
      </c>
      <c r="N424" s="2" t="s">
        <v>27</v>
      </c>
      <c r="O424" s="2">
        <f t="shared" ref="O424" si="3264">INT(O421+0.5*C424)</f>
        <v>5000</v>
      </c>
      <c r="P424" s="2">
        <f t="shared" si="3025"/>
        <v>62</v>
      </c>
    </row>
    <row r="425" spans="1:16" x14ac:dyDescent="0.25">
      <c r="A425" s="5" t="s">
        <v>451</v>
      </c>
      <c r="B425" s="2" t="s">
        <v>15</v>
      </c>
      <c r="C425" s="2">
        <f t="shared" si="3151"/>
        <v>142</v>
      </c>
      <c r="D425" s="5" t="str">
        <f t="shared" ref="D425" si="3265">IF(AND(C425&gt;0,C425&lt;25),"units_pikeman_1.png",IF(AND(C425&gt;=25,C425&lt;50),"units_pikeman_2.png",IF(AND(C425&gt;=50,C425&lt;75),"units_pikeman_3.png",IF(AND(C425&gt;=75,C425&lt;100),"units_pikeman_4.png",IF(AND(C425&gt;=100,C425&lt;125),"units_pikeman_5.png",IF(AND(C425&gt;=125,C425&lt;150),"units_pikeman_6.png",IF(AND(C425&gt;=150,C425&lt;175),"units_pikeman_7.png",IF(AND(C425&gt;=175,C425&lt;200),"units_pikeman_8.png",IF(AND(C425&gt;=200,C425&lt;225),"units_pikeman_9.png",IF(AND(C425&gt;=225,C425&lt;250),"units_pikeman_10.png",IF(AND(C425&gt;=250,C425&lt;275),"units_pikeman_11.png",IF(AND(C425&gt;=275,C425&lt;300),"units_pikeman_12.png","units_pikeman_13.png"))))))))))))</f>
        <v>units_pikeman_6.png</v>
      </c>
      <c r="E425" s="5" t="str">
        <f t="shared" si="2850"/>
        <v>Lkey_combat_unit_pikeman_142</v>
      </c>
      <c r="F425" s="6">
        <f t="shared" ref="F425" si="3266">INT(F422+1.3*C425)</f>
        <v>13254</v>
      </c>
      <c r="G425" s="2">
        <f t="shared" ref="G425" si="3267">INT(G422+0.5*C425)</f>
        <v>5051</v>
      </c>
      <c r="H425" s="2">
        <f t="shared" ref="H425" si="3268">INT(H422+0.5*C425)</f>
        <v>5051</v>
      </c>
      <c r="I425" s="2">
        <f t="shared" ref="I425" si="3269">INT(I422+0.7*C425)</f>
        <v>7065</v>
      </c>
      <c r="J425" s="6" t="s">
        <v>23</v>
      </c>
      <c r="K425" s="2">
        <f t="shared" ref="K425" si="3270">INT(K422+0.5*C425)</f>
        <v>5091</v>
      </c>
      <c r="L425" s="2" t="s">
        <v>24</v>
      </c>
      <c r="M425" s="2">
        <f t="shared" si="3263"/>
        <v>441</v>
      </c>
      <c r="N425" s="2" t="s">
        <v>27</v>
      </c>
      <c r="O425" s="2">
        <f t="shared" ref="O425" si="3271">INT(O422+0.1*C425)</f>
        <v>952</v>
      </c>
      <c r="P425" s="2">
        <f t="shared" si="3025"/>
        <v>53</v>
      </c>
    </row>
    <row r="426" spans="1:16" x14ac:dyDescent="0.25">
      <c r="A426" s="5" t="s">
        <v>452</v>
      </c>
      <c r="B426" s="2" t="s">
        <v>1</v>
      </c>
      <c r="C426" s="2">
        <f t="shared" si="3151"/>
        <v>142</v>
      </c>
      <c r="D426" s="5" t="str">
        <f t="shared" ref="D426" si="3272">IF(AND(C426&gt;0,C426&lt;25),"units_archer_1.png",IF(AND(C426&gt;=25,C426&lt;50),"units_archer_2.png",IF(AND(C426&gt;=50,C426&lt;75),"units_archer_3.png",IF(AND(C426&gt;=75,C426&lt;100),"units_archer_4.png",IF(AND(C426&gt;=100,C426&lt;125),"units_archer_5.png",IF(AND(C426&gt;=125,C426&lt;150),"units_archer_6.png",IF(AND(C426&gt;=150,C426&lt;175),"units_archer_7.png",IF(AND(C426&gt;=175,C426&lt;200),"units_archer_8.png",IF(AND(C426&gt;=200,C426&lt;225),"units_archer_9.png",IF(AND(C426&gt;=225,C426&lt;250),"units_archer_10.png",IF(AND(C426&gt;=250,C426&lt;275),"units_archer_11.png",IF(AND(C426&gt;=275,C426&lt;300),"units_pikeman_12.png","units_pikeman_13.png"))))))))))))</f>
        <v>units_archer_6.png</v>
      </c>
      <c r="E426" s="5" t="str">
        <f t="shared" si="2858"/>
        <v>Lkey_combat_unit_archer_142</v>
      </c>
      <c r="F426" s="6">
        <f t="shared" ref="F426" si="3273">INT(F423+0.9*C426)</f>
        <v>9173</v>
      </c>
      <c r="G426" s="2">
        <f t="shared" ref="G426" si="3274">INT(G423+0.3*C426)</f>
        <v>2982</v>
      </c>
      <c r="H426" s="2">
        <f t="shared" ref="H426" si="3275">INT(H423+0.75*C426)</f>
        <v>7587</v>
      </c>
      <c r="I426" s="2">
        <f t="shared" ref="I426" si="3276">INT(I423+0.4*C426)</f>
        <v>4010</v>
      </c>
      <c r="J426" s="6" t="s">
        <v>23</v>
      </c>
      <c r="K426" s="2">
        <f t="shared" ref="K426:K427" si="3277">INT(K423+0.1*C426)</f>
        <v>962</v>
      </c>
      <c r="L426" s="2" t="s">
        <v>24</v>
      </c>
      <c r="M426" s="2">
        <f t="shared" ref="M426" si="3278">INT(M423+0.5*C426)</f>
        <v>5081</v>
      </c>
      <c r="N426" s="2" t="s">
        <v>27</v>
      </c>
      <c r="O426" s="2">
        <f t="shared" ref="O426" si="3279">INT(O423+0.05*C426)</f>
        <v>441</v>
      </c>
      <c r="P426" s="2">
        <f t="shared" si="3025"/>
        <v>58</v>
      </c>
    </row>
    <row r="427" spans="1:16" x14ac:dyDescent="0.25">
      <c r="A427" s="5" t="s">
        <v>453</v>
      </c>
      <c r="B427" s="2" t="s">
        <v>3</v>
      </c>
      <c r="C427" s="2">
        <f t="shared" si="3151"/>
        <v>142</v>
      </c>
      <c r="D427" s="5" t="str">
        <f t="shared" ref="D427" si="3280">IF(AND(C427&gt;0,C427&lt;25),"units_knight_1.png",IF(AND(C427&gt;=25,C427&lt;50),"units_knight_2.png",IF(AND(C427&gt;=50,C427&lt;75),"units_knight_3.png",IF(AND(C427&gt;=75,C427&lt;100),"units_knight_4.png",IF(AND(C427&gt;=100,C427&lt;125),"units_knight_5.png",IF(AND(C427&gt;=125,C427&lt;150),"units_knight_6.png",IF(AND(C427&gt;=150,C427&lt;175),"units_knight_7.png",IF(AND(C427&gt;=175,C427&lt;200),"units_knight_8.png",IF(AND(C427&gt;=200,C427&lt;225),"units_knight_9.png",IF(AND(C427&gt;=225,C427&lt;250),"units_knight_10.png",IF(AND(C427&gt;=250,C427&lt;275),"units_knight_11.png",IF(AND(C427&gt;=275,C427&lt;300),"units_pikeman_12.png","units_pikeman_13.png"))))))))))))</f>
        <v>units_knight_6.png</v>
      </c>
      <c r="E427" s="5" t="str">
        <f t="shared" si="2867"/>
        <v>Lkey_combat_unit_knight_142</v>
      </c>
      <c r="F427" s="6">
        <f t="shared" ref="F427" si="3281">INT(F424+1.1*C427)</f>
        <v>11204</v>
      </c>
      <c r="G427" s="2">
        <f t="shared" ref="G427" si="3282">INT(G424+0.6*C427)</f>
        <v>6060</v>
      </c>
      <c r="H427" s="2">
        <f t="shared" ref="H427" si="3283">INT(H424+0.65*C427)</f>
        <v>6546</v>
      </c>
      <c r="I427" s="2">
        <f t="shared" ref="I427" si="3284">INT(I424+0.2*C427)</f>
        <v>1974</v>
      </c>
      <c r="J427" s="6" t="s">
        <v>23</v>
      </c>
      <c r="K427" s="2">
        <f t="shared" si="3277"/>
        <v>972</v>
      </c>
      <c r="L427" s="2" t="s">
        <v>24</v>
      </c>
      <c r="M427" s="2">
        <f t="shared" ref="M427:M428" si="3285">INT(M424+0.05*C427)</f>
        <v>441</v>
      </c>
      <c r="N427" s="2" t="s">
        <v>27</v>
      </c>
      <c r="O427" s="2">
        <f t="shared" ref="O427" si="3286">INT(O424+0.5*C427)</f>
        <v>5071</v>
      </c>
      <c r="P427" s="2">
        <f t="shared" si="3025"/>
        <v>63</v>
      </c>
    </row>
    <row r="428" spans="1:16" x14ac:dyDescent="0.25">
      <c r="A428" s="5" t="s">
        <v>454</v>
      </c>
      <c r="B428" s="2" t="s">
        <v>15</v>
      </c>
      <c r="C428" s="2">
        <f t="shared" si="3151"/>
        <v>143</v>
      </c>
      <c r="D428" s="5" t="str">
        <f t="shared" ref="D428" si="3287">IF(AND(C428&gt;0,C428&lt;25),"units_pikeman_1.png",IF(AND(C428&gt;=25,C428&lt;50),"units_pikeman_2.png",IF(AND(C428&gt;=50,C428&lt;75),"units_pikeman_3.png",IF(AND(C428&gt;=75,C428&lt;100),"units_pikeman_4.png",IF(AND(C428&gt;=100,C428&lt;125),"units_pikeman_5.png",IF(AND(C428&gt;=125,C428&lt;150),"units_pikeman_6.png",IF(AND(C428&gt;=150,C428&lt;175),"units_pikeman_7.png",IF(AND(C428&gt;=175,C428&lt;200),"units_pikeman_8.png",IF(AND(C428&gt;=200,C428&lt;225),"units_pikeman_9.png",IF(AND(C428&gt;=225,C428&lt;250),"units_pikeman_10.png",IF(AND(C428&gt;=250,C428&lt;275),"units_pikeman_11.png",IF(AND(C428&gt;=275,C428&lt;300),"units_pikeman_12.png","units_pikeman_13.png"))))))))))))</f>
        <v>units_pikeman_6.png</v>
      </c>
      <c r="E428" s="5" t="str">
        <f t="shared" si="2875"/>
        <v>Lkey_combat_unit_pikeman_143</v>
      </c>
      <c r="F428" s="6">
        <f t="shared" ref="F428" si="3288">INT(F425+1.3*C428)</f>
        <v>13439</v>
      </c>
      <c r="G428" s="2">
        <f t="shared" ref="G428" si="3289">INT(G425+0.5*C428)</f>
        <v>5122</v>
      </c>
      <c r="H428" s="2">
        <f t="shared" ref="H428" si="3290">INT(H425+0.5*C428)</f>
        <v>5122</v>
      </c>
      <c r="I428" s="2">
        <f t="shared" ref="I428" si="3291">INT(I425+0.7*C428)</f>
        <v>7165</v>
      </c>
      <c r="J428" s="6" t="s">
        <v>23</v>
      </c>
      <c r="K428" s="2">
        <f t="shared" ref="K428" si="3292">INT(K425+0.5*C428)</f>
        <v>5162</v>
      </c>
      <c r="L428" s="2" t="s">
        <v>24</v>
      </c>
      <c r="M428" s="2">
        <f t="shared" si="3285"/>
        <v>448</v>
      </c>
      <c r="N428" s="2" t="s">
        <v>27</v>
      </c>
      <c r="O428" s="2">
        <f t="shared" ref="O428" si="3293">INT(O425+0.1*C428)</f>
        <v>966</v>
      </c>
      <c r="P428" s="2">
        <f t="shared" si="3025"/>
        <v>54</v>
      </c>
    </row>
    <row r="429" spans="1:16" x14ac:dyDescent="0.25">
      <c r="A429" s="5" t="s">
        <v>455</v>
      </c>
      <c r="B429" s="2" t="s">
        <v>1</v>
      </c>
      <c r="C429" s="2">
        <f t="shared" si="3151"/>
        <v>143</v>
      </c>
      <c r="D429" s="5" t="str">
        <f t="shared" ref="D429" si="3294">IF(AND(C429&gt;0,C429&lt;25),"units_archer_1.png",IF(AND(C429&gt;=25,C429&lt;50),"units_archer_2.png",IF(AND(C429&gt;=50,C429&lt;75),"units_archer_3.png",IF(AND(C429&gt;=75,C429&lt;100),"units_archer_4.png",IF(AND(C429&gt;=100,C429&lt;125),"units_archer_5.png",IF(AND(C429&gt;=125,C429&lt;150),"units_archer_6.png",IF(AND(C429&gt;=150,C429&lt;175),"units_archer_7.png",IF(AND(C429&gt;=175,C429&lt;200),"units_archer_8.png",IF(AND(C429&gt;=200,C429&lt;225),"units_archer_9.png",IF(AND(C429&gt;=225,C429&lt;250),"units_archer_10.png",IF(AND(C429&gt;=250,C429&lt;275),"units_archer_11.png",IF(AND(C429&gt;=275,C429&lt;300),"units_pikeman_12.png","units_pikeman_13.png"))))))))))))</f>
        <v>units_archer_6.png</v>
      </c>
      <c r="E429" s="5" t="str">
        <f t="shared" si="2883"/>
        <v>Lkey_combat_unit_archer_143</v>
      </c>
      <c r="F429" s="6">
        <f t="shared" ref="F429" si="3295">INT(F426+0.9*C429)</f>
        <v>9301</v>
      </c>
      <c r="G429" s="2">
        <f t="shared" ref="G429" si="3296">INT(G426+0.3*C429)</f>
        <v>3024</v>
      </c>
      <c r="H429" s="2">
        <f t="shared" ref="H429" si="3297">INT(H426+0.75*C429)</f>
        <v>7694</v>
      </c>
      <c r="I429" s="2">
        <f t="shared" ref="I429" si="3298">INT(I426+0.4*C429)</f>
        <v>4067</v>
      </c>
      <c r="J429" s="6" t="s">
        <v>23</v>
      </c>
      <c r="K429" s="2">
        <f t="shared" ref="K429:K430" si="3299">INT(K426+0.1*C429)</f>
        <v>976</v>
      </c>
      <c r="L429" s="2" t="s">
        <v>24</v>
      </c>
      <c r="M429" s="2">
        <f t="shared" ref="M429" si="3300">INT(M426+0.5*C429)</f>
        <v>5152</v>
      </c>
      <c r="N429" s="2" t="s">
        <v>27</v>
      </c>
      <c r="O429" s="2">
        <f t="shared" ref="O429" si="3301">INT(O426+0.05*C429)</f>
        <v>448</v>
      </c>
      <c r="P429" s="2">
        <f t="shared" si="3025"/>
        <v>59</v>
      </c>
    </row>
    <row r="430" spans="1:16" x14ac:dyDescent="0.25">
      <c r="A430" s="5" t="s">
        <v>456</v>
      </c>
      <c r="B430" s="2" t="s">
        <v>3</v>
      </c>
      <c r="C430" s="2">
        <f t="shared" si="3151"/>
        <v>143</v>
      </c>
      <c r="D430" s="5" t="str">
        <f t="shared" ref="D430" si="3302">IF(AND(C430&gt;0,C430&lt;25),"units_knight_1.png",IF(AND(C430&gt;=25,C430&lt;50),"units_knight_2.png",IF(AND(C430&gt;=50,C430&lt;75),"units_knight_3.png",IF(AND(C430&gt;=75,C430&lt;100),"units_knight_4.png",IF(AND(C430&gt;=100,C430&lt;125),"units_knight_5.png",IF(AND(C430&gt;=125,C430&lt;150),"units_knight_6.png",IF(AND(C430&gt;=150,C430&lt;175),"units_knight_7.png",IF(AND(C430&gt;=175,C430&lt;200),"units_knight_8.png",IF(AND(C430&gt;=200,C430&lt;225),"units_knight_9.png",IF(AND(C430&gt;=225,C430&lt;250),"units_knight_10.png",IF(AND(C430&gt;=250,C430&lt;275),"units_knight_11.png",IF(AND(C430&gt;=275,C430&lt;300),"units_pikeman_12.png","units_pikeman_13.png"))))))))))))</f>
        <v>units_knight_6.png</v>
      </c>
      <c r="E430" s="5" t="str">
        <f t="shared" si="2892"/>
        <v>Lkey_combat_unit_knight_143</v>
      </c>
      <c r="F430" s="6">
        <f t="shared" ref="F430" si="3303">INT(F427+1.1*C430)</f>
        <v>11361</v>
      </c>
      <c r="G430" s="2">
        <f t="shared" ref="G430" si="3304">INT(G427+0.6*C430)</f>
        <v>6145</v>
      </c>
      <c r="H430" s="2">
        <f t="shared" ref="H430" si="3305">INT(H427+0.65*C430)</f>
        <v>6638</v>
      </c>
      <c r="I430" s="2">
        <f t="shared" ref="I430" si="3306">INT(I427+0.2*C430)</f>
        <v>2002</v>
      </c>
      <c r="J430" s="6" t="s">
        <v>23</v>
      </c>
      <c r="K430" s="2">
        <f t="shared" si="3299"/>
        <v>986</v>
      </c>
      <c r="L430" s="2" t="s">
        <v>24</v>
      </c>
      <c r="M430" s="2">
        <f t="shared" ref="M430:M431" si="3307">INT(M427+0.05*C430)</f>
        <v>448</v>
      </c>
      <c r="N430" s="2" t="s">
        <v>27</v>
      </c>
      <c r="O430" s="2">
        <f t="shared" ref="O430" si="3308">INT(O427+0.5*C430)</f>
        <v>5142</v>
      </c>
      <c r="P430" s="2">
        <f t="shared" si="3025"/>
        <v>64</v>
      </c>
    </row>
    <row r="431" spans="1:16" x14ac:dyDescent="0.25">
      <c r="A431" s="5" t="s">
        <v>457</v>
      </c>
      <c r="B431" s="2" t="s">
        <v>15</v>
      </c>
      <c r="C431" s="2">
        <f t="shared" si="3151"/>
        <v>144</v>
      </c>
      <c r="D431" s="5" t="str">
        <f t="shared" ref="D431" si="3309">IF(AND(C431&gt;0,C431&lt;25),"units_pikeman_1.png",IF(AND(C431&gt;=25,C431&lt;50),"units_pikeman_2.png",IF(AND(C431&gt;=50,C431&lt;75),"units_pikeman_3.png",IF(AND(C431&gt;=75,C431&lt;100),"units_pikeman_4.png",IF(AND(C431&gt;=100,C431&lt;125),"units_pikeman_5.png",IF(AND(C431&gt;=125,C431&lt;150),"units_pikeman_6.png",IF(AND(C431&gt;=150,C431&lt;175),"units_pikeman_7.png",IF(AND(C431&gt;=175,C431&lt;200),"units_pikeman_8.png",IF(AND(C431&gt;=200,C431&lt;225),"units_pikeman_9.png",IF(AND(C431&gt;=225,C431&lt;250),"units_pikeman_10.png",IF(AND(C431&gt;=250,C431&lt;275),"units_pikeman_11.png",IF(AND(C431&gt;=275,C431&lt;300),"units_pikeman_12.png","units_pikeman_13.png"))))))))))))</f>
        <v>units_pikeman_6.png</v>
      </c>
      <c r="E431" s="5" t="str">
        <f t="shared" si="2900"/>
        <v>Lkey_combat_unit_pikeman_144</v>
      </c>
      <c r="F431" s="6">
        <f t="shared" ref="F431" si="3310">INT(F428+1.3*C431)</f>
        <v>13626</v>
      </c>
      <c r="G431" s="2">
        <f t="shared" ref="G431" si="3311">INT(G428+0.5*C431)</f>
        <v>5194</v>
      </c>
      <c r="H431" s="2">
        <f t="shared" ref="H431" si="3312">INT(H428+0.5*C431)</f>
        <v>5194</v>
      </c>
      <c r="I431" s="2">
        <f t="shared" ref="I431" si="3313">INT(I428+0.7*C431)</f>
        <v>7265</v>
      </c>
      <c r="J431" s="6" t="s">
        <v>23</v>
      </c>
      <c r="K431" s="2">
        <f t="shared" ref="K431" si="3314">INT(K428+0.5*C431)</f>
        <v>5234</v>
      </c>
      <c r="L431" s="2" t="s">
        <v>24</v>
      </c>
      <c r="M431" s="2">
        <f t="shared" si="3307"/>
        <v>455</v>
      </c>
      <c r="N431" s="2" t="s">
        <v>27</v>
      </c>
      <c r="O431" s="2">
        <f t="shared" ref="O431" si="3315">INT(O428+0.1*C431)</f>
        <v>980</v>
      </c>
      <c r="P431" s="2">
        <f t="shared" si="3025"/>
        <v>55</v>
      </c>
    </row>
    <row r="432" spans="1:16" x14ac:dyDescent="0.25">
      <c r="A432" s="5" t="s">
        <v>458</v>
      </c>
      <c r="B432" s="2" t="s">
        <v>1</v>
      </c>
      <c r="C432" s="2">
        <f t="shared" si="3151"/>
        <v>144</v>
      </c>
      <c r="D432" s="5" t="str">
        <f t="shared" ref="D432" si="3316">IF(AND(C432&gt;0,C432&lt;25),"units_archer_1.png",IF(AND(C432&gt;=25,C432&lt;50),"units_archer_2.png",IF(AND(C432&gt;=50,C432&lt;75),"units_archer_3.png",IF(AND(C432&gt;=75,C432&lt;100),"units_archer_4.png",IF(AND(C432&gt;=100,C432&lt;125),"units_archer_5.png",IF(AND(C432&gt;=125,C432&lt;150),"units_archer_6.png",IF(AND(C432&gt;=150,C432&lt;175),"units_archer_7.png",IF(AND(C432&gt;=175,C432&lt;200),"units_archer_8.png",IF(AND(C432&gt;=200,C432&lt;225),"units_archer_9.png",IF(AND(C432&gt;=225,C432&lt;250),"units_archer_10.png",IF(AND(C432&gt;=250,C432&lt;275),"units_archer_11.png",IF(AND(C432&gt;=275,C432&lt;300),"units_pikeman_12.png","units_pikeman_13.png"))))))))))))</f>
        <v>units_archer_6.png</v>
      </c>
      <c r="E432" s="5" t="str">
        <f t="shared" si="2908"/>
        <v>Lkey_combat_unit_archer_144</v>
      </c>
      <c r="F432" s="6">
        <f t="shared" ref="F432" si="3317">INT(F429+0.9*C432)</f>
        <v>9430</v>
      </c>
      <c r="G432" s="2">
        <f t="shared" ref="G432" si="3318">INT(G429+0.3*C432)</f>
        <v>3067</v>
      </c>
      <c r="H432" s="2">
        <f t="shared" ref="H432" si="3319">INT(H429+0.75*C432)</f>
        <v>7802</v>
      </c>
      <c r="I432" s="2">
        <f t="shared" ref="I432" si="3320">INT(I429+0.4*C432)</f>
        <v>4124</v>
      </c>
      <c r="J432" s="6" t="s">
        <v>23</v>
      </c>
      <c r="K432" s="2">
        <f t="shared" ref="K432:K433" si="3321">INT(K429+0.1*C432)</f>
        <v>990</v>
      </c>
      <c r="L432" s="2" t="s">
        <v>24</v>
      </c>
      <c r="M432" s="2">
        <f t="shared" ref="M432" si="3322">INT(M429+0.5*C432)</f>
        <v>5224</v>
      </c>
      <c r="N432" s="2" t="s">
        <v>27</v>
      </c>
      <c r="O432" s="2">
        <f t="shared" ref="O432" si="3323">INT(O429+0.05*C432)</f>
        <v>455</v>
      </c>
      <c r="P432" s="2">
        <f t="shared" si="3025"/>
        <v>60</v>
      </c>
    </row>
    <row r="433" spans="1:16" x14ac:dyDescent="0.25">
      <c r="A433" s="5" t="s">
        <v>459</v>
      </c>
      <c r="B433" s="2" t="s">
        <v>3</v>
      </c>
      <c r="C433" s="2">
        <f t="shared" si="3151"/>
        <v>144</v>
      </c>
      <c r="D433" s="5" t="str">
        <f t="shared" ref="D433" si="3324">IF(AND(C433&gt;0,C433&lt;25),"units_knight_1.png",IF(AND(C433&gt;=25,C433&lt;50),"units_knight_2.png",IF(AND(C433&gt;=50,C433&lt;75),"units_knight_3.png",IF(AND(C433&gt;=75,C433&lt;100),"units_knight_4.png",IF(AND(C433&gt;=100,C433&lt;125),"units_knight_5.png",IF(AND(C433&gt;=125,C433&lt;150),"units_knight_6.png",IF(AND(C433&gt;=150,C433&lt;175),"units_knight_7.png",IF(AND(C433&gt;=175,C433&lt;200),"units_knight_8.png",IF(AND(C433&gt;=200,C433&lt;225),"units_knight_9.png",IF(AND(C433&gt;=225,C433&lt;250),"units_knight_10.png",IF(AND(C433&gt;=250,C433&lt;275),"units_knight_11.png",IF(AND(C433&gt;=275,C433&lt;300),"units_pikeman_12.png","units_pikeman_13.png"))))))))))))</f>
        <v>units_knight_6.png</v>
      </c>
      <c r="E433" s="5" t="str">
        <f t="shared" si="2917"/>
        <v>Lkey_combat_unit_knight_144</v>
      </c>
      <c r="F433" s="6">
        <f t="shared" ref="F433" si="3325">INT(F430+1.1*C433)</f>
        <v>11519</v>
      </c>
      <c r="G433" s="2">
        <f t="shared" ref="G433" si="3326">INT(G430+0.6*C433)</f>
        <v>6231</v>
      </c>
      <c r="H433" s="2">
        <f t="shared" ref="H433" si="3327">INT(H430+0.65*C433)</f>
        <v>6731</v>
      </c>
      <c r="I433" s="2">
        <f t="shared" ref="I433" si="3328">INT(I430+0.2*C433)</f>
        <v>2030</v>
      </c>
      <c r="J433" s="6" t="s">
        <v>23</v>
      </c>
      <c r="K433" s="2">
        <f t="shared" si="3321"/>
        <v>1000</v>
      </c>
      <c r="L433" s="2" t="s">
        <v>24</v>
      </c>
      <c r="M433" s="2">
        <f t="shared" ref="M433:M434" si="3329">INT(M430+0.05*C433)</f>
        <v>455</v>
      </c>
      <c r="N433" s="2" t="s">
        <v>27</v>
      </c>
      <c r="O433" s="2">
        <f t="shared" ref="O433" si="3330">INT(O430+0.5*C433)</f>
        <v>5214</v>
      </c>
      <c r="P433" s="2">
        <f t="shared" si="3025"/>
        <v>65</v>
      </c>
    </row>
    <row r="434" spans="1:16" x14ac:dyDescent="0.25">
      <c r="A434" s="5" t="s">
        <v>460</v>
      </c>
      <c r="B434" s="2" t="s">
        <v>15</v>
      </c>
      <c r="C434" s="2">
        <f t="shared" si="3151"/>
        <v>145</v>
      </c>
      <c r="D434" s="5" t="str">
        <f t="shared" ref="D434" si="3331">IF(AND(C434&gt;0,C434&lt;25),"units_pikeman_1.png",IF(AND(C434&gt;=25,C434&lt;50),"units_pikeman_2.png",IF(AND(C434&gt;=50,C434&lt;75),"units_pikeman_3.png",IF(AND(C434&gt;=75,C434&lt;100),"units_pikeman_4.png",IF(AND(C434&gt;=100,C434&lt;125),"units_pikeman_5.png",IF(AND(C434&gt;=125,C434&lt;150),"units_pikeman_6.png",IF(AND(C434&gt;=150,C434&lt;175),"units_pikeman_7.png",IF(AND(C434&gt;=175,C434&lt;200),"units_pikeman_8.png",IF(AND(C434&gt;=200,C434&lt;225),"units_pikeman_9.png",IF(AND(C434&gt;=225,C434&lt;250),"units_pikeman_10.png",IF(AND(C434&gt;=250,C434&lt;275),"units_pikeman_11.png",IF(AND(C434&gt;=275,C434&lt;300),"units_pikeman_12.png","units_pikeman_13.png"))))))))))))</f>
        <v>units_pikeman_6.png</v>
      </c>
      <c r="E434" s="5" t="str">
        <f t="shared" si="2925"/>
        <v>Lkey_combat_unit_pikeman_145</v>
      </c>
      <c r="F434" s="6">
        <f t="shared" ref="F434" si="3332">INT(F431+1.3*C434)</f>
        <v>13814</v>
      </c>
      <c r="G434" s="2">
        <f t="shared" ref="G434" si="3333">INT(G431+0.5*C434)</f>
        <v>5266</v>
      </c>
      <c r="H434" s="2">
        <f t="shared" ref="H434" si="3334">INT(H431+0.5*C434)</f>
        <v>5266</v>
      </c>
      <c r="I434" s="2">
        <f t="shared" ref="I434" si="3335">INT(I431+0.7*C434)</f>
        <v>7366</v>
      </c>
      <c r="J434" s="6" t="s">
        <v>23</v>
      </c>
      <c r="K434" s="2">
        <f t="shared" ref="K434" si="3336">INT(K431+0.5*C434)</f>
        <v>5306</v>
      </c>
      <c r="L434" s="2" t="s">
        <v>24</v>
      </c>
      <c r="M434" s="2">
        <f t="shared" si="3329"/>
        <v>462</v>
      </c>
      <c r="N434" s="2" t="s">
        <v>27</v>
      </c>
      <c r="O434" s="2">
        <f t="shared" ref="O434" si="3337">INT(O431+0.1*C434)</f>
        <v>994</v>
      </c>
      <c r="P434" s="2">
        <f t="shared" si="3025"/>
        <v>56</v>
      </c>
    </row>
    <row r="435" spans="1:16" x14ac:dyDescent="0.25">
      <c r="A435" s="5" t="s">
        <v>461</v>
      </c>
      <c r="B435" s="2" t="s">
        <v>1</v>
      </c>
      <c r="C435" s="2">
        <f t="shared" si="3151"/>
        <v>145</v>
      </c>
      <c r="D435" s="5" t="str">
        <f t="shared" ref="D435" si="3338">IF(AND(C435&gt;0,C435&lt;25),"units_archer_1.png",IF(AND(C435&gt;=25,C435&lt;50),"units_archer_2.png",IF(AND(C435&gt;=50,C435&lt;75),"units_archer_3.png",IF(AND(C435&gt;=75,C435&lt;100),"units_archer_4.png",IF(AND(C435&gt;=100,C435&lt;125),"units_archer_5.png",IF(AND(C435&gt;=125,C435&lt;150),"units_archer_6.png",IF(AND(C435&gt;=150,C435&lt;175),"units_archer_7.png",IF(AND(C435&gt;=175,C435&lt;200),"units_archer_8.png",IF(AND(C435&gt;=200,C435&lt;225),"units_archer_9.png",IF(AND(C435&gt;=225,C435&lt;250),"units_archer_10.png",IF(AND(C435&gt;=250,C435&lt;275),"units_archer_11.png",IF(AND(C435&gt;=275,C435&lt;300),"units_pikeman_12.png","units_pikeman_13.png"))))))))))))</f>
        <v>units_archer_6.png</v>
      </c>
      <c r="E435" s="5" t="str">
        <f t="shared" si="2933"/>
        <v>Lkey_combat_unit_archer_145</v>
      </c>
      <c r="F435" s="6">
        <f t="shared" ref="F435" si="3339">INT(F432+0.9*C435)</f>
        <v>9560</v>
      </c>
      <c r="G435" s="2">
        <f t="shared" ref="G435" si="3340">INT(G432+0.3*C435)</f>
        <v>3110</v>
      </c>
      <c r="H435" s="2">
        <f t="shared" ref="H435" si="3341">INT(H432+0.75*C435)</f>
        <v>7910</v>
      </c>
      <c r="I435" s="2">
        <f t="shared" ref="I435" si="3342">INT(I432+0.4*C435)</f>
        <v>4182</v>
      </c>
      <c r="J435" s="6" t="s">
        <v>23</v>
      </c>
      <c r="K435" s="2">
        <f t="shared" ref="K435:K436" si="3343">INT(K432+0.1*C435)</f>
        <v>1004</v>
      </c>
      <c r="L435" s="2" t="s">
        <v>24</v>
      </c>
      <c r="M435" s="2">
        <f t="shared" ref="M435" si="3344">INT(M432+0.5*C435)</f>
        <v>5296</v>
      </c>
      <c r="N435" s="2" t="s">
        <v>27</v>
      </c>
      <c r="O435" s="2">
        <f t="shared" ref="O435" si="3345">INT(O432+0.05*C435)</f>
        <v>462</v>
      </c>
      <c r="P435" s="2">
        <f t="shared" si="3025"/>
        <v>61</v>
      </c>
    </row>
    <row r="436" spans="1:16" x14ac:dyDescent="0.25">
      <c r="A436" s="5" t="s">
        <v>462</v>
      </c>
      <c r="B436" s="2" t="s">
        <v>3</v>
      </c>
      <c r="C436" s="2">
        <f t="shared" si="3151"/>
        <v>145</v>
      </c>
      <c r="D436" s="5" t="str">
        <f t="shared" ref="D436" si="3346">IF(AND(C436&gt;0,C436&lt;25),"units_knight_1.png",IF(AND(C436&gt;=25,C436&lt;50),"units_knight_2.png",IF(AND(C436&gt;=50,C436&lt;75),"units_knight_3.png",IF(AND(C436&gt;=75,C436&lt;100),"units_knight_4.png",IF(AND(C436&gt;=100,C436&lt;125),"units_knight_5.png",IF(AND(C436&gt;=125,C436&lt;150),"units_knight_6.png",IF(AND(C436&gt;=150,C436&lt;175),"units_knight_7.png",IF(AND(C436&gt;=175,C436&lt;200),"units_knight_8.png",IF(AND(C436&gt;=200,C436&lt;225),"units_knight_9.png",IF(AND(C436&gt;=225,C436&lt;250),"units_knight_10.png",IF(AND(C436&gt;=250,C436&lt;275),"units_knight_11.png",IF(AND(C436&gt;=275,C436&lt;300),"units_pikeman_12.png","units_pikeman_13.png"))))))))))))</f>
        <v>units_knight_6.png</v>
      </c>
      <c r="E436" s="5" t="str">
        <f t="shared" si="2942"/>
        <v>Lkey_combat_unit_knight_145</v>
      </c>
      <c r="F436" s="6">
        <f t="shared" ref="F436" si="3347">INT(F433+1.1*C436)</f>
        <v>11678</v>
      </c>
      <c r="G436" s="2">
        <f t="shared" ref="G436" si="3348">INT(G433+0.6*C436)</f>
        <v>6318</v>
      </c>
      <c r="H436" s="2">
        <f t="shared" ref="H436" si="3349">INT(H433+0.65*C436)</f>
        <v>6825</v>
      </c>
      <c r="I436" s="2">
        <f t="shared" ref="I436" si="3350">INT(I433+0.2*C436)</f>
        <v>2059</v>
      </c>
      <c r="J436" s="6" t="s">
        <v>23</v>
      </c>
      <c r="K436" s="2">
        <f t="shared" si="3343"/>
        <v>1014</v>
      </c>
      <c r="L436" s="2" t="s">
        <v>24</v>
      </c>
      <c r="M436" s="2">
        <f t="shared" ref="M436:M437" si="3351">INT(M433+0.05*C436)</f>
        <v>462</v>
      </c>
      <c r="N436" s="2" t="s">
        <v>27</v>
      </c>
      <c r="O436" s="2">
        <f t="shared" ref="O436" si="3352">INT(O433+0.5*C436)</f>
        <v>5286</v>
      </c>
      <c r="P436" s="2">
        <f t="shared" si="3025"/>
        <v>66</v>
      </c>
    </row>
    <row r="437" spans="1:16" x14ac:dyDescent="0.25">
      <c r="A437" s="5" t="s">
        <v>463</v>
      </c>
      <c r="B437" s="2" t="s">
        <v>15</v>
      </c>
      <c r="C437" s="2">
        <f t="shared" si="3151"/>
        <v>146</v>
      </c>
      <c r="D437" s="5" t="str">
        <f t="shared" ref="D437" si="3353">IF(AND(C437&gt;0,C437&lt;25),"units_pikeman_1.png",IF(AND(C437&gt;=25,C437&lt;50),"units_pikeman_2.png",IF(AND(C437&gt;=50,C437&lt;75),"units_pikeman_3.png",IF(AND(C437&gt;=75,C437&lt;100),"units_pikeman_4.png",IF(AND(C437&gt;=100,C437&lt;125),"units_pikeman_5.png",IF(AND(C437&gt;=125,C437&lt;150),"units_pikeman_6.png",IF(AND(C437&gt;=150,C437&lt;175),"units_pikeman_7.png",IF(AND(C437&gt;=175,C437&lt;200),"units_pikeman_8.png",IF(AND(C437&gt;=200,C437&lt;225),"units_pikeman_9.png",IF(AND(C437&gt;=225,C437&lt;250),"units_pikeman_10.png",IF(AND(C437&gt;=250,C437&lt;275),"units_pikeman_11.png",IF(AND(C437&gt;=275,C437&lt;300),"units_pikeman_12.png","units_pikeman_13.png"))))))))))))</f>
        <v>units_pikeman_6.png</v>
      </c>
      <c r="E437" s="5" t="str">
        <f t="shared" ref="E437" si="3354">"Lkey_combat_unit_pikeman_"&amp;C437</f>
        <v>Lkey_combat_unit_pikeman_146</v>
      </c>
      <c r="F437" s="6">
        <f t="shared" ref="F437" si="3355">INT(F434+1.3*C437)</f>
        <v>14003</v>
      </c>
      <c r="G437" s="2">
        <f t="shared" ref="G437" si="3356">INT(G434+0.5*C437)</f>
        <v>5339</v>
      </c>
      <c r="H437" s="2">
        <f t="shared" ref="H437" si="3357">INT(H434+0.5*C437)</f>
        <v>5339</v>
      </c>
      <c r="I437" s="2">
        <f t="shared" ref="I437" si="3358">INT(I434+0.7*C437)</f>
        <v>7468</v>
      </c>
      <c r="J437" s="6" t="s">
        <v>23</v>
      </c>
      <c r="K437" s="2">
        <f t="shared" ref="K437" si="3359">INT(K434+0.5*C437)</f>
        <v>5379</v>
      </c>
      <c r="L437" s="2" t="s">
        <v>24</v>
      </c>
      <c r="M437" s="2">
        <f t="shared" si="3351"/>
        <v>469</v>
      </c>
      <c r="N437" s="2" t="s">
        <v>27</v>
      </c>
      <c r="O437" s="2">
        <f t="shared" ref="O437" si="3360">INT(O434+0.1*C437)</f>
        <v>1008</v>
      </c>
      <c r="P437" s="2">
        <f t="shared" si="3025"/>
        <v>57</v>
      </c>
    </row>
    <row r="438" spans="1:16" x14ac:dyDescent="0.25">
      <c r="A438" s="5" t="s">
        <v>464</v>
      </c>
      <c r="B438" s="2" t="s">
        <v>1</v>
      </c>
      <c r="C438" s="2">
        <f t="shared" si="3151"/>
        <v>146</v>
      </c>
      <c r="D438" s="5" t="str">
        <f t="shared" ref="D438" si="3361">IF(AND(C438&gt;0,C438&lt;25),"units_archer_1.png",IF(AND(C438&gt;=25,C438&lt;50),"units_archer_2.png",IF(AND(C438&gt;=50,C438&lt;75),"units_archer_3.png",IF(AND(C438&gt;=75,C438&lt;100),"units_archer_4.png",IF(AND(C438&gt;=100,C438&lt;125),"units_archer_5.png",IF(AND(C438&gt;=125,C438&lt;150),"units_archer_6.png",IF(AND(C438&gt;=150,C438&lt;175),"units_archer_7.png",IF(AND(C438&gt;=175,C438&lt;200),"units_archer_8.png",IF(AND(C438&gt;=200,C438&lt;225),"units_archer_9.png",IF(AND(C438&gt;=225,C438&lt;250),"units_archer_10.png",IF(AND(C438&gt;=250,C438&lt;275),"units_archer_11.png",IF(AND(C438&gt;=275,C438&lt;300),"units_pikeman_12.png","units_pikeman_13.png"))))))))))))</f>
        <v>units_archer_6.png</v>
      </c>
      <c r="E438" s="5" t="str">
        <f t="shared" ref="E438" si="3362">"Lkey_combat_unit_archer_"&amp;C438</f>
        <v>Lkey_combat_unit_archer_146</v>
      </c>
      <c r="F438" s="6">
        <f t="shared" ref="F438" si="3363">INT(F435+0.9*C438)</f>
        <v>9691</v>
      </c>
      <c r="G438" s="2">
        <f t="shared" ref="G438" si="3364">INT(G435+0.3*C438)</f>
        <v>3153</v>
      </c>
      <c r="H438" s="2">
        <f t="shared" ref="H438" si="3365">INT(H435+0.75*C438)</f>
        <v>8019</v>
      </c>
      <c r="I438" s="2">
        <f t="shared" ref="I438" si="3366">INT(I435+0.4*C438)</f>
        <v>4240</v>
      </c>
      <c r="J438" s="6" t="s">
        <v>23</v>
      </c>
      <c r="K438" s="2">
        <f t="shared" ref="K438:K439" si="3367">INT(K435+0.1*C438)</f>
        <v>1018</v>
      </c>
      <c r="L438" s="2" t="s">
        <v>24</v>
      </c>
      <c r="M438" s="2">
        <f t="shared" ref="M438" si="3368">INT(M435+0.5*C438)</f>
        <v>5369</v>
      </c>
      <c r="N438" s="2" t="s">
        <v>27</v>
      </c>
      <c r="O438" s="2">
        <f t="shared" ref="O438" si="3369">INT(O435+0.05*C438)</f>
        <v>469</v>
      </c>
      <c r="P438" s="2">
        <f t="shared" si="3025"/>
        <v>62</v>
      </c>
    </row>
    <row r="439" spans="1:16" x14ac:dyDescent="0.25">
      <c r="A439" s="5" t="s">
        <v>465</v>
      </c>
      <c r="B439" s="2" t="s">
        <v>3</v>
      </c>
      <c r="C439" s="2">
        <f t="shared" si="3151"/>
        <v>146</v>
      </c>
      <c r="D439" s="5" t="str">
        <f t="shared" ref="D439" si="3370">IF(AND(C439&gt;0,C439&lt;25),"units_knight_1.png",IF(AND(C439&gt;=25,C439&lt;50),"units_knight_2.png",IF(AND(C439&gt;=50,C439&lt;75),"units_knight_3.png",IF(AND(C439&gt;=75,C439&lt;100),"units_knight_4.png",IF(AND(C439&gt;=100,C439&lt;125),"units_knight_5.png",IF(AND(C439&gt;=125,C439&lt;150),"units_knight_6.png",IF(AND(C439&gt;=150,C439&lt;175),"units_knight_7.png",IF(AND(C439&gt;=175,C439&lt;200),"units_knight_8.png",IF(AND(C439&gt;=200,C439&lt;225),"units_knight_9.png",IF(AND(C439&gt;=225,C439&lt;250),"units_knight_10.png",IF(AND(C439&gt;=250,C439&lt;275),"units_knight_11.png",IF(AND(C439&gt;=275,C439&lt;300),"units_pikeman_12.png","units_pikeman_13.png"))))))))))))</f>
        <v>units_knight_6.png</v>
      </c>
      <c r="E439" s="5" t="str">
        <f t="shared" ref="E439" si="3371">"Lkey_combat_unit_knight_"&amp;C439</f>
        <v>Lkey_combat_unit_knight_146</v>
      </c>
      <c r="F439" s="6">
        <f t="shared" ref="F439" si="3372">INT(F436+1.1*C439)</f>
        <v>11838</v>
      </c>
      <c r="G439" s="2">
        <f t="shared" ref="G439" si="3373">INT(G436+0.6*C439)</f>
        <v>6405</v>
      </c>
      <c r="H439" s="2">
        <f t="shared" ref="H439" si="3374">INT(H436+0.65*C439)</f>
        <v>6919</v>
      </c>
      <c r="I439" s="2">
        <f t="shared" ref="I439" si="3375">INT(I436+0.2*C439)</f>
        <v>2088</v>
      </c>
      <c r="J439" s="6" t="s">
        <v>23</v>
      </c>
      <c r="K439" s="2">
        <f t="shared" si="3367"/>
        <v>1028</v>
      </c>
      <c r="L439" s="2" t="s">
        <v>24</v>
      </c>
      <c r="M439" s="2">
        <f t="shared" ref="M439:M440" si="3376">INT(M436+0.05*C439)</f>
        <v>469</v>
      </c>
      <c r="N439" s="2" t="s">
        <v>27</v>
      </c>
      <c r="O439" s="2">
        <f t="shared" ref="O439" si="3377">INT(O436+0.5*C439)</f>
        <v>5359</v>
      </c>
      <c r="P439" s="2">
        <f t="shared" si="3025"/>
        <v>67</v>
      </c>
    </row>
    <row r="440" spans="1:16" x14ac:dyDescent="0.25">
      <c r="A440" s="5" t="s">
        <v>466</v>
      </c>
      <c r="B440" s="2" t="s">
        <v>15</v>
      </c>
      <c r="C440" s="2">
        <f t="shared" si="3151"/>
        <v>147</v>
      </c>
      <c r="D440" s="5" t="str">
        <f t="shared" ref="D440" si="3378">IF(AND(C440&gt;0,C440&lt;25),"units_pikeman_1.png",IF(AND(C440&gt;=25,C440&lt;50),"units_pikeman_2.png",IF(AND(C440&gt;=50,C440&lt;75),"units_pikeman_3.png",IF(AND(C440&gt;=75,C440&lt;100),"units_pikeman_4.png",IF(AND(C440&gt;=100,C440&lt;125),"units_pikeman_5.png",IF(AND(C440&gt;=125,C440&lt;150),"units_pikeman_6.png",IF(AND(C440&gt;=150,C440&lt;175),"units_pikeman_7.png",IF(AND(C440&gt;=175,C440&lt;200),"units_pikeman_8.png",IF(AND(C440&gt;=200,C440&lt;225),"units_pikeman_9.png",IF(AND(C440&gt;=225,C440&lt;250),"units_pikeman_10.png",IF(AND(C440&gt;=250,C440&lt;275),"units_pikeman_11.png",IF(AND(C440&gt;=275,C440&lt;300),"units_pikeman_12.png","units_pikeman_13.png"))))))))))))</f>
        <v>units_pikeman_6.png</v>
      </c>
      <c r="E440" s="5" t="str">
        <f t="shared" ref="E440:E494" si="3379">"Lkey_combat_unit_pikeman_"&amp;C440</f>
        <v>Lkey_combat_unit_pikeman_147</v>
      </c>
      <c r="F440" s="6">
        <f t="shared" ref="F440" si="3380">INT(F437+1.3*C440)</f>
        <v>14194</v>
      </c>
      <c r="G440" s="2">
        <f t="shared" ref="G440" si="3381">INT(G437+0.5*C440)</f>
        <v>5412</v>
      </c>
      <c r="H440" s="2">
        <f t="shared" ref="H440" si="3382">INT(H437+0.5*C440)</f>
        <v>5412</v>
      </c>
      <c r="I440" s="2">
        <f t="shared" ref="I440" si="3383">INT(I437+0.7*C440)</f>
        <v>7570</v>
      </c>
      <c r="J440" s="6" t="s">
        <v>23</v>
      </c>
      <c r="K440" s="2">
        <f t="shared" ref="K440" si="3384">INT(K437+0.5*C440)</f>
        <v>5452</v>
      </c>
      <c r="L440" s="2" t="s">
        <v>24</v>
      </c>
      <c r="M440" s="2">
        <f t="shared" si="3376"/>
        <v>476</v>
      </c>
      <c r="N440" s="2" t="s">
        <v>27</v>
      </c>
      <c r="O440" s="2">
        <f t="shared" ref="O440" si="3385">INT(O437+0.1*C440)</f>
        <v>1022</v>
      </c>
      <c r="P440" s="2">
        <f t="shared" si="3025"/>
        <v>58</v>
      </c>
    </row>
    <row r="441" spans="1:16" x14ac:dyDescent="0.25">
      <c r="A441" s="5" t="s">
        <v>467</v>
      </c>
      <c r="B441" s="2" t="s">
        <v>1</v>
      </c>
      <c r="C441" s="2">
        <f t="shared" si="3151"/>
        <v>147</v>
      </c>
      <c r="D441" s="5" t="str">
        <f t="shared" ref="D441" si="3386">IF(AND(C441&gt;0,C441&lt;25),"units_archer_1.png",IF(AND(C441&gt;=25,C441&lt;50),"units_archer_2.png",IF(AND(C441&gt;=50,C441&lt;75),"units_archer_3.png",IF(AND(C441&gt;=75,C441&lt;100),"units_archer_4.png",IF(AND(C441&gt;=100,C441&lt;125),"units_archer_5.png",IF(AND(C441&gt;=125,C441&lt;150),"units_archer_6.png",IF(AND(C441&gt;=150,C441&lt;175),"units_archer_7.png",IF(AND(C441&gt;=175,C441&lt;200),"units_archer_8.png",IF(AND(C441&gt;=200,C441&lt;225),"units_archer_9.png",IF(AND(C441&gt;=225,C441&lt;250),"units_archer_10.png",IF(AND(C441&gt;=250,C441&lt;275),"units_archer_11.png",IF(AND(C441&gt;=275,C441&lt;300),"units_pikeman_12.png","units_pikeman_13.png"))))))))))))</f>
        <v>units_archer_6.png</v>
      </c>
      <c r="E441" s="5" t="str">
        <f t="shared" ref="E441:E495" si="3387">"Lkey_combat_unit_archer_"&amp;C441</f>
        <v>Lkey_combat_unit_archer_147</v>
      </c>
      <c r="F441" s="6">
        <f t="shared" ref="F441" si="3388">INT(F438+0.9*C441)</f>
        <v>9823</v>
      </c>
      <c r="G441" s="2">
        <f t="shared" ref="G441" si="3389">INT(G438+0.3*C441)</f>
        <v>3197</v>
      </c>
      <c r="H441" s="2">
        <f t="shared" ref="H441" si="3390">INT(H438+0.75*C441)</f>
        <v>8129</v>
      </c>
      <c r="I441" s="2">
        <f t="shared" ref="I441" si="3391">INT(I438+0.4*C441)</f>
        <v>4298</v>
      </c>
      <c r="J441" s="6" t="s">
        <v>23</v>
      </c>
      <c r="K441" s="2">
        <f t="shared" ref="K441:K442" si="3392">INT(K438+0.1*C441)</f>
        <v>1032</v>
      </c>
      <c r="L441" s="2" t="s">
        <v>24</v>
      </c>
      <c r="M441" s="2">
        <f t="shared" ref="M441" si="3393">INT(M438+0.5*C441)</f>
        <v>5442</v>
      </c>
      <c r="N441" s="2" t="s">
        <v>27</v>
      </c>
      <c r="O441" s="2">
        <f t="shared" ref="O441" si="3394">INT(O438+0.05*C441)</f>
        <v>476</v>
      </c>
      <c r="P441" s="2">
        <f t="shared" si="3025"/>
        <v>63</v>
      </c>
    </row>
    <row r="442" spans="1:16" x14ac:dyDescent="0.25">
      <c r="A442" s="5" t="s">
        <v>468</v>
      </c>
      <c r="B442" s="2" t="s">
        <v>3</v>
      </c>
      <c r="C442" s="2">
        <f t="shared" si="3151"/>
        <v>147</v>
      </c>
      <c r="D442" s="5" t="str">
        <f t="shared" ref="D442" si="3395">IF(AND(C442&gt;0,C442&lt;25),"units_knight_1.png",IF(AND(C442&gt;=25,C442&lt;50),"units_knight_2.png",IF(AND(C442&gt;=50,C442&lt;75),"units_knight_3.png",IF(AND(C442&gt;=75,C442&lt;100),"units_knight_4.png",IF(AND(C442&gt;=100,C442&lt;125),"units_knight_5.png",IF(AND(C442&gt;=125,C442&lt;150),"units_knight_6.png",IF(AND(C442&gt;=150,C442&lt;175),"units_knight_7.png",IF(AND(C442&gt;=175,C442&lt;200),"units_knight_8.png",IF(AND(C442&gt;=200,C442&lt;225),"units_knight_9.png",IF(AND(C442&gt;=225,C442&lt;250),"units_knight_10.png",IF(AND(C442&gt;=250,C442&lt;275),"units_knight_11.png",IF(AND(C442&gt;=275,C442&lt;300),"units_pikeman_12.png","units_pikeman_13.png"))))))))))))</f>
        <v>units_knight_6.png</v>
      </c>
      <c r="E442" s="5" t="str">
        <f t="shared" ref="E442:E496" si="3396">"Lkey_combat_unit_knight_"&amp;C442</f>
        <v>Lkey_combat_unit_knight_147</v>
      </c>
      <c r="F442" s="6">
        <f t="shared" ref="F442" si="3397">INT(F439+1.1*C442)</f>
        <v>11999</v>
      </c>
      <c r="G442" s="2">
        <f t="shared" ref="G442" si="3398">INT(G439+0.6*C442)</f>
        <v>6493</v>
      </c>
      <c r="H442" s="2">
        <f t="shared" ref="H442" si="3399">INT(H439+0.65*C442)</f>
        <v>7014</v>
      </c>
      <c r="I442" s="2">
        <f t="shared" ref="I442" si="3400">INT(I439+0.2*C442)</f>
        <v>2117</v>
      </c>
      <c r="J442" s="6" t="s">
        <v>23</v>
      </c>
      <c r="K442" s="2">
        <f t="shared" si="3392"/>
        <v>1042</v>
      </c>
      <c r="L442" s="2" t="s">
        <v>24</v>
      </c>
      <c r="M442" s="2">
        <f t="shared" ref="M442:M443" si="3401">INT(M439+0.05*C442)</f>
        <v>476</v>
      </c>
      <c r="N442" s="2" t="s">
        <v>27</v>
      </c>
      <c r="O442" s="2">
        <f t="shared" ref="O442" si="3402">INT(O439+0.5*C442)</f>
        <v>5432</v>
      </c>
      <c r="P442" s="2">
        <f t="shared" si="3025"/>
        <v>68</v>
      </c>
    </row>
    <row r="443" spans="1:16" x14ac:dyDescent="0.25">
      <c r="A443" s="5" t="s">
        <v>469</v>
      </c>
      <c r="B443" s="2" t="s">
        <v>15</v>
      </c>
      <c r="C443" s="2">
        <f t="shared" si="3151"/>
        <v>148</v>
      </c>
      <c r="D443" s="5" t="str">
        <f t="shared" ref="D443" si="3403">IF(AND(C443&gt;0,C443&lt;25),"units_pikeman_1.png",IF(AND(C443&gt;=25,C443&lt;50),"units_pikeman_2.png",IF(AND(C443&gt;=50,C443&lt;75),"units_pikeman_3.png",IF(AND(C443&gt;=75,C443&lt;100),"units_pikeman_4.png",IF(AND(C443&gt;=100,C443&lt;125),"units_pikeman_5.png",IF(AND(C443&gt;=125,C443&lt;150),"units_pikeman_6.png",IF(AND(C443&gt;=150,C443&lt;175),"units_pikeman_7.png",IF(AND(C443&gt;=175,C443&lt;200),"units_pikeman_8.png",IF(AND(C443&gt;=200,C443&lt;225),"units_pikeman_9.png",IF(AND(C443&gt;=225,C443&lt;250),"units_pikeman_10.png",IF(AND(C443&gt;=250,C443&lt;275),"units_pikeman_11.png",IF(AND(C443&gt;=275,C443&lt;300),"units_pikeman_12.png","units_pikeman_13.png"))))))))))))</f>
        <v>units_pikeman_6.png</v>
      </c>
      <c r="E443" s="5" t="str">
        <f t="shared" ref="E443:E497" si="3404">"Lkey_combat_unit_pikeman_"&amp;C443</f>
        <v>Lkey_combat_unit_pikeman_148</v>
      </c>
      <c r="F443" s="6">
        <f t="shared" ref="F443" si="3405">INT(F440+1.3*C443)</f>
        <v>14386</v>
      </c>
      <c r="G443" s="2">
        <f t="shared" ref="G443" si="3406">INT(G440+0.5*C443)</f>
        <v>5486</v>
      </c>
      <c r="H443" s="2">
        <f t="shared" ref="H443" si="3407">INT(H440+0.5*C443)</f>
        <v>5486</v>
      </c>
      <c r="I443" s="2">
        <f t="shared" ref="I443" si="3408">INT(I440+0.7*C443)</f>
        <v>7673</v>
      </c>
      <c r="J443" s="6" t="s">
        <v>23</v>
      </c>
      <c r="K443" s="2">
        <f t="shared" ref="K443" si="3409">INT(K440+0.5*C443)</f>
        <v>5526</v>
      </c>
      <c r="L443" s="2" t="s">
        <v>24</v>
      </c>
      <c r="M443" s="2">
        <f t="shared" si="3401"/>
        <v>483</v>
      </c>
      <c r="N443" s="2" t="s">
        <v>27</v>
      </c>
      <c r="O443" s="2">
        <f t="shared" ref="O443" si="3410">INT(O440+0.1*C443)</f>
        <v>1036</v>
      </c>
      <c r="P443" s="2">
        <f t="shared" si="3025"/>
        <v>59</v>
      </c>
    </row>
    <row r="444" spans="1:16" x14ac:dyDescent="0.25">
      <c r="A444" s="5" t="s">
        <v>470</v>
      </c>
      <c r="B444" s="2" t="s">
        <v>1</v>
      </c>
      <c r="C444" s="2">
        <f t="shared" si="3151"/>
        <v>148</v>
      </c>
      <c r="D444" s="5" t="str">
        <f t="shared" ref="D444" si="3411">IF(AND(C444&gt;0,C444&lt;25),"units_archer_1.png",IF(AND(C444&gt;=25,C444&lt;50),"units_archer_2.png",IF(AND(C444&gt;=50,C444&lt;75),"units_archer_3.png",IF(AND(C444&gt;=75,C444&lt;100),"units_archer_4.png",IF(AND(C444&gt;=100,C444&lt;125),"units_archer_5.png",IF(AND(C444&gt;=125,C444&lt;150),"units_archer_6.png",IF(AND(C444&gt;=150,C444&lt;175),"units_archer_7.png",IF(AND(C444&gt;=175,C444&lt;200),"units_archer_8.png",IF(AND(C444&gt;=200,C444&lt;225),"units_archer_9.png",IF(AND(C444&gt;=225,C444&lt;250),"units_archer_10.png",IF(AND(C444&gt;=250,C444&lt;275),"units_archer_11.png",IF(AND(C444&gt;=275,C444&lt;300),"units_pikeman_12.png","units_pikeman_13.png"))))))))))))</f>
        <v>units_archer_6.png</v>
      </c>
      <c r="E444" s="5" t="str">
        <f t="shared" ref="E444:E498" si="3412">"Lkey_combat_unit_archer_"&amp;C444</f>
        <v>Lkey_combat_unit_archer_148</v>
      </c>
      <c r="F444" s="6">
        <f t="shared" ref="F444" si="3413">INT(F441+0.9*C444)</f>
        <v>9956</v>
      </c>
      <c r="G444" s="2">
        <f t="shared" ref="G444" si="3414">INT(G441+0.3*C444)</f>
        <v>3241</v>
      </c>
      <c r="H444" s="2">
        <f t="shared" ref="H444" si="3415">INT(H441+0.75*C444)</f>
        <v>8240</v>
      </c>
      <c r="I444" s="2">
        <f t="shared" ref="I444" si="3416">INT(I441+0.4*C444)</f>
        <v>4357</v>
      </c>
      <c r="J444" s="6" t="s">
        <v>23</v>
      </c>
      <c r="K444" s="2">
        <f t="shared" ref="K444:K445" si="3417">INT(K441+0.1*C444)</f>
        <v>1046</v>
      </c>
      <c r="L444" s="2" t="s">
        <v>24</v>
      </c>
      <c r="M444" s="2">
        <f t="shared" ref="M444" si="3418">INT(M441+0.5*C444)</f>
        <v>5516</v>
      </c>
      <c r="N444" s="2" t="s">
        <v>27</v>
      </c>
      <c r="O444" s="2">
        <f t="shared" ref="O444" si="3419">INT(O441+0.05*C444)</f>
        <v>483</v>
      </c>
      <c r="P444" s="2">
        <f t="shared" si="3025"/>
        <v>64</v>
      </c>
    </row>
    <row r="445" spans="1:16" x14ac:dyDescent="0.25">
      <c r="A445" s="5" t="s">
        <v>471</v>
      </c>
      <c r="B445" s="2" t="s">
        <v>3</v>
      </c>
      <c r="C445" s="2">
        <f t="shared" si="3151"/>
        <v>148</v>
      </c>
      <c r="D445" s="5" t="str">
        <f t="shared" ref="D445" si="3420">IF(AND(C445&gt;0,C445&lt;25),"units_knight_1.png",IF(AND(C445&gt;=25,C445&lt;50),"units_knight_2.png",IF(AND(C445&gt;=50,C445&lt;75),"units_knight_3.png",IF(AND(C445&gt;=75,C445&lt;100),"units_knight_4.png",IF(AND(C445&gt;=100,C445&lt;125),"units_knight_5.png",IF(AND(C445&gt;=125,C445&lt;150),"units_knight_6.png",IF(AND(C445&gt;=150,C445&lt;175),"units_knight_7.png",IF(AND(C445&gt;=175,C445&lt;200),"units_knight_8.png",IF(AND(C445&gt;=200,C445&lt;225),"units_knight_9.png",IF(AND(C445&gt;=225,C445&lt;250),"units_knight_10.png",IF(AND(C445&gt;=250,C445&lt;275),"units_knight_11.png",IF(AND(C445&gt;=275,C445&lt;300),"units_pikeman_12.png","units_pikeman_13.png"))))))))))))</f>
        <v>units_knight_6.png</v>
      </c>
      <c r="E445" s="5" t="str">
        <f t="shared" ref="E445:E499" si="3421">"Lkey_combat_unit_knight_"&amp;C445</f>
        <v>Lkey_combat_unit_knight_148</v>
      </c>
      <c r="F445" s="6">
        <f t="shared" ref="F445" si="3422">INT(F442+1.1*C445)</f>
        <v>12161</v>
      </c>
      <c r="G445" s="2">
        <f t="shared" ref="G445" si="3423">INT(G442+0.6*C445)</f>
        <v>6581</v>
      </c>
      <c r="H445" s="2">
        <f t="shared" ref="H445" si="3424">INT(H442+0.65*C445)</f>
        <v>7110</v>
      </c>
      <c r="I445" s="2">
        <f t="shared" ref="I445" si="3425">INT(I442+0.2*C445)</f>
        <v>2146</v>
      </c>
      <c r="J445" s="6" t="s">
        <v>23</v>
      </c>
      <c r="K445" s="2">
        <f t="shared" si="3417"/>
        <v>1056</v>
      </c>
      <c r="L445" s="2" t="s">
        <v>24</v>
      </c>
      <c r="M445" s="2">
        <f t="shared" ref="M445:M446" si="3426">INT(M442+0.05*C445)</f>
        <v>483</v>
      </c>
      <c r="N445" s="2" t="s">
        <v>27</v>
      </c>
      <c r="O445" s="2">
        <f t="shared" ref="O445" si="3427">INT(O442+0.5*C445)</f>
        <v>5506</v>
      </c>
      <c r="P445" s="2">
        <f t="shared" si="3025"/>
        <v>69</v>
      </c>
    </row>
    <row r="446" spans="1:16" x14ac:dyDescent="0.25">
      <c r="A446" s="5" t="s">
        <v>472</v>
      </c>
      <c r="B446" s="2" t="s">
        <v>15</v>
      </c>
      <c r="C446" s="2">
        <f t="shared" si="3151"/>
        <v>149</v>
      </c>
      <c r="D446" s="5" t="str">
        <f t="shared" ref="D446" si="3428">IF(AND(C446&gt;0,C446&lt;25),"units_pikeman_1.png",IF(AND(C446&gt;=25,C446&lt;50),"units_pikeman_2.png",IF(AND(C446&gt;=50,C446&lt;75),"units_pikeman_3.png",IF(AND(C446&gt;=75,C446&lt;100),"units_pikeman_4.png",IF(AND(C446&gt;=100,C446&lt;125),"units_pikeman_5.png",IF(AND(C446&gt;=125,C446&lt;150),"units_pikeman_6.png",IF(AND(C446&gt;=150,C446&lt;175),"units_pikeman_7.png",IF(AND(C446&gt;=175,C446&lt;200),"units_pikeman_8.png",IF(AND(C446&gt;=200,C446&lt;225),"units_pikeman_9.png",IF(AND(C446&gt;=225,C446&lt;250),"units_pikeman_10.png",IF(AND(C446&gt;=250,C446&lt;275),"units_pikeman_11.png",IF(AND(C446&gt;=275,C446&lt;300),"units_pikeman_12.png","units_pikeman_13.png"))))))))))))</f>
        <v>units_pikeman_6.png</v>
      </c>
      <c r="E446" s="5" t="str">
        <f t="shared" ref="E446:E500" si="3429">"Lkey_combat_unit_pikeman_"&amp;C446</f>
        <v>Lkey_combat_unit_pikeman_149</v>
      </c>
      <c r="F446" s="6">
        <f t="shared" ref="F446" si="3430">INT(F443+1.3*C446)</f>
        <v>14579</v>
      </c>
      <c r="G446" s="2">
        <f t="shared" ref="G446" si="3431">INT(G443+0.5*C446)</f>
        <v>5560</v>
      </c>
      <c r="H446" s="2">
        <f t="shared" ref="H446" si="3432">INT(H443+0.5*C446)</f>
        <v>5560</v>
      </c>
      <c r="I446" s="2">
        <f t="shared" ref="I446" si="3433">INT(I443+0.7*C446)</f>
        <v>7777</v>
      </c>
      <c r="J446" s="6" t="s">
        <v>23</v>
      </c>
      <c r="K446" s="2">
        <f t="shared" ref="K446" si="3434">INT(K443+0.5*C446)</f>
        <v>5600</v>
      </c>
      <c r="L446" s="2" t="s">
        <v>24</v>
      </c>
      <c r="M446" s="2">
        <f t="shared" si="3426"/>
        <v>490</v>
      </c>
      <c r="N446" s="2" t="s">
        <v>27</v>
      </c>
      <c r="O446" s="2">
        <f t="shared" ref="O446" si="3435">INT(O443+0.1*C446)</f>
        <v>1050</v>
      </c>
      <c r="P446" s="2">
        <f t="shared" si="3025"/>
        <v>60</v>
      </c>
    </row>
    <row r="447" spans="1:16" x14ac:dyDescent="0.25">
      <c r="A447" s="5" t="s">
        <v>473</v>
      </c>
      <c r="B447" s="2" t="s">
        <v>1</v>
      </c>
      <c r="C447" s="2">
        <f t="shared" si="3151"/>
        <v>149</v>
      </c>
      <c r="D447" s="5" t="str">
        <f t="shared" ref="D447" si="3436">IF(AND(C447&gt;0,C447&lt;25),"units_archer_1.png",IF(AND(C447&gt;=25,C447&lt;50),"units_archer_2.png",IF(AND(C447&gt;=50,C447&lt;75),"units_archer_3.png",IF(AND(C447&gt;=75,C447&lt;100),"units_archer_4.png",IF(AND(C447&gt;=100,C447&lt;125),"units_archer_5.png",IF(AND(C447&gt;=125,C447&lt;150),"units_archer_6.png",IF(AND(C447&gt;=150,C447&lt;175),"units_archer_7.png",IF(AND(C447&gt;=175,C447&lt;200),"units_archer_8.png",IF(AND(C447&gt;=200,C447&lt;225),"units_archer_9.png",IF(AND(C447&gt;=225,C447&lt;250),"units_archer_10.png",IF(AND(C447&gt;=250,C447&lt;275),"units_archer_11.png",IF(AND(C447&gt;=275,C447&lt;300),"units_pikeman_12.png","units_pikeman_13.png"))))))))))))</f>
        <v>units_archer_6.png</v>
      </c>
      <c r="E447" s="5" t="str">
        <f t="shared" ref="E447:E501" si="3437">"Lkey_combat_unit_archer_"&amp;C447</f>
        <v>Lkey_combat_unit_archer_149</v>
      </c>
      <c r="F447" s="6">
        <f t="shared" ref="F447" si="3438">INT(F444+0.9*C447)</f>
        <v>10090</v>
      </c>
      <c r="G447" s="2">
        <f t="shared" ref="G447" si="3439">INT(G444+0.3*C447)</f>
        <v>3285</v>
      </c>
      <c r="H447" s="2">
        <f t="shared" ref="H447" si="3440">INT(H444+0.75*C447)</f>
        <v>8351</v>
      </c>
      <c r="I447" s="2">
        <f t="shared" ref="I447" si="3441">INT(I444+0.4*C447)</f>
        <v>4416</v>
      </c>
      <c r="J447" s="6" t="s">
        <v>23</v>
      </c>
      <c r="K447" s="2">
        <f t="shared" ref="K447:K448" si="3442">INT(K444+0.1*C447)</f>
        <v>1060</v>
      </c>
      <c r="L447" s="2" t="s">
        <v>24</v>
      </c>
      <c r="M447" s="2">
        <f t="shared" ref="M447" si="3443">INT(M444+0.5*C447)</f>
        <v>5590</v>
      </c>
      <c r="N447" s="2" t="s">
        <v>27</v>
      </c>
      <c r="O447" s="2">
        <f t="shared" ref="O447" si="3444">INT(O444+0.05*C447)</f>
        <v>490</v>
      </c>
      <c r="P447" s="2">
        <f t="shared" si="3025"/>
        <v>65</v>
      </c>
    </row>
    <row r="448" spans="1:16" x14ac:dyDescent="0.25">
      <c r="A448" s="5" t="s">
        <v>474</v>
      </c>
      <c r="B448" s="2" t="s">
        <v>3</v>
      </c>
      <c r="C448" s="2">
        <f t="shared" si="3151"/>
        <v>149</v>
      </c>
      <c r="D448" s="5" t="str">
        <f t="shared" ref="D448" si="3445">IF(AND(C448&gt;0,C448&lt;25),"units_knight_1.png",IF(AND(C448&gt;=25,C448&lt;50),"units_knight_2.png",IF(AND(C448&gt;=50,C448&lt;75),"units_knight_3.png",IF(AND(C448&gt;=75,C448&lt;100),"units_knight_4.png",IF(AND(C448&gt;=100,C448&lt;125),"units_knight_5.png",IF(AND(C448&gt;=125,C448&lt;150),"units_knight_6.png",IF(AND(C448&gt;=150,C448&lt;175),"units_knight_7.png",IF(AND(C448&gt;=175,C448&lt;200),"units_knight_8.png",IF(AND(C448&gt;=200,C448&lt;225),"units_knight_9.png",IF(AND(C448&gt;=225,C448&lt;250),"units_knight_10.png",IF(AND(C448&gt;=250,C448&lt;275),"units_knight_11.png",IF(AND(C448&gt;=275,C448&lt;300),"units_pikeman_12.png","units_pikeman_13.png"))))))))))))</f>
        <v>units_knight_6.png</v>
      </c>
      <c r="E448" s="5" t="str">
        <f t="shared" ref="E448:E502" si="3446">"Lkey_combat_unit_knight_"&amp;C448</f>
        <v>Lkey_combat_unit_knight_149</v>
      </c>
      <c r="F448" s="6">
        <f t="shared" ref="F448" si="3447">INT(F445+1.1*C448)</f>
        <v>12324</v>
      </c>
      <c r="G448" s="2">
        <f t="shared" ref="G448" si="3448">INT(G445+0.6*C448)</f>
        <v>6670</v>
      </c>
      <c r="H448" s="2">
        <f t="shared" ref="H448" si="3449">INT(H445+0.65*C448)</f>
        <v>7206</v>
      </c>
      <c r="I448" s="2">
        <f t="shared" ref="I448" si="3450">INT(I445+0.2*C448)</f>
        <v>2175</v>
      </c>
      <c r="J448" s="6" t="s">
        <v>23</v>
      </c>
      <c r="K448" s="2">
        <f t="shared" si="3442"/>
        <v>1070</v>
      </c>
      <c r="L448" s="2" t="s">
        <v>24</v>
      </c>
      <c r="M448" s="2">
        <f t="shared" ref="M448:M449" si="3451">INT(M445+0.05*C448)</f>
        <v>490</v>
      </c>
      <c r="N448" s="2" t="s">
        <v>27</v>
      </c>
      <c r="O448" s="2">
        <f t="shared" ref="O448" si="3452">INT(O445+0.5*C448)</f>
        <v>5580</v>
      </c>
      <c r="P448" s="2">
        <f t="shared" si="3025"/>
        <v>70</v>
      </c>
    </row>
    <row r="449" spans="1:16" x14ac:dyDescent="0.25">
      <c r="A449" s="5" t="s">
        <v>475</v>
      </c>
      <c r="B449" s="2" t="s">
        <v>15</v>
      </c>
      <c r="C449" s="2">
        <f t="shared" si="3151"/>
        <v>150</v>
      </c>
      <c r="D449" s="5" t="str">
        <f t="shared" ref="D449" si="3453">IF(AND(C449&gt;0,C449&lt;25),"units_pikeman_1.png",IF(AND(C449&gt;=25,C449&lt;50),"units_pikeman_2.png",IF(AND(C449&gt;=50,C449&lt;75),"units_pikeman_3.png",IF(AND(C449&gt;=75,C449&lt;100),"units_pikeman_4.png",IF(AND(C449&gt;=100,C449&lt;125),"units_pikeman_5.png",IF(AND(C449&gt;=125,C449&lt;150),"units_pikeman_6.png",IF(AND(C449&gt;=150,C449&lt;175),"units_pikeman_7.png",IF(AND(C449&gt;=175,C449&lt;200),"units_pikeman_8.png",IF(AND(C449&gt;=200,C449&lt;225),"units_pikeman_9.png",IF(AND(C449&gt;=225,C449&lt;250),"units_pikeman_10.png",IF(AND(C449&gt;=250,C449&lt;275),"units_pikeman_11.png",IF(AND(C449&gt;=275,C449&lt;300),"units_pikeman_12.png","units_pikeman_13.png"))))))))))))</f>
        <v>units_pikeman_7.png</v>
      </c>
      <c r="E449" s="5" t="str">
        <f t="shared" ref="E449:E503" si="3454">"Lkey_combat_unit_pikeman_"&amp;C449</f>
        <v>Lkey_combat_unit_pikeman_150</v>
      </c>
      <c r="F449" s="6">
        <f t="shared" ref="F449" si="3455">INT(F446+1.3*C449)</f>
        <v>14774</v>
      </c>
      <c r="G449" s="2">
        <f t="shared" ref="G449" si="3456">INT(G446+0.5*C449)</f>
        <v>5635</v>
      </c>
      <c r="H449" s="2">
        <f t="shared" ref="H449" si="3457">INT(H446+0.5*C449)</f>
        <v>5635</v>
      </c>
      <c r="I449" s="2">
        <f t="shared" ref="I449" si="3458">INT(I446+0.7*C449)</f>
        <v>7882</v>
      </c>
      <c r="J449" s="6" t="s">
        <v>23</v>
      </c>
      <c r="K449" s="2">
        <f t="shared" ref="K449" si="3459">INT(K446+0.5*C449)</f>
        <v>5675</v>
      </c>
      <c r="L449" s="2" t="s">
        <v>24</v>
      </c>
      <c r="M449" s="2">
        <f t="shared" si="3451"/>
        <v>497</v>
      </c>
      <c r="N449" s="2" t="s">
        <v>27</v>
      </c>
      <c r="O449" s="2">
        <f t="shared" ref="O449" si="3460">INT(O446+0.1*C449)</f>
        <v>1065</v>
      </c>
      <c r="P449" s="2">
        <f t="shared" si="3025"/>
        <v>61</v>
      </c>
    </row>
    <row r="450" spans="1:16" x14ac:dyDescent="0.25">
      <c r="A450" s="5" t="s">
        <v>476</v>
      </c>
      <c r="B450" s="2" t="s">
        <v>1</v>
      </c>
      <c r="C450" s="2">
        <f t="shared" si="3151"/>
        <v>150</v>
      </c>
      <c r="D450" s="5" t="str">
        <f t="shared" ref="D450" si="3461">IF(AND(C450&gt;0,C450&lt;25),"units_archer_1.png",IF(AND(C450&gt;=25,C450&lt;50),"units_archer_2.png",IF(AND(C450&gt;=50,C450&lt;75),"units_archer_3.png",IF(AND(C450&gt;=75,C450&lt;100),"units_archer_4.png",IF(AND(C450&gt;=100,C450&lt;125),"units_archer_5.png",IF(AND(C450&gt;=125,C450&lt;150),"units_archer_6.png",IF(AND(C450&gt;=150,C450&lt;175),"units_archer_7.png",IF(AND(C450&gt;=175,C450&lt;200),"units_archer_8.png",IF(AND(C450&gt;=200,C450&lt;225),"units_archer_9.png",IF(AND(C450&gt;=225,C450&lt;250),"units_archer_10.png",IF(AND(C450&gt;=250,C450&lt;275),"units_archer_11.png",IF(AND(C450&gt;=275,C450&lt;300),"units_pikeman_12.png","units_pikeman_13.png"))))))))))))</f>
        <v>units_archer_7.png</v>
      </c>
      <c r="E450" s="5" t="str">
        <f t="shared" ref="E450:E504" si="3462">"Lkey_combat_unit_archer_"&amp;C450</f>
        <v>Lkey_combat_unit_archer_150</v>
      </c>
      <c r="F450" s="6">
        <f t="shared" ref="F450" si="3463">INT(F447+0.9*C450)</f>
        <v>10225</v>
      </c>
      <c r="G450" s="2">
        <f t="shared" ref="G450" si="3464">INT(G447+0.3*C450)</f>
        <v>3330</v>
      </c>
      <c r="H450" s="2">
        <f t="shared" ref="H450" si="3465">INT(H447+0.75*C450)</f>
        <v>8463</v>
      </c>
      <c r="I450" s="2">
        <f t="shared" ref="I450" si="3466">INT(I447+0.4*C450)</f>
        <v>4476</v>
      </c>
      <c r="J450" s="6" t="s">
        <v>23</v>
      </c>
      <c r="K450" s="2">
        <f t="shared" ref="K450:K451" si="3467">INT(K447+0.1*C450)</f>
        <v>1075</v>
      </c>
      <c r="L450" s="2" t="s">
        <v>24</v>
      </c>
      <c r="M450" s="2">
        <f t="shared" ref="M450" si="3468">INT(M447+0.5*C450)</f>
        <v>5665</v>
      </c>
      <c r="N450" s="2" t="s">
        <v>27</v>
      </c>
      <c r="O450" s="2">
        <f t="shared" ref="O450" si="3469">INT(O447+0.05*C450)</f>
        <v>497</v>
      </c>
      <c r="P450" s="2">
        <f t="shared" si="3025"/>
        <v>66</v>
      </c>
    </row>
    <row r="451" spans="1:16" x14ac:dyDescent="0.25">
      <c r="A451" s="5" t="s">
        <v>477</v>
      </c>
      <c r="B451" s="2" t="s">
        <v>3</v>
      </c>
      <c r="C451" s="2">
        <f t="shared" si="3151"/>
        <v>150</v>
      </c>
      <c r="D451" s="5" t="str">
        <f t="shared" ref="D451" si="3470">IF(AND(C451&gt;0,C451&lt;25),"units_knight_1.png",IF(AND(C451&gt;=25,C451&lt;50),"units_knight_2.png",IF(AND(C451&gt;=50,C451&lt;75),"units_knight_3.png",IF(AND(C451&gt;=75,C451&lt;100),"units_knight_4.png",IF(AND(C451&gt;=100,C451&lt;125),"units_knight_5.png",IF(AND(C451&gt;=125,C451&lt;150),"units_knight_6.png",IF(AND(C451&gt;=150,C451&lt;175),"units_knight_7.png",IF(AND(C451&gt;=175,C451&lt;200),"units_knight_8.png",IF(AND(C451&gt;=200,C451&lt;225),"units_knight_9.png",IF(AND(C451&gt;=225,C451&lt;250),"units_knight_10.png",IF(AND(C451&gt;=250,C451&lt;275),"units_knight_11.png",IF(AND(C451&gt;=275,C451&lt;300),"units_pikeman_12.png","units_pikeman_13.png"))))))))))))</f>
        <v>units_knight_7.png</v>
      </c>
      <c r="E451" s="5" t="str">
        <f t="shared" ref="E451:E505" si="3471">"Lkey_combat_unit_knight_"&amp;C451</f>
        <v>Lkey_combat_unit_knight_150</v>
      </c>
      <c r="F451" s="6">
        <f t="shared" ref="F451" si="3472">INT(F448+1.1*C451)</f>
        <v>12489</v>
      </c>
      <c r="G451" s="2">
        <f t="shared" ref="G451" si="3473">INT(G448+0.6*C451)</f>
        <v>6760</v>
      </c>
      <c r="H451" s="2">
        <f t="shared" ref="H451" si="3474">INT(H448+0.65*C451)</f>
        <v>7303</v>
      </c>
      <c r="I451" s="2">
        <f t="shared" ref="I451" si="3475">INT(I448+0.2*C451)</f>
        <v>2205</v>
      </c>
      <c r="J451" s="6" t="s">
        <v>23</v>
      </c>
      <c r="K451" s="2">
        <f t="shared" si="3467"/>
        <v>1085</v>
      </c>
      <c r="L451" s="2" t="s">
        <v>24</v>
      </c>
      <c r="M451" s="2">
        <f t="shared" ref="M451:M452" si="3476">INT(M448+0.05*C451)</f>
        <v>497</v>
      </c>
      <c r="N451" s="2" t="s">
        <v>27</v>
      </c>
      <c r="O451" s="2">
        <f t="shared" ref="O451" si="3477">INT(O448+0.5*C451)</f>
        <v>5655</v>
      </c>
      <c r="P451" s="2">
        <f t="shared" si="3025"/>
        <v>71</v>
      </c>
    </row>
    <row r="452" spans="1:16" x14ac:dyDescent="0.25">
      <c r="A452" s="5" t="s">
        <v>478</v>
      </c>
      <c r="B452" s="2" t="s">
        <v>15</v>
      </c>
      <c r="C452" s="2">
        <f t="shared" si="3151"/>
        <v>151</v>
      </c>
      <c r="D452" s="5" t="str">
        <f t="shared" ref="D452" si="3478">IF(AND(C452&gt;0,C452&lt;25),"units_pikeman_1.png",IF(AND(C452&gt;=25,C452&lt;50),"units_pikeman_2.png",IF(AND(C452&gt;=50,C452&lt;75),"units_pikeman_3.png",IF(AND(C452&gt;=75,C452&lt;100),"units_pikeman_4.png",IF(AND(C452&gt;=100,C452&lt;125),"units_pikeman_5.png",IF(AND(C452&gt;=125,C452&lt;150),"units_pikeman_6.png",IF(AND(C452&gt;=150,C452&lt;175),"units_pikeman_7.png",IF(AND(C452&gt;=175,C452&lt;200),"units_pikeman_8.png",IF(AND(C452&gt;=200,C452&lt;225),"units_pikeman_9.png",IF(AND(C452&gt;=225,C452&lt;250),"units_pikeman_10.png",IF(AND(C452&gt;=250,C452&lt;275),"units_pikeman_11.png",IF(AND(C452&gt;=275,C452&lt;300),"units_pikeman_12.png","units_pikeman_13.png"))))))))))))</f>
        <v>units_pikeman_7.png</v>
      </c>
      <c r="E452" s="5" t="str">
        <f t="shared" ref="E452:E506" si="3479">"Lkey_combat_unit_pikeman_"&amp;C452</f>
        <v>Lkey_combat_unit_pikeman_151</v>
      </c>
      <c r="F452" s="6">
        <f t="shared" ref="F452" si="3480">INT(F449+1.3*C452)</f>
        <v>14970</v>
      </c>
      <c r="G452" s="2">
        <f t="shared" ref="G452" si="3481">INT(G449+0.5*C452)</f>
        <v>5710</v>
      </c>
      <c r="H452" s="2">
        <f t="shared" ref="H452" si="3482">INT(H449+0.5*C452)</f>
        <v>5710</v>
      </c>
      <c r="I452" s="2">
        <f t="shared" ref="I452" si="3483">INT(I449+0.7*C452)</f>
        <v>7987</v>
      </c>
      <c r="J452" s="6" t="s">
        <v>23</v>
      </c>
      <c r="K452" s="2">
        <f t="shared" ref="K452" si="3484">INT(K449+0.5*C452)</f>
        <v>5750</v>
      </c>
      <c r="L452" s="2" t="s">
        <v>24</v>
      </c>
      <c r="M452" s="2">
        <f t="shared" si="3476"/>
        <v>504</v>
      </c>
      <c r="N452" s="2" t="s">
        <v>27</v>
      </c>
      <c r="O452" s="2">
        <f t="shared" ref="O452" si="3485">INT(O449+0.1*C452)</f>
        <v>1080</v>
      </c>
      <c r="P452" s="2">
        <f t="shared" si="3025"/>
        <v>62</v>
      </c>
    </row>
    <row r="453" spans="1:16" x14ac:dyDescent="0.25">
      <c r="A453" s="5" t="s">
        <v>479</v>
      </c>
      <c r="B453" s="2" t="s">
        <v>1</v>
      </c>
      <c r="C453" s="2">
        <f t="shared" si="3151"/>
        <v>151</v>
      </c>
      <c r="D453" s="5" t="str">
        <f t="shared" ref="D453" si="3486">IF(AND(C453&gt;0,C453&lt;25),"units_archer_1.png",IF(AND(C453&gt;=25,C453&lt;50),"units_archer_2.png",IF(AND(C453&gt;=50,C453&lt;75),"units_archer_3.png",IF(AND(C453&gt;=75,C453&lt;100),"units_archer_4.png",IF(AND(C453&gt;=100,C453&lt;125),"units_archer_5.png",IF(AND(C453&gt;=125,C453&lt;150),"units_archer_6.png",IF(AND(C453&gt;=150,C453&lt;175),"units_archer_7.png",IF(AND(C453&gt;=175,C453&lt;200),"units_archer_8.png",IF(AND(C453&gt;=200,C453&lt;225),"units_archer_9.png",IF(AND(C453&gt;=225,C453&lt;250),"units_archer_10.png",IF(AND(C453&gt;=250,C453&lt;275),"units_archer_11.png",IF(AND(C453&gt;=275,C453&lt;300),"units_pikeman_12.png","units_pikeman_13.png"))))))))))))</f>
        <v>units_archer_7.png</v>
      </c>
      <c r="E453" s="5" t="str">
        <f t="shared" ref="E453:E507" si="3487">"Lkey_combat_unit_archer_"&amp;C453</f>
        <v>Lkey_combat_unit_archer_151</v>
      </c>
      <c r="F453" s="6">
        <f t="shared" ref="F453" si="3488">INT(F450+0.9*C453)</f>
        <v>10360</v>
      </c>
      <c r="G453" s="2">
        <f t="shared" ref="G453" si="3489">INT(G450+0.3*C453)</f>
        <v>3375</v>
      </c>
      <c r="H453" s="2">
        <f t="shared" ref="H453" si="3490">INT(H450+0.75*C453)</f>
        <v>8576</v>
      </c>
      <c r="I453" s="2">
        <f t="shared" ref="I453" si="3491">INT(I450+0.4*C453)</f>
        <v>4536</v>
      </c>
      <c r="J453" s="6" t="s">
        <v>23</v>
      </c>
      <c r="K453" s="2">
        <f t="shared" ref="K453:K454" si="3492">INT(K450+0.1*C453)</f>
        <v>1090</v>
      </c>
      <c r="L453" s="2" t="s">
        <v>24</v>
      </c>
      <c r="M453" s="2">
        <f t="shared" ref="M453" si="3493">INT(M450+0.5*C453)</f>
        <v>5740</v>
      </c>
      <c r="N453" s="2" t="s">
        <v>27</v>
      </c>
      <c r="O453" s="2">
        <f t="shared" ref="O453" si="3494">INT(O450+0.05*C453)</f>
        <v>504</v>
      </c>
      <c r="P453" s="2">
        <f t="shared" si="3025"/>
        <v>67</v>
      </c>
    </row>
    <row r="454" spans="1:16" x14ac:dyDescent="0.25">
      <c r="A454" s="5" t="s">
        <v>480</v>
      </c>
      <c r="B454" s="2" t="s">
        <v>3</v>
      </c>
      <c r="C454" s="2">
        <f t="shared" si="3151"/>
        <v>151</v>
      </c>
      <c r="D454" s="5" t="str">
        <f t="shared" ref="D454" si="3495">IF(AND(C454&gt;0,C454&lt;25),"units_knight_1.png",IF(AND(C454&gt;=25,C454&lt;50),"units_knight_2.png",IF(AND(C454&gt;=50,C454&lt;75),"units_knight_3.png",IF(AND(C454&gt;=75,C454&lt;100),"units_knight_4.png",IF(AND(C454&gt;=100,C454&lt;125),"units_knight_5.png",IF(AND(C454&gt;=125,C454&lt;150),"units_knight_6.png",IF(AND(C454&gt;=150,C454&lt;175),"units_knight_7.png",IF(AND(C454&gt;=175,C454&lt;200),"units_knight_8.png",IF(AND(C454&gt;=200,C454&lt;225),"units_knight_9.png",IF(AND(C454&gt;=225,C454&lt;250),"units_knight_10.png",IF(AND(C454&gt;=250,C454&lt;275),"units_knight_11.png",IF(AND(C454&gt;=275,C454&lt;300),"units_pikeman_12.png","units_pikeman_13.png"))))))))))))</f>
        <v>units_knight_7.png</v>
      </c>
      <c r="E454" s="5" t="str">
        <f t="shared" ref="E454:E508" si="3496">"Lkey_combat_unit_knight_"&amp;C454</f>
        <v>Lkey_combat_unit_knight_151</v>
      </c>
      <c r="F454" s="6">
        <f t="shared" ref="F454" si="3497">INT(F451+1.1*C454)</f>
        <v>12655</v>
      </c>
      <c r="G454" s="2">
        <f t="shared" ref="G454" si="3498">INT(G451+0.6*C454)</f>
        <v>6850</v>
      </c>
      <c r="H454" s="2">
        <f t="shared" ref="H454" si="3499">INT(H451+0.65*C454)</f>
        <v>7401</v>
      </c>
      <c r="I454" s="2">
        <f t="shared" ref="I454" si="3500">INT(I451+0.2*C454)</f>
        <v>2235</v>
      </c>
      <c r="J454" s="6" t="s">
        <v>23</v>
      </c>
      <c r="K454" s="2">
        <f t="shared" si="3492"/>
        <v>1100</v>
      </c>
      <c r="L454" s="2" t="s">
        <v>24</v>
      </c>
      <c r="M454" s="2">
        <f t="shared" ref="M454:M455" si="3501">INT(M451+0.05*C454)</f>
        <v>504</v>
      </c>
      <c r="N454" s="2" t="s">
        <v>27</v>
      </c>
      <c r="O454" s="2">
        <f t="shared" ref="O454" si="3502">INT(O451+0.5*C454)</f>
        <v>5730</v>
      </c>
      <c r="P454" s="2">
        <f t="shared" si="3025"/>
        <v>72</v>
      </c>
    </row>
    <row r="455" spans="1:16" x14ac:dyDescent="0.25">
      <c r="A455" s="5" t="s">
        <v>481</v>
      </c>
      <c r="B455" s="2" t="s">
        <v>15</v>
      </c>
      <c r="C455" s="2">
        <f t="shared" si="3151"/>
        <v>152</v>
      </c>
      <c r="D455" s="5" t="str">
        <f t="shared" ref="D455" si="3503">IF(AND(C455&gt;0,C455&lt;25),"units_pikeman_1.png",IF(AND(C455&gt;=25,C455&lt;50),"units_pikeman_2.png",IF(AND(C455&gt;=50,C455&lt;75),"units_pikeman_3.png",IF(AND(C455&gt;=75,C455&lt;100),"units_pikeman_4.png",IF(AND(C455&gt;=100,C455&lt;125),"units_pikeman_5.png",IF(AND(C455&gt;=125,C455&lt;150),"units_pikeman_6.png",IF(AND(C455&gt;=150,C455&lt;175),"units_pikeman_7.png",IF(AND(C455&gt;=175,C455&lt;200),"units_pikeman_8.png",IF(AND(C455&gt;=200,C455&lt;225),"units_pikeman_9.png",IF(AND(C455&gt;=225,C455&lt;250),"units_pikeman_10.png",IF(AND(C455&gt;=250,C455&lt;275),"units_pikeman_11.png",IF(AND(C455&gt;=275,C455&lt;300),"units_pikeman_12.png","units_pikeman_13.png"))))))))))))</f>
        <v>units_pikeman_7.png</v>
      </c>
      <c r="E455" s="5" t="str">
        <f t="shared" ref="E455:E509" si="3504">"Lkey_combat_unit_pikeman_"&amp;C455</f>
        <v>Lkey_combat_unit_pikeman_152</v>
      </c>
      <c r="F455" s="6">
        <f t="shared" ref="F455" si="3505">INT(F452+1.3*C455)</f>
        <v>15167</v>
      </c>
      <c r="G455" s="2">
        <f t="shared" ref="G455" si="3506">INT(G452+0.5*C455)</f>
        <v>5786</v>
      </c>
      <c r="H455" s="2">
        <f t="shared" ref="H455" si="3507">INT(H452+0.5*C455)</f>
        <v>5786</v>
      </c>
      <c r="I455" s="2">
        <f t="shared" ref="I455" si="3508">INT(I452+0.7*C455)</f>
        <v>8093</v>
      </c>
      <c r="J455" s="6" t="s">
        <v>23</v>
      </c>
      <c r="K455" s="2">
        <f t="shared" ref="K455" si="3509">INT(K452+0.5*C455)</f>
        <v>5826</v>
      </c>
      <c r="L455" s="2" t="s">
        <v>24</v>
      </c>
      <c r="M455" s="2">
        <f t="shared" si="3501"/>
        <v>511</v>
      </c>
      <c r="N455" s="2" t="s">
        <v>27</v>
      </c>
      <c r="O455" s="2">
        <f t="shared" ref="O455" si="3510">INT(O452+0.1*C455)</f>
        <v>1095</v>
      </c>
      <c r="P455" s="2">
        <f t="shared" si="3025"/>
        <v>63</v>
      </c>
    </row>
    <row r="456" spans="1:16" x14ac:dyDescent="0.25">
      <c r="A456" s="5" t="s">
        <v>482</v>
      </c>
      <c r="B456" s="2" t="s">
        <v>1</v>
      </c>
      <c r="C456" s="2">
        <f t="shared" si="3151"/>
        <v>152</v>
      </c>
      <c r="D456" s="5" t="str">
        <f t="shared" ref="D456" si="3511">IF(AND(C456&gt;0,C456&lt;25),"units_archer_1.png",IF(AND(C456&gt;=25,C456&lt;50),"units_archer_2.png",IF(AND(C456&gt;=50,C456&lt;75),"units_archer_3.png",IF(AND(C456&gt;=75,C456&lt;100),"units_archer_4.png",IF(AND(C456&gt;=100,C456&lt;125),"units_archer_5.png",IF(AND(C456&gt;=125,C456&lt;150),"units_archer_6.png",IF(AND(C456&gt;=150,C456&lt;175),"units_archer_7.png",IF(AND(C456&gt;=175,C456&lt;200),"units_archer_8.png",IF(AND(C456&gt;=200,C456&lt;225),"units_archer_9.png",IF(AND(C456&gt;=225,C456&lt;250),"units_archer_10.png",IF(AND(C456&gt;=250,C456&lt;275),"units_archer_11.png",IF(AND(C456&gt;=275,C456&lt;300),"units_pikeman_12.png","units_pikeman_13.png"))))))))))))</f>
        <v>units_archer_7.png</v>
      </c>
      <c r="E456" s="5" t="str">
        <f t="shared" ref="E456:E510" si="3512">"Lkey_combat_unit_archer_"&amp;C456</f>
        <v>Lkey_combat_unit_archer_152</v>
      </c>
      <c r="F456" s="6">
        <f t="shared" ref="F456" si="3513">INT(F453+0.9*C456)</f>
        <v>10496</v>
      </c>
      <c r="G456" s="2">
        <f t="shared" ref="G456" si="3514">INT(G453+0.3*C456)</f>
        <v>3420</v>
      </c>
      <c r="H456" s="2">
        <f t="shared" ref="H456" si="3515">INT(H453+0.75*C456)</f>
        <v>8690</v>
      </c>
      <c r="I456" s="2">
        <f t="shared" ref="I456" si="3516">INT(I453+0.4*C456)</f>
        <v>4596</v>
      </c>
      <c r="J456" s="6" t="s">
        <v>23</v>
      </c>
      <c r="K456" s="2">
        <f t="shared" ref="K456:K457" si="3517">INT(K453+0.1*C456)</f>
        <v>1105</v>
      </c>
      <c r="L456" s="2" t="s">
        <v>24</v>
      </c>
      <c r="M456" s="2">
        <f t="shared" ref="M456" si="3518">INT(M453+0.5*C456)</f>
        <v>5816</v>
      </c>
      <c r="N456" s="2" t="s">
        <v>27</v>
      </c>
      <c r="O456" s="2">
        <f t="shared" ref="O456" si="3519">INT(O453+0.05*C456)</f>
        <v>511</v>
      </c>
      <c r="P456" s="2">
        <f t="shared" ref="P456:P519" si="3520">INT(P453+0.01*C456)</f>
        <v>68</v>
      </c>
    </row>
    <row r="457" spans="1:16" x14ac:dyDescent="0.25">
      <c r="A457" s="5" t="s">
        <v>483</v>
      </c>
      <c r="B457" s="2" t="s">
        <v>3</v>
      </c>
      <c r="C457" s="2">
        <f t="shared" si="3151"/>
        <v>152</v>
      </c>
      <c r="D457" s="5" t="str">
        <f t="shared" ref="D457" si="3521">IF(AND(C457&gt;0,C457&lt;25),"units_knight_1.png",IF(AND(C457&gt;=25,C457&lt;50),"units_knight_2.png",IF(AND(C457&gt;=50,C457&lt;75),"units_knight_3.png",IF(AND(C457&gt;=75,C457&lt;100),"units_knight_4.png",IF(AND(C457&gt;=100,C457&lt;125),"units_knight_5.png",IF(AND(C457&gt;=125,C457&lt;150),"units_knight_6.png",IF(AND(C457&gt;=150,C457&lt;175),"units_knight_7.png",IF(AND(C457&gt;=175,C457&lt;200),"units_knight_8.png",IF(AND(C457&gt;=200,C457&lt;225),"units_knight_9.png",IF(AND(C457&gt;=225,C457&lt;250),"units_knight_10.png",IF(AND(C457&gt;=250,C457&lt;275),"units_knight_11.png",IF(AND(C457&gt;=275,C457&lt;300),"units_pikeman_12.png","units_pikeman_13.png"))))))))))))</f>
        <v>units_knight_7.png</v>
      </c>
      <c r="E457" s="5" t="str">
        <f t="shared" ref="E457:E511" si="3522">"Lkey_combat_unit_knight_"&amp;C457</f>
        <v>Lkey_combat_unit_knight_152</v>
      </c>
      <c r="F457" s="6">
        <f t="shared" ref="F457" si="3523">INT(F454+1.1*C457)</f>
        <v>12822</v>
      </c>
      <c r="G457" s="2">
        <f t="shared" ref="G457" si="3524">INT(G454+0.6*C457)</f>
        <v>6941</v>
      </c>
      <c r="H457" s="2">
        <f t="shared" ref="H457" si="3525">INT(H454+0.65*C457)</f>
        <v>7499</v>
      </c>
      <c r="I457" s="2">
        <f t="shared" ref="I457" si="3526">INT(I454+0.2*C457)</f>
        <v>2265</v>
      </c>
      <c r="J457" s="6" t="s">
        <v>23</v>
      </c>
      <c r="K457" s="2">
        <f t="shared" si="3517"/>
        <v>1115</v>
      </c>
      <c r="L457" s="2" t="s">
        <v>24</v>
      </c>
      <c r="M457" s="2">
        <f t="shared" ref="M457:M458" si="3527">INT(M454+0.05*C457)</f>
        <v>511</v>
      </c>
      <c r="N457" s="2" t="s">
        <v>27</v>
      </c>
      <c r="O457" s="2">
        <f t="shared" ref="O457" si="3528">INT(O454+0.5*C457)</f>
        <v>5806</v>
      </c>
      <c r="P457" s="2">
        <f t="shared" si="3520"/>
        <v>73</v>
      </c>
    </row>
    <row r="458" spans="1:16" x14ac:dyDescent="0.25">
      <c r="A458" s="5" t="s">
        <v>484</v>
      </c>
      <c r="B458" s="2" t="s">
        <v>15</v>
      </c>
      <c r="C458" s="2">
        <f t="shared" si="3151"/>
        <v>153</v>
      </c>
      <c r="D458" s="5" t="str">
        <f t="shared" ref="D458" si="3529">IF(AND(C458&gt;0,C458&lt;25),"units_pikeman_1.png",IF(AND(C458&gt;=25,C458&lt;50),"units_pikeman_2.png",IF(AND(C458&gt;=50,C458&lt;75),"units_pikeman_3.png",IF(AND(C458&gt;=75,C458&lt;100),"units_pikeman_4.png",IF(AND(C458&gt;=100,C458&lt;125),"units_pikeman_5.png",IF(AND(C458&gt;=125,C458&lt;150),"units_pikeman_6.png",IF(AND(C458&gt;=150,C458&lt;175),"units_pikeman_7.png",IF(AND(C458&gt;=175,C458&lt;200),"units_pikeman_8.png",IF(AND(C458&gt;=200,C458&lt;225),"units_pikeman_9.png",IF(AND(C458&gt;=225,C458&lt;250),"units_pikeman_10.png",IF(AND(C458&gt;=250,C458&lt;275),"units_pikeman_11.png",IF(AND(C458&gt;=275,C458&lt;300),"units_pikeman_12.png","units_pikeman_13.png"))))))))))))</f>
        <v>units_pikeman_7.png</v>
      </c>
      <c r="E458" s="5" t="str">
        <f t="shared" ref="E458:E512" si="3530">"Lkey_combat_unit_pikeman_"&amp;C458</f>
        <v>Lkey_combat_unit_pikeman_153</v>
      </c>
      <c r="F458" s="6">
        <f t="shared" ref="F458" si="3531">INT(F455+1.3*C458)</f>
        <v>15365</v>
      </c>
      <c r="G458" s="2">
        <f t="shared" ref="G458" si="3532">INT(G455+0.5*C458)</f>
        <v>5862</v>
      </c>
      <c r="H458" s="2">
        <f t="shared" ref="H458" si="3533">INT(H455+0.5*C458)</f>
        <v>5862</v>
      </c>
      <c r="I458" s="2">
        <f t="shared" ref="I458" si="3534">INT(I455+0.7*C458)</f>
        <v>8200</v>
      </c>
      <c r="J458" s="6" t="s">
        <v>23</v>
      </c>
      <c r="K458" s="2">
        <f t="shared" ref="K458" si="3535">INT(K455+0.5*C458)</f>
        <v>5902</v>
      </c>
      <c r="L458" s="2" t="s">
        <v>24</v>
      </c>
      <c r="M458" s="2">
        <f t="shared" si="3527"/>
        <v>518</v>
      </c>
      <c r="N458" s="2" t="s">
        <v>27</v>
      </c>
      <c r="O458" s="2">
        <f t="shared" ref="O458" si="3536">INT(O455+0.1*C458)</f>
        <v>1110</v>
      </c>
      <c r="P458" s="2">
        <f t="shared" si="3520"/>
        <v>64</v>
      </c>
    </row>
    <row r="459" spans="1:16" x14ac:dyDescent="0.25">
      <c r="A459" s="5" t="s">
        <v>485</v>
      </c>
      <c r="B459" s="2" t="s">
        <v>1</v>
      </c>
      <c r="C459" s="2">
        <f t="shared" si="3151"/>
        <v>153</v>
      </c>
      <c r="D459" s="5" t="str">
        <f t="shared" ref="D459" si="3537">IF(AND(C459&gt;0,C459&lt;25),"units_archer_1.png",IF(AND(C459&gt;=25,C459&lt;50),"units_archer_2.png",IF(AND(C459&gt;=50,C459&lt;75),"units_archer_3.png",IF(AND(C459&gt;=75,C459&lt;100),"units_archer_4.png",IF(AND(C459&gt;=100,C459&lt;125),"units_archer_5.png",IF(AND(C459&gt;=125,C459&lt;150),"units_archer_6.png",IF(AND(C459&gt;=150,C459&lt;175),"units_archer_7.png",IF(AND(C459&gt;=175,C459&lt;200),"units_archer_8.png",IF(AND(C459&gt;=200,C459&lt;225),"units_archer_9.png",IF(AND(C459&gt;=225,C459&lt;250),"units_archer_10.png",IF(AND(C459&gt;=250,C459&lt;275),"units_archer_11.png",IF(AND(C459&gt;=275,C459&lt;300),"units_pikeman_12.png","units_pikeman_13.png"))))))))))))</f>
        <v>units_archer_7.png</v>
      </c>
      <c r="E459" s="5" t="str">
        <f t="shared" ref="E459:E513" si="3538">"Lkey_combat_unit_archer_"&amp;C459</f>
        <v>Lkey_combat_unit_archer_153</v>
      </c>
      <c r="F459" s="6">
        <f t="shared" ref="F459" si="3539">INT(F456+0.9*C459)</f>
        <v>10633</v>
      </c>
      <c r="G459" s="2">
        <f t="shared" ref="G459" si="3540">INT(G456+0.3*C459)</f>
        <v>3465</v>
      </c>
      <c r="H459" s="2">
        <f t="shared" ref="H459" si="3541">INT(H456+0.75*C459)</f>
        <v>8804</v>
      </c>
      <c r="I459" s="2">
        <f t="shared" ref="I459" si="3542">INT(I456+0.4*C459)</f>
        <v>4657</v>
      </c>
      <c r="J459" s="6" t="s">
        <v>23</v>
      </c>
      <c r="K459" s="2">
        <f t="shared" ref="K459:K460" si="3543">INT(K456+0.1*C459)</f>
        <v>1120</v>
      </c>
      <c r="L459" s="2" t="s">
        <v>24</v>
      </c>
      <c r="M459" s="2">
        <f t="shared" ref="M459" si="3544">INT(M456+0.5*C459)</f>
        <v>5892</v>
      </c>
      <c r="N459" s="2" t="s">
        <v>27</v>
      </c>
      <c r="O459" s="2">
        <f t="shared" ref="O459" si="3545">INT(O456+0.05*C459)</f>
        <v>518</v>
      </c>
      <c r="P459" s="2">
        <f t="shared" si="3520"/>
        <v>69</v>
      </c>
    </row>
    <row r="460" spans="1:16" x14ac:dyDescent="0.25">
      <c r="A460" s="5" t="s">
        <v>486</v>
      </c>
      <c r="B460" s="2" t="s">
        <v>3</v>
      </c>
      <c r="C460" s="2">
        <f t="shared" si="3151"/>
        <v>153</v>
      </c>
      <c r="D460" s="5" t="str">
        <f t="shared" ref="D460" si="3546">IF(AND(C460&gt;0,C460&lt;25),"units_knight_1.png",IF(AND(C460&gt;=25,C460&lt;50),"units_knight_2.png",IF(AND(C460&gt;=50,C460&lt;75),"units_knight_3.png",IF(AND(C460&gt;=75,C460&lt;100),"units_knight_4.png",IF(AND(C460&gt;=100,C460&lt;125),"units_knight_5.png",IF(AND(C460&gt;=125,C460&lt;150),"units_knight_6.png",IF(AND(C460&gt;=150,C460&lt;175),"units_knight_7.png",IF(AND(C460&gt;=175,C460&lt;200),"units_knight_8.png",IF(AND(C460&gt;=200,C460&lt;225),"units_knight_9.png",IF(AND(C460&gt;=225,C460&lt;250),"units_knight_10.png",IF(AND(C460&gt;=250,C460&lt;275),"units_knight_11.png",IF(AND(C460&gt;=275,C460&lt;300),"units_pikeman_12.png","units_pikeman_13.png"))))))))))))</f>
        <v>units_knight_7.png</v>
      </c>
      <c r="E460" s="5" t="str">
        <f t="shared" ref="E460:E514" si="3547">"Lkey_combat_unit_knight_"&amp;C460</f>
        <v>Lkey_combat_unit_knight_153</v>
      </c>
      <c r="F460" s="6">
        <f t="shared" ref="F460" si="3548">INT(F457+1.1*C460)</f>
        <v>12990</v>
      </c>
      <c r="G460" s="2">
        <f t="shared" ref="G460" si="3549">INT(G457+0.6*C460)</f>
        <v>7032</v>
      </c>
      <c r="H460" s="2">
        <f t="shared" ref="H460" si="3550">INT(H457+0.65*C460)</f>
        <v>7598</v>
      </c>
      <c r="I460" s="2">
        <f t="shared" ref="I460" si="3551">INT(I457+0.2*C460)</f>
        <v>2295</v>
      </c>
      <c r="J460" s="6" t="s">
        <v>23</v>
      </c>
      <c r="K460" s="2">
        <f t="shared" si="3543"/>
        <v>1130</v>
      </c>
      <c r="L460" s="2" t="s">
        <v>24</v>
      </c>
      <c r="M460" s="2">
        <f t="shared" ref="M460:M461" si="3552">INT(M457+0.05*C460)</f>
        <v>518</v>
      </c>
      <c r="N460" s="2" t="s">
        <v>27</v>
      </c>
      <c r="O460" s="2">
        <f t="shared" ref="O460" si="3553">INT(O457+0.5*C460)</f>
        <v>5882</v>
      </c>
      <c r="P460" s="2">
        <f t="shared" si="3520"/>
        <v>74</v>
      </c>
    </row>
    <row r="461" spans="1:16" x14ac:dyDescent="0.25">
      <c r="A461" s="5" t="s">
        <v>487</v>
      </c>
      <c r="B461" s="2" t="s">
        <v>15</v>
      </c>
      <c r="C461" s="2">
        <f t="shared" si="3151"/>
        <v>154</v>
      </c>
      <c r="D461" s="5" t="str">
        <f t="shared" ref="D461" si="3554">IF(AND(C461&gt;0,C461&lt;25),"units_pikeman_1.png",IF(AND(C461&gt;=25,C461&lt;50),"units_pikeman_2.png",IF(AND(C461&gt;=50,C461&lt;75),"units_pikeman_3.png",IF(AND(C461&gt;=75,C461&lt;100),"units_pikeman_4.png",IF(AND(C461&gt;=100,C461&lt;125),"units_pikeman_5.png",IF(AND(C461&gt;=125,C461&lt;150),"units_pikeman_6.png",IF(AND(C461&gt;=150,C461&lt;175),"units_pikeman_7.png",IF(AND(C461&gt;=175,C461&lt;200),"units_pikeman_8.png",IF(AND(C461&gt;=200,C461&lt;225),"units_pikeman_9.png",IF(AND(C461&gt;=225,C461&lt;250),"units_pikeman_10.png",IF(AND(C461&gt;=250,C461&lt;275),"units_pikeman_11.png",IF(AND(C461&gt;=275,C461&lt;300),"units_pikeman_12.png","units_pikeman_13.png"))))))))))))</f>
        <v>units_pikeman_7.png</v>
      </c>
      <c r="E461" s="5" t="str">
        <f t="shared" ref="E461:E515" si="3555">"Lkey_combat_unit_pikeman_"&amp;C461</f>
        <v>Lkey_combat_unit_pikeman_154</v>
      </c>
      <c r="F461" s="6">
        <f t="shared" ref="F461" si="3556">INT(F458+1.3*C461)</f>
        <v>15565</v>
      </c>
      <c r="G461" s="2">
        <f t="shared" ref="G461" si="3557">INT(G458+0.5*C461)</f>
        <v>5939</v>
      </c>
      <c r="H461" s="2">
        <f t="shared" ref="H461" si="3558">INT(H458+0.5*C461)</f>
        <v>5939</v>
      </c>
      <c r="I461" s="2">
        <f t="shared" ref="I461" si="3559">INT(I458+0.7*C461)</f>
        <v>8307</v>
      </c>
      <c r="J461" s="6" t="s">
        <v>23</v>
      </c>
      <c r="K461" s="2">
        <f t="shared" ref="K461" si="3560">INT(K458+0.5*C461)</f>
        <v>5979</v>
      </c>
      <c r="L461" s="2" t="s">
        <v>24</v>
      </c>
      <c r="M461" s="2">
        <f t="shared" si="3552"/>
        <v>525</v>
      </c>
      <c r="N461" s="2" t="s">
        <v>27</v>
      </c>
      <c r="O461" s="2">
        <f t="shared" ref="O461" si="3561">INT(O458+0.1*C461)</f>
        <v>1125</v>
      </c>
      <c r="P461" s="2">
        <f t="shared" si="3520"/>
        <v>65</v>
      </c>
    </row>
    <row r="462" spans="1:16" x14ac:dyDescent="0.25">
      <c r="A462" s="5" t="s">
        <v>488</v>
      </c>
      <c r="B462" s="2" t="s">
        <v>1</v>
      </c>
      <c r="C462" s="2">
        <f t="shared" si="3151"/>
        <v>154</v>
      </c>
      <c r="D462" s="5" t="str">
        <f t="shared" ref="D462" si="3562">IF(AND(C462&gt;0,C462&lt;25),"units_archer_1.png",IF(AND(C462&gt;=25,C462&lt;50),"units_archer_2.png",IF(AND(C462&gt;=50,C462&lt;75),"units_archer_3.png",IF(AND(C462&gt;=75,C462&lt;100),"units_archer_4.png",IF(AND(C462&gt;=100,C462&lt;125),"units_archer_5.png",IF(AND(C462&gt;=125,C462&lt;150),"units_archer_6.png",IF(AND(C462&gt;=150,C462&lt;175),"units_archer_7.png",IF(AND(C462&gt;=175,C462&lt;200),"units_archer_8.png",IF(AND(C462&gt;=200,C462&lt;225),"units_archer_9.png",IF(AND(C462&gt;=225,C462&lt;250),"units_archer_10.png",IF(AND(C462&gt;=250,C462&lt;275),"units_archer_11.png",IF(AND(C462&gt;=275,C462&lt;300),"units_pikeman_12.png","units_pikeman_13.png"))))))))))))</f>
        <v>units_archer_7.png</v>
      </c>
      <c r="E462" s="5" t="str">
        <f t="shared" ref="E462:E516" si="3563">"Lkey_combat_unit_archer_"&amp;C462</f>
        <v>Lkey_combat_unit_archer_154</v>
      </c>
      <c r="F462" s="6">
        <f t="shared" ref="F462" si="3564">INT(F459+0.9*C462)</f>
        <v>10771</v>
      </c>
      <c r="G462" s="2">
        <f t="shared" ref="G462" si="3565">INT(G459+0.3*C462)</f>
        <v>3511</v>
      </c>
      <c r="H462" s="2">
        <f t="shared" ref="H462" si="3566">INT(H459+0.75*C462)</f>
        <v>8919</v>
      </c>
      <c r="I462" s="2">
        <f t="shared" ref="I462" si="3567">INT(I459+0.4*C462)</f>
        <v>4718</v>
      </c>
      <c r="J462" s="6" t="s">
        <v>23</v>
      </c>
      <c r="K462" s="2">
        <f t="shared" ref="K462:K463" si="3568">INT(K459+0.1*C462)</f>
        <v>1135</v>
      </c>
      <c r="L462" s="2" t="s">
        <v>24</v>
      </c>
      <c r="M462" s="2">
        <f t="shared" ref="M462" si="3569">INT(M459+0.5*C462)</f>
        <v>5969</v>
      </c>
      <c r="N462" s="2" t="s">
        <v>27</v>
      </c>
      <c r="O462" s="2">
        <f t="shared" ref="O462" si="3570">INT(O459+0.05*C462)</f>
        <v>525</v>
      </c>
      <c r="P462" s="2">
        <f t="shared" si="3520"/>
        <v>70</v>
      </c>
    </row>
    <row r="463" spans="1:16" x14ac:dyDescent="0.25">
      <c r="A463" s="5" t="s">
        <v>489</v>
      </c>
      <c r="B463" s="2" t="s">
        <v>3</v>
      </c>
      <c r="C463" s="2">
        <f t="shared" si="3151"/>
        <v>154</v>
      </c>
      <c r="D463" s="5" t="str">
        <f t="shared" ref="D463" si="3571">IF(AND(C463&gt;0,C463&lt;25),"units_knight_1.png",IF(AND(C463&gt;=25,C463&lt;50),"units_knight_2.png",IF(AND(C463&gt;=50,C463&lt;75),"units_knight_3.png",IF(AND(C463&gt;=75,C463&lt;100),"units_knight_4.png",IF(AND(C463&gt;=100,C463&lt;125),"units_knight_5.png",IF(AND(C463&gt;=125,C463&lt;150),"units_knight_6.png",IF(AND(C463&gt;=150,C463&lt;175),"units_knight_7.png",IF(AND(C463&gt;=175,C463&lt;200),"units_knight_8.png",IF(AND(C463&gt;=200,C463&lt;225),"units_knight_9.png",IF(AND(C463&gt;=225,C463&lt;250),"units_knight_10.png",IF(AND(C463&gt;=250,C463&lt;275),"units_knight_11.png",IF(AND(C463&gt;=275,C463&lt;300),"units_pikeman_12.png","units_pikeman_13.png"))))))))))))</f>
        <v>units_knight_7.png</v>
      </c>
      <c r="E463" s="5" t="str">
        <f t="shared" ref="E463:E517" si="3572">"Lkey_combat_unit_knight_"&amp;C463</f>
        <v>Lkey_combat_unit_knight_154</v>
      </c>
      <c r="F463" s="6">
        <f t="shared" ref="F463" si="3573">INT(F460+1.1*C463)</f>
        <v>13159</v>
      </c>
      <c r="G463" s="2">
        <f t="shared" ref="G463" si="3574">INT(G460+0.6*C463)</f>
        <v>7124</v>
      </c>
      <c r="H463" s="2">
        <f t="shared" ref="H463" si="3575">INT(H460+0.65*C463)</f>
        <v>7698</v>
      </c>
      <c r="I463" s="2">
        <f t="shared" ref="I463" si="3576">INT(I460+0.2*C463)</f>
        <v>2325</v>
      </c>
      <c r="J463" s="6" t="s">
        <v>23</v>
      </c>
      <c r="K463" s="2">
        <f t="shared" si="3568"/>
        <v>1145</v>
      </c>
      <c r="L463" s="2" t="s">
        <v>24</v>
      </c>
      <c r="M463" s="2">
        <f t="shared" ref="M463:M464" si="3577">INT(M460+0.05*C463)</f>
        <v>525</v>
      </c>
      <c r="N463" s="2" t="s">
        <v>27</v>
      </c>
      <c r="O463" s="2">
        <f t="shared" ref="O463" si="3578">INT(O460+0.5*C463)</f>
        <v>5959</v>
      </c>
      <c r="P463" s="2">
        <f t="shared" si="3520"/>
        <v>75</v>
      </c>
    </row>
    <row r="464" spans="1:16" x14ac:dyDescent="0.25">
      <c r="A464" s="5" t="s">
        <v>490</v>
      </c>
      <c r="B464" s="2" t="s">
        <v>15</v>
      </c>
      <c r="C464" s="2">
        <f t="shared" si="3151"/>
        <v>155</v>
      </c>
      <c r="D464" s="5" t="str">
        <f t="shared" ref="D464" si="3579">IF(AND(C464&gt;0,C464&lt;25),"units_pikeman_1.png",IF(AND(C464&gt;=25,C464&lt;50),"units_pikeman_2.png",IF(AND(C464&gt;=50,C464&lt;75),"units_pikeman_3.png",IF(AND(C464&gt;=75,C464&lt;100),"units_pikeman_4.png",IF(AND(C464&gt;=100,C464&lt;125),"units_pikeman_5.png",IF(AND(C464&gt;=125,C464&lt;150),"units_pikeman_6.png",IF(AND(C464&gt;=150,C464&lt;175),"units_pikeman_7.png",IF(AND(C464&gt;=175,C464&lt;200),"units_pikeman_8.png",IF(AND(C464&gt;=200,C464&lt;225),"units_pikeman_9.png",IF(AND(C464&gt;=225,C464&lt;250),"units_pikeman_10.png",IF(AND(C464&gt;=250,C464&lt;275),"units_pikeman_11.png",IF(AND(C464&gt;=275,C464&lt;300),"units_pikeman_12.png","units_pikeman_13.png"))))))))))))</f>
        <v>units_pikeman_7.png</v>
      </c>
      <c r="E464" s="5" t="str">
        <f t="shared" ref="E464" si="3580">"Lkey_combat_unit_pikeman_"&amp;C464</f>
        <v>Lkey_combat_unit_pikeman_155</v>
      </c>
      <c r="F464" s="6">
        <f t="shared" ref="F464" si="3581">INT(F461+1.3*C464)</f>
        <v>15766</v>
      </c>
      <c r="G464" s="2">
        <f t="shared" ref="G464" si="3582">INT(G461+0.5*C464)</f>
        <v>6016</v>
      </c>
      <c r="H464" s="2">
        <f t="shared" ref="H464" si="3583">INT(H461+0.5*C464)</f>
        <v>6016</v>
      </c>
      <c r="I464" s="2">
        <f t="shared" ref="I464" si="3584">INT(I461+0.7*C464)</f>
        <v>8415</v>
      </c>
      <c r="J464" s="6" t="s">
        <v>23</v>
      </c>
      <c r="K464" s="2">
        <f t="shared" ref="K464" si="3585">INT(K461+0.5*C464)</f>
        <v>6056</v>
      </c>
      <c r="L464" s="2" t="s">
        <v>24</v>
      </c>
      <c r="M464" s="2">
        <f t="shared" si="3577"/>
        <v>532</v>
      </c>
      <c r="N464" s="2" t="s">
        <v>27</v>
      </c>
      <c r="O464" s="2">
        <f t="shared" ref="O464" si="3586">INT(O461+0.1*C464)</f>
        <v>1140</v>
      </c>
      <c r="P464" s="2">
        <f t="shared" si="3520"/>
        <v>66</v>
      </c>
    </row>
    <row r="465" spans="1:16" x14ac:dyDescent="0.25">
      <c r="A465" s="5" t="s">
        <v>491</v>
      </c>
      <c r="B465" s="2" t="s">
        <v>1</v>
      </c>
      <c r="C465" s="2">
        <f t="shared" si="3151"/>
        <v>155</v>
      </c>
      <c r="D465" s="5" t="str">
        <f t="shared" ref="D465" si="3587">IF(AND(C465&gt;0,C465&lt;25),"units_archer_1.png",IF(AND(C465&gt;=25,C465&lt;50),"units_archer_2.png",IF(AND(C465&gt;=50,C465&lt;75),"units_archer_3.png",IF(AND(C465&gt;=75,C465&lt;100),"units_archer_4.png",IF(AND(C465&gt;=100,C465&lt;125),"units_archer_5.png",IF(AND(C465&gt;=125,C465&lt;150),"units_archer_6.png",IF(AND(C465&gt;=150,C465&lt;175),"units_archer_7.png",IF(AND(C465&gt;=175,C465&lt;200),"units_archer_8.png",IF(AND(C465&gt;=200,C465&lt;225),"units_archer_9.png",IF(AND(C465&gt;=225,C465&lt;250),"units_archer_10.png",IF(AND(C465&gt;=250,C465&lt;275),"units_archer_11.png",IF(AND(C465&gt;=275,C465&lt;300),"units_pikeman_12.png","units_pikeman_13.png"))))))))))))</f>
        <v>units_archer_7.png</v>
      </c>
      <c r="E465" s="5" t="str">
        <f t="shared" ref="E465" si="3588">"Lkey_combat_unit_archer_"&amp;C465</f>
        <v>Lkey_combat_unit_archer_155</v>
      </c>
      <c r="F465" s="6">
        <f t="shared" ref="F465" si="3589">INT(F462+0.9*C465)</f>
        <v>10910</v>
      </c>
      <c r="G465" s="2">
        <f t="shared" ref="G465" si="3590">INT(G462+0.3*C465)</f>
        <v>3557</v>
      </c>
      <c r="H465" s="2">
        <f t="shared" ref="H465" si="3591">INT(H462+0.75*C465)</f>
        <v>9035</v>
      </c>
      <c r="I465" s="2">
        <f t="shared" ref="I465" si="3592">INT(I462+0.4*C465)</f>
        <v>4780</v>
      </c>
      <c r="J465" s="6" t="s">
        <v>23</v>
      </c>
      <c r="K465" s="2">
        <f t="shared" ref="K465:K466" si="3593">INT(K462+0.1*C465)</f>
        <v>1150</v>
      </c>
      <c r="L465" s="2" t="s">
        <v>24</v>
      </c>
      <c r="M465" s="2">
        <f t="shared" ref="M465" si="3594">INT(M462+0.5*C465)</f>
        <v>6046</v>
      </c>
      <c r="N465" s="2" t="s">
        <v>27</v>
      </c>
      <c r="O465" s="2">
        <f t="shared" ref="O465" si="3595">INT(O462+0.05*C465)</f>
        <v>532</v>
      </c>
      <c r="P465" s="2">
        <f t="shared" si="3520"/>
        <v>71</v>
      </c>
    </row>
    <row r="466" spans="1:16" x14ac:dyDescent="0.25">
      <c r="A466" s="5" t="s">
        <v>492</v>
      </c>
      <c r="B466" s="2" t="s">
        <v>3</v>
      </c>
      <c r="C466" s="2">
        <f t="shared" si="3151"/>
        <v>155</v>
      </c>
      <c r="D466" s="5" t="str">
        <f t="shared" ref="D466" si="3596">IF(AND(C466&gt;0,C466&lt;25),"units_knight_1.png",IF(AND(C466&gt;=25,C466&lt;50),"units_knight_2.png",IF(AND(C466&gt;=50,C466&lt;75),"units_knight_3.png",IF(AND(C466&gt;=75,C466&lt;100),"units_knight_4.png",IF(AND(C466&gt;=100,C466&lt;125),"units_knight_5.png",IF(AND(C466&gt;=125,C466&lt;150),"units_knight_6.png",IF(AND(C466&gt;=150,C466&lt;175),"units_knight_7.png",IF(AND(C466&gt;=175,C466&lt;200),"units_knight_8.png",IF(AND(C466&gt;=200,C466&lt;225),"units_knight_9.png",IF(AND(C466&gt;=225,C466&lt;250),"units_knight_10.png",IF(AND(C466&gt;=250,C466&lt;275),"units_knight_11.png",IF(AND(C466&gt;=275,C466&lt;300),"units_pikeman_12.png","units_pikeman_13.png"))))))))))))</f>
        <v>units_knight_7.png</v>
      </c>
      <c r="E466" s="5" t="str">
        <f t="shared" ref="E466" si="3597">"Lkey_combat_unit_knight_"&amp;C466</f>
        <v>Lkey_combat_unit_knight_155</v>
      </c>
      <c r="F466" s="6">
        <f t="shared" ref="F466" si="3598">INT(F463+1.1*C466)</f>
        <v>13329</v>
      </c>
      <c r="G466" s="2">
        <f t="shared" ref="G466" si="3599">INT(G463+0.6*C466)</f>
        <v>7217</v>
      </c>
      <c r="H466" s="2">
        <f t="shared" ref="H466" si="3600">INT(H463+0.65*C466)</f>
        <v>7798</v>
      </c>
      <c r="I466" s="2">
        <f t="shared" ref="I466" si="3601">INT(I463+0.2*C466)</f>
        <v>2356</v>
      </c>
      <c r="J466" s="6" t="s">
        <v>23</v>
      </c>
      <c r="K466" s="2">
        <f t="shared" si="3593"/>
        <v>1160</v>
      </c>
      <c r="L466" s="2" t="s">
        <v>24</v>
      </c>
      <c r="M466" s="2">
        <f t="shared" ref="M466:M467" si="3602">INT(M463+0.05*C466)</f>
        <v>532</v>
      </c>
      <c r="N466" s="2" t="s">
        <v>27</v>
      </c>
      <c r="O466" s="2">
        <f t="shared" ref="O466" si="3603">INT(O463+0.5*C466)</f>
        <v>6036</v>
      </c>
      <c r="P466" s="2">
        <f t="shared" si="3520"/>
        <v>76</v>
      </c>
    </row>
    <row r="467" spans="1:16" x14ac:dyDescent="0.25">
      <c r="A467" s="5" t="s">
        <v>493</v>
      </c>
      <c r="B467" s="2" t="s">
        <v>15</v>
      </c>
      <c r="C467" s="2">
        <f t="shared" si="3151"/>
        <v>156</v>
      </c>
      <c r="D467" s="5" t="str">
        <f t="shared" ref="D467" si="3604">IF(AND(C467&gt;0,C467&lt;25),"units_pikeman_1.png",IF(AND(C467&gt;=25,C467&lt;50),"units_pikeman_2.png",IF(AND(C467&gt;=50,C467&lt;75),"units_pikeman_3.png",IF(AND(C467&gt;=75,C467&lt;100),"units_pikeman_4.png",IF(AND(C467&gt;=100,C467&lt;125),"units_pikeman_5.png",IF(AND(C467&gt;=125,C467&lt;150),"units_pikeman_6.png",IF(AND(C467&gt;=150,C467&lt;175),"units_pikeman_7.png",IF(AND(C467&gt;=175,C467&lt;200),"units_pikeman_8.png",IF(AND(C467&gt;=200,C467&lt;225),"units_pikeman_9.png",IF(AND(C467&gt;=225,C467&lt;250),"units_pikeman_10.png",IF(AND(C467&gt;=250,C467&lt;275),"units_pikeman_11.png",IF(AND(C467&gt;=275,C467&lt;300),"units_pikeman_12.png","units_pikeman_13.png"))))))))))))</f>
        <v>units_pikeman_7.png</v>
      </c>
      <c r="E467" s="5" t="str">
        <f t="shared" si="3379"/>
        <v>Lkey_combat_unit_pikeman_156</v>
      </c>
      <c r="F467" s="6">
        <f t="shared" ref="F467" si="3605">INT(F464+1.3*C467)</f>
        <v>15968</v>
      </c>
      <c r="G467" s="2">
        <f t="shared" ref="G467" si="3606">INT(G464+0.5*C467)</f>
        <v>6094</v>
      </c>
      <c r="H467" s="2">
        <f t="shared" ref="H467" si="3607">INT(H464+0.5*C467)</f>
        <v>6094</v>
      </c>
      <c r="I467" s="2">
        <f t="shared" ref="I467" si="3608">INT(I464+0.7*C467)</f>
        <v>8524</v>
      </c>
      <c r="J467" s="6" t="s">
        <v>23</v>
      </c>
      <c r="K467" s="2">
        <f t="shared" ref="K467" si="3609">INT(K464+0.5*C467)</f>
        <v>6134</v>
      </c>
      <c r="L467" s="2" t="s">
        <v>24</v>
      </c>
      <c r="M467" s="2">
        <f t="shared" si="3602"/>
        <v>539</v>
      </c>
      <c r="N467" s="2" t="s">
        <v>27</v>
      </c>
      <c r="O467" s="2">
        <f t="shared" ref="O467" si="3610">INT(O464+0.1*C467)</f>
        <v>1155</v>
      </c>
      <c r="P467" s="2">
        <f t="shared" si="3520"/>
        <v>67</v>
      </c>
    </row>
    <row r="468" spans="1:16" x14ac:dyDescent="0.25">
      <c r="A468" s="5" t="s">
        <v>494</v>
      </c>
      <c r="B468" s="2" t="s">
        <v>1</v>
      </c>
      <c r="C468" s="2">
        <f t="shared" si="3151"/>
        <v>156</v>
      </c>
      <c r="D468" s="5" t="str">
        <f t="shared" ref="D468" si="3611">IF(AND(C468&gt;0,C468&lt;25),"units_archer_1.png",IF(AND(C468&gt;=25,C468&lt;50),"units_archer_2.png",IF(AND(C468&gt;=50,C468&lt;75),"units_archer_3.png",IF(AND(C468&gt;=75,C468&lt;100),"units_archer_4.png",IF(AND(C468&gt;=100,C468&lt;125),"units_archer_5.png",IF(AND(C468&gt;=125,C468&lt;150),"units_archer_6.png",IF(AND(C468&gt;=150,C468&lt;175),"units_archer_7.png",IF(AND(C468&gt;=175,C468&lt;200),"units_archer_8.png",IF(AND(C468&gt;=200,C468&lt;225),"units_archer_9.png",IF(AND(C468&gt;=225,C468&lt;250),"units_archer_10.png",IF(AND(C468&gt;=250,C468&lt;275),"units_archer_11.png",IF(AND(C468&gt;=275,C468&lt;300),"units_pikeman_12.png","units_pikeman_13.png"))))))))))))</f>
        <v>units_archer_7.png</v>
      </c>
      <c r="E468" s="5" t="str">
        <f t="shared" si="3387"/>
        <v>Lkey_combat_unit_archer_156</v>
      </c>
      <c r="F468" s="6">
        <f t="shared" ref="F468" si="3612">INT(F465+0.9*C468)</f>
        <v>11050</v>
      </c>
      <c r="G468" s="2">
        <f t="shared" ref="G468" si="3613">INT(G465+0.3*C468)</f>
        <v>3603</v>
      </c>
      <c r="H468" s="2">
        <f t="shared" ref="H468" si="3614">INT(H465+0.75*C468)</f>
        <v>9152</v>
      </c>
      <c r="I468" s="2">
        <f t="shared" ref="I468" si="3615">INT(I465+0.4*C468)</f>
        <v>4842</v>
      </c>
      <c r="J468" s="6" t="s">
        <v>23</v>
      </c>
      <c r="K468" s="2">
        <f t="shared" ref="K468:K469" si="3616">INT(K465+0.1*C468)</f>
        <v>1165</v>
      </c>
      <c r="L468" s="2" t="s">
        <v>24</v>
      </c>
      <c r="M468" s="2">
        <f t="shared" ref="M468" si="3617">INT(M465+0.5*C468)</f>
        <v>6124</v>
      </c>
      <c r="N468" s="2" t="s">
        <v>27</v>
      </c>
      <c r="O468" s="2">
        <f t="shared" ref="O468" si="3618">INT(O465+0.05*C468)</f>
        <v>539</v>
      </c>
      <c r="P468" s="2">
        <f t="shared" si="3520"/>
        <v>72</v>
      </c>
    </row>
    <row r="469" spans="1:16" x14ac:dyDescent="0.25">
      <c r="A469" s="5" t="s">
        <v>495</v>
      </c>
      <c r="B469" s="2" t="s">
        <v>3</v>
      </c>
      <c r="C469" s="2">
        <f t="shared" si="3151"/>
        <v>156</v>
      </c>
      <c r="D469" s="5" t="str">
        <f t="shared" ref="D469" si="3619">IF(AND(C469&gt;0,C469&lt;25),"units_knight_1.png",IF(AND(C469&gt;=25,C469&lt;50),"units_knight_2.png",IF(AND(C469&gt;=50,C469&lt;75),"units_knight_3.png",IF(AND(C469&gt;=75,C469&lt;100),"units_knight_4.png",IF(AND(C469&gt;=100,C469&lt;125),"units_knight_5.png",IF(AND(C469&gt;=125,C469&lt;150),"units_knight_6.png",IF(AND(C469&gt;=150,C469&lt;175),"units_knight_7.png",IF(AND(C469&gt;=175,C469&lt;200),"units_knight_8.png",IF(AND(C469&gt;=200,C469&lt;225),"units_knight_9.png",IF(AND(C469&gt;=225,C469&lt;250),"units_knight_10.png",IF(AND(C469&gt;=250,C469&lt;275),"units_knight_11.png",IF(AND(C469&gt;=275,C469&lt;300),"units_pikeman_12.png","units_pikeman_13.png"))))))))))))</f>
        <v>units_knight_7.png</v>
      </c>
      <c r="E469" s="5" t="str">
        <f t="shared" si="3396"/>
        <v>Lkey_combat_unit_knight_156</v>
      </c>
      <c r="F469" s="6">
        <f t="shared" ref="F469" si="3620">INT(F466+1.1*C469)</f>
        <v>13500</v>
      </c>
      <c r="G469" s="2">
        <f t="shared" ref="G469" si="3621">INT(G466+0.6*C469)</f>
        <v>7310</v>
      </c>
      <c r="H469" s="2">
        <f t="shared" ref="H469" si="3622">INT(H466+0.65*C469)</f>
        <v>7899</v>
      </c>
      <c r="I469" s="2">
        <f t="shared" ref="I469" si="3623">INT(I466+0.2*C469)</f>
        <v>2387</v>
      </c>
      <c r="J469" s="6" t="s">
        <v>23</v>
      </c>
      <c r="K469" s="2">
        <f t="shared" si="3616"/>
        <v>1175</v>
      </c>
      <c r="L469" s="2" t="s">
        <v>24</v>
      </c>
      <c r="M469" s="2">
        <f t="shared" ref="M469:M470" si="3624">INT(M466+0.05*C469)</f>
        <v>539</v>
      </c>
      <c r="N469" s="2" t="s">
        <v>27</v>
      </c>
      <c r="O469" s="2">
        <f t="shared" ref="O469" si="3625">INT(O466+0.5*C469)</f>
        <v>6114</v>
      </c>
      <c r="P469" s="2">
        <f t="shared" si="3520"/>
        <v>77</v>
      </c>
    </row>
    <row r="470" spans="1:16" x14ac:dyDescent="0.25">
      <c r="A470" s="5" t="s">
        <v>496</v>
      </c>
      <c r="B470" s="2" t="s">
        <v>15</v>
      </c>
      <c r="C470" s="2">
        <f t="shared" si="3151"/>
        <v>157</v>
      </c>
      <c r="D470" s="5" t="str">
        <f t="shared" ref="D470" si="3626">IF(AND(C470&gt;0,C470&lt;25),"units_pikeman_1.png",IF(AND(C470&gt;=25,C470&lt;50),"units_pikeman_2.png",IF(AND(C470&gt;=50,C470&lt;75),"units_pikeman_3.png",IF(AND(C470&gt;=75,C470&lt;100),"units_pikeman_4.png",IF(AND(C470&gt;=100,C470&lt;125),"units_pikeman_5.png",IF(AND(C470&gt;=125,C470&lt;150),"units_pikeman_6.png",IF(AND(C470&gt;=150,C470&lt;175),"units_pikeman_7.png",IF(AND(C470&gt;=175,C470&lt;200),"units_pikeman_8.png",IF(AND(C470&gt;=200,C470&lt;225),"units_pikeman_9.png",IF(AND(C470&gt;=225,C470&lt;250),"units_pikeman_10.png",IF(AND(C470&gt;=250,C470&lt;275),"units_pikeman_11.png",IF(AND(C470&gt;=275,C470&lt;300),"units_pikeman_12.png","units_pikeman_13.png"))))))))))))</f>
        <v>units_pikeman_7.png</v>
      </c>
      <c r="E470" s="5" t="str">
        <f t="shared" si="3404"/>
        <v>Lkey_combat_unit_pikeman_157</v>
      </c>
      <c r="F470" s="6">
        <f t="shared" ref="F470" si="3627">INT(F467+1.3*C470)</f>
        <v>16172</v>
      </c>
      <c r="G470" s="2">
        <f t="shared" ref="G470" si="3628">INT(G467+0.5*C470)</f>
        <v>6172</v>
      </c>
      <c r="H470" s="2">
        <f t="shared" ref="H470" si="3629">INT(H467+0.5*C470)</f>
        <v>6172</v>
      </c>
      <c r="I470" s="2">
        <f t="shared" ref="I470" si="3630">INT(I467+0.7*C470)</f>
        <v>8633</v>
      </c>
      <c r="J470" s="6" t="s">
        <v>23</v>
      </c>
      <c r="K470" s="2">
        <f t="shared" ref="K470" si="3631">INT(K467+0.5*C470)</f>
        <v>6212</v>
      </c>
      <c r="L470" s="2" t="s">
        <v>24</v>
      </c>
      <c r="M470" s="2">
        <f t="shared" si="3624"/>
        <v>546</v>
      </c>
      <c r="N470" s="2" t="s">
        <v>27</v>
      </c>
      <c r="O470" s="2">
        <f t="shared" ref="O470" si="3632">INT(O467+0.1*C470)</f>
        <v>1170</v>
      </c>
      <c r="P470" s="2">
        <f t="shared" si="3520"/>
        <v>68</v>
      </c>
    </row>
    <row r="471" spans="1:16" x14ac:dyDescent="0.25">
      <c r="A471" s="5" t="s">
        <v>497</v>
      </c>
      <c r="B471" s="2" t="s">
        <v>1</v>
      </c>
      <c r="C471" s="2">
        <f t="shared" si="3151"/>
        <v>157</v>
      </c>
      <c r="D471" s="5" t="str">
        <f t="shared" ref="D471" si="3633">IF(AND(C471&gt;0,C471&lt;25),"units_archer_1.png",IF(AND(C471&gt;=25,C471&lt;50),"units_archer_2.png",IF(AND(C471&gt;=50,C471&lt;75),"units_archer_3.png",IF(AND(C471&gt;=75,C471&lt;100),"units_archer_4.png",IF(AND(C471&gt;=100,C471&lt;125),"units_archer_5.png",IF(AND(C471&gt;=125,C471&lt;150),"units_archer_6.png",IF(AND(C471&gt;=150,C471&lt;175),"units_archer_7.png",IF(AND(C471&gt;=175,C471&lt;200),"units_archer_8.png",IF(AND(C471&gt;=200,C471&lt;225),"units_archer_9.png",IF(AND(C471&gt;=225,C471&lt;250),"units_archer_10.png",IF(AND(C471&gt;=250,C471&lt;275),"units_archer_11.png",IF(AND(C471&gt;=275,C471&lt;300),"units_pikeman_12.png","units_pikeman_13.png"))))))))))))</f>
        <v>units_archer_7.png</v>
      </c>
      <c r="E471" s="5" t="str">
        <f t="shared" si="3412"/>
        <v>Lkey_combat_unit_archer_157</v>
      </c>
      <c r="F471" s="6">
        <f t="shared" ref="F471" si="3634">INT(F468+0.9*C471)</f>
        <v>11191</v>
      </c>
      <c r="G471" s="2">
        <f t="shared" ref="G471" si="3635">INT(G468+0.3*C471)</f>
        <v>3650</v>
      </c>
      <c r="H471" s="2">
        <f t="shared" ref="H471" si="3636">INT(H468+0.75*C471)</f>
        <v>9269</v>
      </c>
      <c r="I471" s="2">
        <f t="shared" ref="I471" si="3637">INT(I468+0.4*C471)</f>
        <v>4904</v>
      </c>
      <c r="J471" s="6" t="s">
        <v>23</v>
      </c>
      <c r="K471" s="2">
        <f t="shared" ref="K471:K472" si="3638">INT(K468+0.1*C471)</f>
        <v>1180</v>
      </c>
      <c r="L471" s="2" t="s">
        <v>24</v>
      </c>
      <c r="M471" s="2">
        <f t="shared" ref="M471" si="3639">INT(M468+0.5*C471)</f>
        <v>6202</v>
      </c>
      <c r="N471" s="2" t="s">
        <v>27</v>
      </c>
      <c r="O471" s="2">
        <f t="shared" ref="O471" si="3640">INT(O468+0.05*C471)</f>
        <v>546</v>
      </c>
      <c r="P471" s="2">
        <f t="shared" si="3520"/>
        <v>73</v>
      </c>
    </row>
    <row r="472" spans="1:16" x14ac:dyDescent="0.25">
      <c r="A472" s="5" t="s">
        <v>498</v>
      </c>
      <c r="B472" s="2" t="s">
        <v>3</v>
      </c>
      <c r="C472" s="2">
        <f t="shared" si="3151"/>
        <v>157</v>
      </c>
      <c r="D472" s="5" t="str">
        <f t="shared" ref="D472" si="3641">IF(AND(C472&gt;0,C472&lt;25),"units_knight_1.png",IF(AND(C472&gt;=25,C472&lt;50),"units_knight_2.png",IF(AND(C472&gt;=50,C472&lt;75),"units_knight_3.png",IF(AND(C472&gt;=75,C472&lt;100),"units_knight_4.png",IF(AND(C472&gt;=100,C472&lt;125),"units_knight_5.png",IF(AND(C472&gt;=125,C472&lt;150),"units_knight_6.png",IF(AND(C472&gt;=150,C472&lt;175),"units_knight_7.png",IF(AND(C472&gt;=175,C472&lt;200),"units_knight_8.png",IF(AND(C472&gt;=200,C472&lt;225),"units_knight_9.png",IF(AND(C472&gt;=225,C472&lt;250),"units_knight_10.png",IF(AND(C472&gt;=250,C472&lt;275),"units_knight_11.png",IF(AND(C472&gt;=275,C472&lt;300),"units_pikeman_12.png","units_pikeman_13.png"))))))))))))</f>
        <v>units_knight_7.png</v>
      </c>
      <c r="E472" s="5" t="str">
        <f t="shared" si="3421"/>
        <v>Lkey_combat_unit_knight_157</v>
      </c>
      <c r="F472" s="6">
        <f t="shared" ref="F472" si="3642">INT(F469+1.1*C472)</f>
        <v>13672</v>
      </c>
      <c r="G472" s="2">
        <f t="shared" ref="G472" si="3643">INT(G469+0.6*C472)</f>
        <v>7404</v>
      </c>
      <c r="H472" s="2">
        <f t="shared" ref="H472" si="3644">INT(H469+0.65*C472)</f>
        <v>8001</v>
      </c>
      <c r="I472" s="2">
        <f t="shared" ref="I472" si="3645">INT(I469+0.2*C472)</f>
        <v>2418</v>
      </c>
      <c r="J472" s="6" t="s">
        <v>23</v>
      </c>
      <c r="K472" s="2">
        <f t="shared" si="3638"/>
        <v>1190</v>
      </c>
      <c r="L472" s="2" t="s">
        <v>24</v>
      </c>
      <c r="M472" s="2">
        <f t="shared" ref="M472:M473" si="3646">INT(M469+0.05*C472)</f>
        <v>546</v>
      </c>
      <c r="N472" s="2" t="s">
        <v>27</v>
      </c>
      <c r="O472" s="2">
        <f t="shared" ref="O472" si="3647">INT(O469+0.5*C472)</f>
        <v>6192</v>
      </c>
      <c r="P472" s="2">
        <f t="shared" si="3520"/>
        <v>78</v>
      </c>
    </row>
    <row r="473" spans="1:16" x14ac:dyDescent="0.25">
      <c r="A473" s="5" t="s">
        <v>499</v>
      </c>
      <c r="B473" s="2" t="s">
        <v>15</v>
      </c>
      <c r="C473" s="2">
        <f t="shared" si="3151"/>
        <v>158</v>
      </c>
      <c r="D473" s="5" t="str">
        <f t="shared" ref="D473" si="3648">IF(AND(C473&gt;0,C473&lt;25),"units_pikeman_1.png",IF(AND(C473&gt;=25,C473&lt;50),"units_pikeman_2.png",IF(AND(C473&gt;=50,C473&lt;75),"units_pikeman_3.png",IF(AND(C473&gt;=75,C473&lt;100),"units_pikeman_4.png",IF(AND(C473&gt;=100,C473&lt;125),"units_pikeman_5.png",IF(AND(C473&gt;=125,C473&lt;150),"units_pikeman_6.png",IF(AND(C473&gt;=150,C473&lt;175),"units_pikeman_7.png",IF(AND(C473&gt;=175,C473&lt;200),"units_pikeman_8.png",IF(AND(C473&gt;=200,C473&lt;225),"units_pikeman_9.png",IF(AND(C473&gt;=225,C473&lt;250),"units_pikeman_10.png",IF(AND(C473&gt;=250,C473&lt;275),"units_pikeman_11.png",IF(AND(C473&gt;=275,C473&lt;300),"units_pikeman_12.png","units_pikeman_13.png"))))))))))))</f>
        <v>units_pikeman_7.png</v>
      </c>
      <c r="E473" s="5" t="str">
        <f t="shared" si="3429"/>
        <v>Lkey_combat_unit_pikeman_158</v>
      </c>
      <c r="F473" s="6">
        <f t="shared" ref="F473" si="3649">INT(F470+1.3*C473)</f>
        <v>16377</v>
      </c>
      <c r="G473" s="2">
        <f t="shared" ref="G473" si="3650">INT(G470+0.5*C473)</f>
        <v>6251</v>
      </c>
      <c r="H473" s="2">
        <f t="shared" ref="H473" si="3651">INT(H470+0.5*C473)</f>
        <v>6251</v>
      </c>
      <c r="I473" s="2">
        <f t="shared" ref="I473" si="3652">INT(I470+0.7*C473)</f>
        <v>8743</v>
      </c>
      <c r="J473" s="6" t="s">
        <v>23</v>
      </c>
      <c r="K473" s="2">
        <f t="shared" ref="K473" si="3653">INT(K470+0.5*C473)</f>
        <v>6291</v>
      </c>
      <c r="L473" s="2" t="s">
        <v>24</v>
      </c>
      <c r="M473" s="2">
        <f t="shared" si="3646"/>
        <v>553</v>
      </c>
      <c r="N473" s="2" t="s">
        <v>27</v>
      </c>
      <c r="O473" s="2">
        <f t="shared" ref="O473" si="3654">INT(O470+0.1*C473)</f>
        <v>1185</v>
      </c>
      <c r="P473" s="2">
        <f t="shared" si="3520"/>
        <v>69</v>
      </c>
    </row>
    <row r="474" spans="1:16" x14ac:dyDescent="0.25">
      <c r="A474" s="5" t="s">
        <v>500</v>
      </c>
      <c r="B474" s="2" t="s">
        <v>1</v>
      </c>
      <c r="C474" s="2">
        <f t="shared" ref="C474:C537" si="3655">C471+1</f>
        <v>158</v>
      </c>
      <c r="D474" s="5" t="str">
        <f t="shared" ref="D474" si="3656">IF(AND(C474&gt;0,C474&lt;25),"units_archer_1.png",IF(AND(C474&gt;=25,C474&lt;50),"units_archer_2.png",IF(AND(C474&gt;=50,C474&lt;75),"units_archer_3.png",IF(AND(C474&gt;=75,C474&lt;100),"units_archer_4.png",IF(AND(C474&gt;=100,C474&lt;125),"units_archer_5.png",IF(AND(C474&gt;=125,C474&lt;150),"units_archer_6.png",IF(AND(C474&gt;=150,C474&lt;175),"units_archer_7.png",IF(AND(C474&gt;=175,C474&lt;200),"units_archer_8.png",IF(AND(C474&gt;=200,C474&lt;225),"units_archer_9.png",IF(AND(C474&gt;=225,C474&lt;250),"units_archer_10.png",IF(AND(C474&gt;=250,C474&lt;275),"units_archer_11.png",IF(AND(C474&gt;=275,C474&lt;300),"units_pikeman_12.png","units_pikeman_13.png"))))))))))))</f>
        <v>units_archer_7.png</v>
      </c>
      <c r="E474" s="5" t="str">
        <f t="shared" si="3437"/>
        <v>Lkey_combat_unit_archer_158</v>
      </c>
      <c r="F474" s="6">
        <f t="shared" ref="F474" si="3657">INT(F471+0.9*C474)</f>
        <v>11333</v>
      </c>
      <c r="G474" s="2">
        <f t="shared" ref="G474" si="3658">INT(G471+0.3*C474)</f>
        <v>3697</v>
      </c>
      <c r="H474" s="2">
        <f t="shared" ref="H474" si="3659">INT(H471+0.75*C474)</f>
        <v>9387</v>
      </c>
      <c r="I474" s="2">
        <f t="shared" ref="I474" si="3660">INT(I471+0.4*C474)</f>
        <v>4967</v>
      </c>
      <c r="J474" s="6" t="s">
        <v>23</v>
      </c>
      <c r="K474" s="2">
        <f t="shared" ref="K474:K475" si="3661">INT(K471+0.1*C474)</f>
        <v>1195</v>
      </c>
      <c r="L474" s="2" t="s">
        <v>24</v>
      </c>
      <c r="M474" s="2">
        <f t="shared" ref="M474" si="3662">INT(M471+0.5*C474)</f>
        <v>6281</v>
      </c>
      <c r="N474" s="2" t="s">
        <v>27</v>
      </c>
      <c r="O474" s="2">
        <f t="shared" ref="O474" si="3663">INT(O471+0.05*C474)</f>
        <v>553</v>
      </c>
      <c r="P474" s="2">
        <f t="shared" si="3520"/>
        <v>74</v>
      </c>
    </row>
    <row r="475" spans="1:16" x14ac:dyDescent="0.25">
      <c r="A475" s="5" t="s">
        <v>501</v>
      </c>
      <c r="B475" s="2" t="s">
        <v>3</v>
      </c>
      <c r="C475" s="2">
        <f t="shared" si="3655"/>
        <v>158</v>
      </c>
      <c r="D475" s="5" t="str">
        <f t="shared" ref="D475" si="3664">IF(AND(C475&gt;0,C475&lt;25),"units_knight_1.png",IF(AND(C475&gt;=25,C475&lt;50),"units_knight_2.png",IF(AND(C475&gt;=50,C475&lt;75),"units_knight_3.png",IF(AND(C475&gt;=75,C475&lt;100),"units_knight_4.png",IF(AND(C475&gt;=100,C475&lt;125),"units_knight_5.png",IF(AND(C475&gt;=125,C475&lt;150),"units_knight_6.png",IF(AND(C475&gt;=150,C475&lt;175),"units_knight_7.png",IF(AND(C475&gt;=175,C475&lt;200),"units_knight_8.png",IF(AND(C475&gt;=200,C475&lt;225),"units_knight_9.png",IF(AND(C475&gt;=225,C475&lt;250),"units_knight_10.png",IF(AND(C475&gt;=250,C475&lt;275),"units_knight_11.png",IF(AND(C475&gt;=275,C475&lt;300),"units_pikeman_12.png","units_pikeman_13.png"))))))))))))</f>
        <v>units_knight_7.png</v>
      </c>
      <c r="E475" s="5" t="str">
        <f t="shared" si="3446"/>
        <v>Lkey_combat_unit_knight_158</v>
      </c>
      <c r="F475" s="6">
        <f t="shared" ref="F475" si="3665">INT(F472+1.1*C475)</f>
        <v>13845</v>
      </c>
      <c r="G475" s="2">
        <f t="shared" ref="G475" si="3666">INT(G472+0.6*C475)</f>
        <v>7498</v>
      </c>
      <c r="H475" s="2">
        <f t="shared" ref="H475" si="3667">INT(H472+0.65*C475)</f>
        <v>8103</v>
      </c>
      <c r="I475" s="2">
        <f t="shared" ref="I475" si="3668">INT(I472+0.2*C475)</f>
        <v>2449</v>
      </c>
      <c r="J475" s="6" t="s">
        <v>23</v>
      </c>
      <c r="K475" s="2">
        <f t="shared" si="3661"/>
        <v>1205</v>
      </c>
      <c r="L475" s="2" t="s">
        <v>24</v>
      </c>
      <c r="M475" s="2">
        <f t="shared" ref="M475:M476" si="3669">INT(M472+0.05*C475)</f>
        <v>553</v>
      </c>
      <c r="N475" s="2" t="s">
        <v>27</v>
      </c>
      <c r="O475" s="2">
        <f t="shared" ref="O475" si="3670">INT(O472+0.5*C475)</f>
        <v>6271</v>
      </c>
      <c r="P475" s="2">
        <f t="shared" si="3520"/>
        <v>79</v>
      </c>
    </row>
    <row r="476" spans="1:16" x14ac:dyDescent="0.25">
      <c r="A476" s="5" t="s">
        <v>502</v>
      </c>
      <c r="B476" s="2" t="s">
        <v>15</v>
      </c>
      <c r="C476" s="2">
        <f t="shared" si="3655"/>
        <v>159</v>
      </c>
      <c r="D476" s="5" t="str">
        <f t="shared" ref="D476" si="3671">IF(AND(C476&gt;0,C476&lt;25),"units_pikeman_1.png",IF(AND(C476&gt;=25,C476&lt;50),"units_pikeman_2.png",IF(AND(C476&gt;=50,C476&lt;75),"units_pikeman_3.png",IF(AND(C476&gt;=75,C476&lt;100),"units_pikeman_4.png",IF(AND(C476&gt;=100,C476&lt;125),"units_pikeman_5.png",IF(AND(C476&gt;=125,C476&lt;150),"units_pikeman_6.png",IF(AND(C476&gt;=150,C476&lt;175),"units_pikeman_7.png",IF(AND(C476&gt;=175,C476&lt;200),"units_pikeman_8.png",IF(AND(C476&gt;=200,C476&lt;225),"units_pikeman_9.png",IF(AND(C476&gt;=225,C476&lt;250),"units_pikeman_10.png",IF(AND(C476&gt;=250,C476&lt;275),"units_pikeman_11.png",IF(AND(C476&gt;=275,C476&lt;300),"units_pikeman_12.png","units_pikeman_13.png"))))))))))))</f>
        <v>units_pikeman_7.png</v>
      </c>
      <c r="E476" s="5" t="str">
        <f t="shared" si="3454"/>
        <v>Lkey_combat_unit_pikeman_159</v>
      </c>
      <c r="F476" s="6">
        <f t="shared" ref="F476" si="3672">INT(F473+1.3*C476)</f>
        <v>16583</v>
      </c>
      <c r="G476" s="2">
        <f t="shared" ref="G476" si="3673">INT(G473+0.5*C476)</f>
        <v>6330</v>
      </c>
      <c r="H476" s="2">
        <f t="shared" ref="H476" si="3674">INT(H473+0.5*C476)</f>
        <v>6330</v>
      </c>
      <c r="I476" s="2">
        <f t="shared" ref="I476" si="3675">INT(I473+0.7*C476)</f>
        <v>8854</v>
      </c>
      <c r="J476" s="6" t="s">
        <v>23</v>
      </c>
      <c r="K476" s="2">
        <f t="shared" ref="K476" si="3676">INT(K473+0.5*C476)</f>
        <v>6370</v>
      </c>
      <c r="L476" s="2" t="s">
        <v>24</v>
      </c>
      <c r="M476" s="2">
        <f t="shared" si="3669"/>
        <v>560</v>
      </c>
      <c r="N476" s="2" t="s">
        <v>27</v>
      </c>
      <c r="O476" s="2">
        <f t="shared" ref="O476" si="3677">INT(O473+0.1*C476)</f>
        <v>1200</v>
      </c>
      <c r="P476" s="2">
        <f t="shared" si="3520"/>
        <v>70</v>
      </c>
    </row>
    <row r="477" spans="1:16" x14ac:dyDescent="0.25">
      <c r="A477" s="5" t="s">
        <v>503</v>
      </c>
      <c r="B477" s="2" t="s">
        <v>1</v>
      </c>
      <c r="C477" s="2">
        <f t="shared" si="3655"/>
        <v>159</v>
      </c>
      <c r="D477" s="5" t="str">
        <f t="shared" ref="D477" si="3678">IF(AND(C477&gt;0,C477&lt;25),"units_archer_1.png",IF(AND(C477&gt;=25,C477&lt;50),"units_archer_2.png",IF(AND(C477&gt;=50,C477&lt;75),"units_archer_3.png",IF(AND(C477&gt;=75,C477&lt;100),"units_archer_4.png",IF(AND(C477&gt;=100,C477&lt;125),"units_archer_5.png",IF(AND(C477&gt;=125,C477&lt;150),"units_archer_6.png",IF(AND(C477&gt;=150,C477&lt;175),"units_archer_7.png",IF(AND(C477&gt;=175,C477&lt;200),"units_archer_8.png",IF(AND(C477&gt;=200,C477&lt;225),"units_archer_9.png",IF(AND(C477&gt;=225,C477&lt;250),"units_archer_10.png",IF(AND(C477&gt;=250,C477&lt;275),"units_archer_11.png",IF(AND(C477&gt;=275,C477&lt;300),"units_pikeman_12.png","units_pikeman_13.png"))))))))))))</f>
        <v>units_archer_7.png</v>
      </c>
      <c r="E477" s="5" t="str">
        <f t="shared" si="3462"/>
        <v>Lkey_combat_unit_archer_159</v>
      </c>
      <c r="F477" s="6">
        <f t="shared" ref="F477" si="3679">INT(F474+0.9*C477)</f>
        <v>11476</v>
      </c>
      <c r="G477" s="2">
        <f t="shared" ref="G477" si="3680">INT(G474+0.3*C477)</f>
        <v>3744</v>
      </c>
      <c r="H477" s="2">
        <f t="shared" ref="H477" si="3681">INT(H474+0.75*C477)</f>
        <v>9506</v>
      </c>
      <c r="I477" s="2">
        <f t="shared" ref="I477" si="3682">INT(I474+0.4*C477)</f>
        <v>5030</v>
      </c>
      <c r="J477" s="6" t="s">
        <v>23</v>
      </c>
      <c r="K477" s="2">
        <f t="shared" ref="K477:K478" si="3683">INT(K474+0.1*C477)</f>
        <v>1210</v>
      </c>
      <c r="L477" s="2" t="s">
        <v>24</v>
      </c>
      <c r="M477" s="2">
        <f t="shared" ref="M477" si="3684">INT(M474+0.5*C477)</f>
        <v>6360</v>
      </c>
      <c r="N477" s="2" t="s">
        <v>27</v>
      </c>
      <c r="O477" s="2">
        <f t="shared" ref="O477" si="3685">INT(O474+0.05*C477)</f>
        <v>560</v>
      </c>
      <c r="P477" s="2">
        <f t="shared" si="3520"/>
        <v>75</v>
      </c>
    </row>
    <row r="478" spans="1:16" x14ac:dyDescent="0.25">
      <c r="A478" s="5" t="s">
        <v>504</v>
      </c>
      <c r="B478" s="2" t="s">
        <v>3</v>
      </c>
      <c r="C478" s="2">
        <f t="shared" si="3655"/>
        <v>159</v>
      </c>
      <c r="D478" s="5" t="str">
        <f t="shared" ref="D478" si="3686">IF(AND(C478&gt;0,C478&lt;25),"units_knight_1.png",IF(AND(C478&gt;=25,C478&lt;50),"units_knight_2.png",IF(AND(C478&gt;=50,C478&lt;75),"units_knight_3.png",IF(AND(C478&gt;=75,C478&lt;100),"units_knight_4.png",IF(AND(C478&gt;=100,C478&lt;125),"units_knight_5.png",IF(AND(C478&gt;=125,C478&lt;150),"units_knight_6.png",IF(AND(C478&gt;=150,C478&lt;175),"units_knight_7.png",IF(AND(C478&gt;=175,C478&lt;200),"units_knight_8.png",IF(AND(C478&gt;=200,C478&lt;225),"units_knight_9.png",IF(AND(C478&gt;=225,C478&lt;250),"units_knight_10.png",IF(AND(C478&gt;=250,C478&lt;275),"units_knight_11.png",IF(AND(C478&gt;=275,C478&lt;300),"units_pikeman_12.png","units_pikeman_13.png"))))))))))))</f>
        <v>units_knight_7.png</v>
      </c>
      <c r="E478" s="5" t="str">
        <f t="shared" si="3471"/>
        <v>Lkey_combat_unit_knight_159</v>
      </c>
      <c r="F478" s="6">
        <f t="shared" ref="F478" si="3687">INT(F475+1.1*C478)</f>
        <v>14019</v>
      </c>
      <c r="G478" s="2">
        <f t="shared" ref="G478" si="3688">INT(G475+0.6*C478)</f>
        <v>7593</v>
      </c>
      <c r="H478" s="2">
        <f t="shared" ref="H478" si="3689">INT(H475+0.65*C478)</f>
        <v>8206</v>
      </c>
      <c r="I478" s="2">
        <f t="shared" ref="I478" si="3690">INT(I475+0.2*C478)</f>
        <v>2480</v>
      </c>
      <c r="J478" s="6" t="s">
        <v>23</v>
      </c>
      <c r="K478" s="2">
        <f t="shared" si="3683"/>
        <v>1220</v>
      </c>
      <c r="L478" s="2" t="s">
        <v>24</v>
      </c>
      <c r="M478" s="2">
        <f t="shared" ref="M478:M479" si="3691">INT(M475+0.05*C478)</f>
        <v>560</v>
      </c>
      <c r="N478" s="2" t="s">
        <v>27</v>
      </c>
      <c r="O478" s="2">
        <f t="shared" ref="O478" si="3692">INT(O475+0.5*C478)</f>
        <v>6350</v>
      </c>
      <c r="P478" s="2">
        <f t="shared" si="3520"/>
        <v>80</v>
      </c>
    </row>
    <row r="479" spans="1:16" x14ac:dyDescent="0.25">
      <c r="A479" s="5" t="s">
        <v>505</v>
      </c>
      <c r="B479" s="2" t="s">
        <v>15</v>
      </c>
      <c r="C479" s="2">
        <f t="shared" si="3655"/>
        <v>160</v>
      </c>
      <c r="D479" s="5" t="str">
        <f t="shared" ref="D479" si="3693">IF(AND(C479&gt;0,C479&lt;25),"units_pikeman_1.png",IF(AND(C479&gt;=25,C479&lt;50),"units_pikeman_2.png",IF(AND(C479&gt;=50,C479&lt;75),"units_pikeman_3.png",IF(AND(C479&gt;=75,C479&lt;100),"units_pikeman_4.png",IF(AND(C479&gt;=100,C479&lt;125),"units_pikeman_5.png",IF(AND(C479&gt;=125,C479&lt;150),"units_pikeman_6.png",IF(AND(C479&gt;=150,C479&lt;175),"units_pikeman_7.png",IF(AND(C479&gt;=175,C479&lt;200),"units_pikeman_8.png",IF(AND(C479&gt;=200,C479&lt;225),"units_pikeman_9.png",IF(AND(C479&gt;=225,C479&lt;250),"units_pikeman_10.png",IF(AND(C479&gt;=250,C479&lt;275),"units_pikeman_11.png",IF(AND(C479&gt;=275,C479&lt;300),"units_pikeman_12.png","units_pikeman_13.png"))))))))))))</f>
        <v>units_pikeman_7.png</v>
      </c>
      <c r="E479" s="5" t="str">
        <f t="shared" si="3479"/>
        <v>Lkey_combat_unit_pikeman_160</v>
      </c>
      <c r="F479" s="6">
        <f t="shared" ref="F479" si="3694">INT(F476+1.3*C479)</f>
        <v>16791</v>
      </c>
      <c r="G479" s="2">
        <f t="shared" ref="G479" si="3695">INT(G476+0.5*C479)</f>
        <v>6410</v>
      </c>
      <c r="H479" s="2">
        <f t="shared" ref="H479" si="3696">INT(H476+0.5*C479)</f>
        <v>6410</v>
      </c>
      <c r="I479" s="2">
        <f t="shared" ref="I479" si="3697">INT(I476+0.7*C479)</f>
        <v>8966</v>
      </c>
      <c r="J479" s="6" t="s">
        <v>23</v>
      </c>
      <c r="K479" s="2">
        <f t="shared" ref="K479" si="3698">INT(K476+0.5*C479)</f>
        <v>6450</v>
      </c>
      <c r="L479" s="2" t="s">
        <v>24</v>
      </c>
      <c r="M479" s="2">
        <f t="shared" si="3691"/>
        <v>568</v>
      </c>
      <c r="N479" s="2" t="s">
        <v>27</v>
      </c>
      <c r="O479" s="2">
        <f t="shared" ref="O479" si="3699">INT(O476+0.1*C479)</f>
        <v>1216</v>
      </c>
      <c r="P479" s="2">
        <f t="shared" si="3520"/>
        <v>71</v>
      </c>
    </row>
    <row r="480" spans="1:16" x14ac:dyDescent="0.25">
      <c r="A480" s="5" t="s">
        <v>506</v>
      </c>
      <c r="B480" s="2" t="s">
        <v>1</v>
      </c>
      <c r="C480" s="2">
        <f t="shared" si="3655"/>
        <v>160</v>
      </c>
      <c r="D480" s="5" t="str">
        <f t="shared" ref="D480" si="3700">IF(AND(C480&gt;0,C480&lt;25),"units_archer_1.png",IF(AND(C480&gt;=25,C480&lt;50),"units_archer_2.png",IF(AND(C480&gt;=50,C480&lt;75),"units_archer_3.png",IF(AND(C480&gt;=75,C480&lt;100),"units_archer_4.png",IF(AND(C480&gt;=100,C480&lt;125),"units_archer_5.png",IF(AND(C480&gt;=125,C480&lt;150),"units_archer_6.png",IF(AND(C480&gt;=150,C480&lt;175),"units_archer_7.png",IF(AND(C480&gt;=175,C480&lt;200),"units_archer_8.png",IF(AND(C480&gt;=200,C480&lt;225),"units_archer_9.png",IF(AND(C480&gt;=225,C480&lt;250),"units_archer_10.png",IF(AND(C480&gt;=250,C480&lt;275),"units_archer_11.png",IF(AND(C480&gt;=275,C480&lt;300),"units_pikeman_12.png","units_pikeman_13.png"))))))))))))</f>
        <v>units_archer_7.png</v>
      </c>
      <c r="E480" s="5" t="str">
        <f t="shared" si="3487"/>
        <v>Lkey_combat_unit_archer_160</v>
      </c>
      <c r="F480" s="6">
        <f t="shared" ref="F480" si="3701">INT(F477+0.9*C480)</f>
        <v>11620</v>
      </c>
      <c r="G480" s="2">
        <f t="shared" ref="G480" si="3702">INT(G477+0.3*C480)</f>
        <v>3792</v>
      </c>
      <c r="H480" s="2">
        <f t="shared" ref="H480" si="3703">INT(H477+0.75*C480)</f>
        <v>9626</v>
      </c>
      <c r="I480" s="2">
        <f t="shared" ref="I480" si="3704">INT(I477+0.4*C480)</f>
        <v>5094</v>
      </c>
      <c r="J480" s="6" t="s">
        <v>23</v>
      </c>
      <c r="K480" s="2">
        <f t="shared" ref="K480:K481" si="3705">INT(K477+0.1*C480)</f>
        <v>1226</v>
      </c>
      <c r="L480" s="2" t="s">
        <v>24</v>
      </c>
      <c r="M480" s="2">
        <f t="shared" ref="M480" si="3706">INT(M477+0.5*C480)</f>
        <v>6440</v>
      </c>
      <c r="N480" s="2" t="s">
        <v>27</v>
      </c>
      <c r="O480" s="2">
        <f t="shared" ref="O480" si="3707">INT(O477+0.05*C480)</f>
        <v>568</v>
      </c>
      <c r="P480" s="2">
        <f t="shared" si="3520"/>
        <v>76</v>
      </c>
    </row>
    <row r="481" spans="1:16" x14ac:dyDescent="0.25">
      <c r="A481" s="5" t="s">
        <v>507</v>
      </c>
      <c r="B481" s="2" t="s">
        <v>3</v>
      </c>
      <c r="C481" s="2">
        <f t="shared" si="3655"/>
        <v>160</v>
      </c>
      <c r="D481" s="5" t="str">
        <f t="shared" ref="D481" si="3708">IF(AND(C481&gt;0,C481&lt;25),"units_knight_1.png",IF(AND(C481&gt;=25,C481&lt;50),"units_knight_2.png",IF(AND(C481&gt;=50,C481&lt;75),"units_knight_3.png",IF(AND(C481&gt;=75,C481&lt;100),"units_knight_4.png",IF(AND(C481&gt;=100,C481&lt;125),"units_knight_5.png",IF(AND(C481&gt;=125,C481&lt;150),"units_knight_6.png",IF(AND(C481&gt;=150,C481&lt;175),"units_knight_7.png",IF(AND(C481&gt;=175,C481&lt;200),"units_knight_8.png",IF(AND(C481&gt;=200,C481&lt;225),"units_knight_9.png",IF(AND(C481&gt;=225,C481&lt;250),"units_knight_10.png",IF(AND(C481&gt;=250,C481&lt;275),"units_knight_11.png",IF(AND(C481&gt;=275,C481&lt;300),"units_pikeman_12.png","units_pikeman_13.png"))))))))))))</f>
        <v>units_knight_7.png</v>
      </c>
      <c r="E481" s="5" t="str">
        <f t="shared" si="3496"/>
        <v>Lkey_combat_unit_knight_160</v>
      </c>
      <c r="F481" s="6">
        <f t="shared" ref="F481" si="3709">INT(F478+1.1*C481)</f>
        <v>14195</v>
      </c>
      <c r="G481" s="2">
        <f t="shared" ref="G481" si="3710">INT(G478+0.6*C481)</f>
        <v>7689</v>
      </c>
      <c r="H481" s="2">
        <f t="shared" ref="H481" si="3711">INT(H478+0.65*C481)</f>
        <v>8310</v>
      </c>
      <c r="I481" s="2">
        <f t="shared" ref="I481" si="3712">INT(I478+0.2*C481)</f>
        <v>2512</v>
      </c>
      <c r="J481" s="6" t="s">
        <v>23</v>
      </c>
      <c r="K481" s="2">
        <f t="shared" si="3705"/>
        <v>1236</v>
      </c>
      <c r="L481" s="2" t="s">
        <v>24</v>
      </c>
      <c r="M481" s="2">
        <f t="shared" ref="M481:M482" si="3713">INT(M478+0.05*C481)</f>
        <v>568</v>
      </c>
      <c r="N481" s="2" t="s">
        <v>27</v>
      </c>
      <c r="O481" s="2">
        <f t="shared" ref="O481" si="3714">INT(O478+0.5*C481)</f>
        <v>6430</v>
      </c>
      <c r="P481" s="2">
        <f t="shared" si="3520"/>
        <v>81</v>
      </c>
    </row>
    <row r="482" spans="1:16" x14ac:dyDescent="0.25">
      <c r="A482" s="5" t="s">
        <v>508</v>
      </c>
      <c r="B482" s="2" t="s">
        <v>15</v>
      </c>
      <c r="C482" s="2">
        <f t="shared" si="3655"/>
        <v>161</v>
      </c>
      <c r="D482" s="5" t="str">
        <f t="shared" ref="D482" si="3715">IF(AND(C482&gt;0,C482&lt;25),"units_pikeman_1.png",IF(AND(C482&gt;=25,C482&lt;50),"units_pikeman_2.png",IF(AND(C482&gt;=50,C482&lt;75),"units_pikeman_3.png",IF(AND(C482&gt;=75,C482&lt;100),"units_pikeman_4.png",IF(AND(C482&gt;=100,C482&lt;125),"units_pikeman_5.png",IF(AND(C482&gt;=125,C482&lt;150),"units_pikeman_6.png",IF(AND(C482&gt;=150,C482&lt;175),"units_pikeman_7.png",IF(AND(C482&gt;=175,C482&lt;200),"units_pikeman_8.png",IF(AND(C482&gt;=200,C482&lt;225),"units_pikeman_9.png",IF(AND(C482&gt;=225,C482&lt;250),"units_pikeman_10.png",IF(AND(C482&gt;=250,C482&lt;275),"units_pikeman_11.png",IF(AND(C482&gt;=275,C482&lt;300),"units_pikeman_12.png","units_pikeman_13.png"))))))))))))</f>
        <v>units_pikeman_7.png</v>
      </c>
      <c r="E482" s="5" t="str">
        <f t="shared" si="3504"/>
        <v>Lkey_combat_unit_pikeman_161</v>
      </c>
      <c r="F482" s="6">
        <f t="shared" ref="F482" si="3716">INT(F479+1.3*C482)</f>
        <v>17000</v>
      </c>
      <c r="G482" s="2">
        <f t="shared" ref="G482" si="3717">INT(G479+0.5*C482)</f>
        <v>6490</v>
      </c>
      <c r="H482" s="2">
        <f t="shared" ref="H482" si="3718">INT(H479+0.5*C482)</f>
        <v>6490</v>
      </c>
      <c r="I482" s="2">
        <f t="shared" ref="I482" si="3719">INT(I479+0.7*C482)</f>
        <v>9078</v>
      </c>
      <c r="J482" s="6" t="s">
        <v>23</v>
      </c>
      <c r="K482" s="2">
        <f t="shared" ref="K482" si="3720">INT(K479+0.5*C482)</f>
        <v>6530</v>
      </c>
      <c r="L482" s="2" t="s">
        <v>24</v>
      </c>
      <c r="M482" s="2">
        <f t="shared" si="3713"/>
        <v>576</v>
      </c>
      <c r="N482" s="2" t="s">
        <v>27</v>
      </c>
      <c r="O482" s="2">
        <f t="shared" ref="O482" si="3721">INT(O479+0.1*C482)</f>
        <v>1232</v>
      </c>
      <c r="P482" s="2">
        <f t="shared" si="3520"/>
        <v>72</v>
      </c>
    </row>
    <row r="483" spans="1:16" x14ac:dyDescent="0.25">
      <c r="A483" s="5" t="s">
        <v>509</v>
      </c>
      <c r="B483" s="2" t="s">
        <v>1</v>
      </c>
      <c r="C483" s="2">
        <f t="shared" si="3655"/>
        <v>161</v>
      </c>
      <c r="D483" s="5" t="str">
        <f t="shared" ref="D483" si="3722">IF(AND(C483&gt;0,C483&lt;25),"units_archer_1.png",IF(AND(C483&gt;=25,C483&lt;50),"units_archer_2.png",IF(AND(C483&gt;=50,C483&lt;75),"units_archer_3.png",IF(AND(C483&gt;=75,C483&lt;100),"units_archer_4.png",IF(AND(C483&gt;=100,C483&lt;125),"units_archer_5.png",IF(AND(C483&gt;=125,C483&lt;150),"units_archer_6.png",IF(AND(C483&gt;=150,C483&lt;175),"units_archer_7.png",IF(AND(C483&gt;=175,C483&lt;200),"units_archer_8.png",IF(AND(C483&gt;=200,C483&lt;225),"units_archer_9.png",IF(AND(C483&gt;=225,C483&lt;250),"units_archer_10.png",IF(AND(C483&gt;=250,C483&lt;275),"units_archer_11.png",IF(AND(C483&gt;=275,C483&lt;300),"units_pikeman_12.png","units_pikeman_13.png"))))))))))))</f>
        <v>units_archer_7.png</v>
      </c>
      <c r="E483" s="5" t="str">
        <f t="shared" si="3512"/>
        <v>Lkey_combat_unit_archer_161</v>
      </c>
      <c r="F483" s="6">
        <f t="shared" ref="F483" si="3723">INT(F480+0.9*C483)</f>
        <v>11764</v>
      </c>
      <c r="G483" s="2">
        <f t="shared" ref="G483" si="3724">INT(G480+0.3*C483)</f>
        <v>3840</v>
      </c>
      <c r="H483" s="2">
        <f t="shared" ref="H483" si="3725">INT(H480+0.75*C483)</f>
        <v>9746</v>
      </c>
      <c r="I483" s="2">
        <f t="shared" ref="I483" si="3726">INT(I480+0.4*C483)</f>
        <v>5158</v>
      </c>
      <c r="J483" s="6" t="s">
        <v>23</v>
      </c>
      <c r="K483" s="2">
        <f t="shared" ref="K483:K484" si="3727">INT(K480+0.1*C483)</f>
        <v>1242</v>
      </c>
      <c r="L483" s="2" t="s">
        <v>24</v>
      </c>
      <c r="M483" s="2">
        <f t="shared" ref="M483" si="3728">INT(M480+0.5*C483)</f>
        <v>6520</v>
      </c>
      <c r="N483" s="2" t="s">
        <v>27</v>
      </c>
      <c r="O483" s="2">
        <f t="shared" ref="O483" si="3729">INT(O480+0.05*C483)</f>
        <v>576</v>
      </c>
      <c r="P483" s="2">
        <f t="shared" si="3520"/>
        <v>77</v>
      </c>
    </row>
    <row r="484" spans="1:16" x14ac:dyDescent="0.25">
      <c r="A484" s="5" t="s">
        <v>510</v>
      </c>
      <c r="B484" s="2" t="s">
        <v>3</v>
      </c>
      <c r="C484" s="2">
        <f t="shared" si="3655"/>
        <v>161</v>
      </c>
      <c r="D484" s="5" t="str">
        <f t="shared" ref="D484" si="3730">IF(AND(C484&gt;0,C484&lt;25),"units_knight_1.png",IF(AND(C484&gt;=25,C484&lt;50),"units_knight_2.png",IF(AND(C484&gt;=50,C484&lt;75),"units_knight_3.png",IF(AND(C484&gt;=75,C484&lt;100),"units_knight_4.png",IF(AND(C484&gt;=100,C484&lt;125),"units_knight_5.png",IF(AND(C484&gt;=125,C484&lt;150),"units_knight_6.png",IF(AND(C484&gt;=150,C484&lt;175),"units_knight_7.png",IF(AND(C484&gt;=175,C484&lt;200),"units_knight_8.png",IF(AND(C484&gt;=200,C484&lt;225),"units_knight_9.png",IF(AND(C484&gt;=225,C484&lt;250),"units_knight_10.png",IF(AND(C484&gt;=250,C484&lt;275),"units_knight_11.png",IF(AND(C484&gt;=275,C484&lt;300),"units_pikeman_12.png","units_pikeman_13.png"))))))))))))</f>
        <v>units_knight_7.png</v>
      </c>
      <c r="E484" s="5" t="str">
        <f t="shared" si="3522"/>
        <v>Lkey_combat_unit_knight_161</v>
      </c>
      <c r="F484" s="6">
        <f t="shared" ref="F484" si="3731">INT(F481+1.1*C484)</f>
        <v>14372</v>
      </c>
      <c r="G484" s="2">
        <f t="shared" ref="G484" si="3732">INT(G481+0.6*C484)</f>
        <v>7785</v>
      </c>
      <c r="H484" s="2">
        <f t="shared" ref="H484" si="3733">INT(H481+0.65*C484)</f>
        <v>8414</v>
      </c>
      <c r="I484" s="2">
        <f t="shared" ref="I484" si="3734">INT(I481+0.2*C484)</f>
        <v>2544</v>
      </c>
      <c r="J484" s="6" t="s">
        <v>23</v>
      </c>
      <c r="K484" s="2">
        <f t="shared" si="3727"/>
        <v>1252</v>
      </c>
      <c r="L484" s="2" t="s">
        <v>24</v>
      </c>
      <c r="M484" s="2">
        <f t="shared" ref="M484:M485" si="3735">INT(M481+0.05*C484)</f>
        <v>576</v>
      </c>
      <c r="N484" s="2" t="s">
        <v>27</v>
      </c>
      <c r="O484" s="2">
        <f t="shared" ref="O484" si="3736">INT(O481+0.5*C484)</f>
        <v>6510</v>
      </c>
      <c r="P484" s="2">
        <f t="shared" si="3520"/>
        <v>82</v>
      </c>
    </row>
    <row r="485" spans="1:16" x14ac:dyDescent="0.25">
      <c r="A485" s="5" t="s">
        <v>511</v>
      </c>
      <c r="B485" s="2" t="s">
        <v>15</v>
      </c>
      <c r="C485" s="2">
        <f t="shared" si="3655"/>
        <v>162</v>
      </c>
      <c r="D485" s="5" t="str">
        <f t="shared" ref="D485" si="3737">IF(AND(C485&gt;0,C485&lt;25),"units_pikeman_1.png",IF(AND(C485&gt;=25,C485&lt;50),"units_pikeman_2.png",IF(AND(C485&gt;=50,C485&lt;75),"units_pikeman_3.png",IF(AND(C485&gt;=75,C485&lt;100),"units_pikeman_4.png",IF(AND(C485&gt;=100,C485&lt;125),"units_pikeman_5.png",IF(AND(C485&gt;=125,C485&lt;150),"units_pikeman_6.png",IF(AND(C485&gt;=150,C485&lt;175),"units_pikeman_7.png",IF(AND(C485&gt;=175,C485&lt;200),"units_pikeman_8.png",IF(AND(C485&gt;=200,C485&lt;225),"units_pikeman_9.png",IF(AND(C485&gt;=225,C485&lt;250),"units_pikeman_10.png",IF(AND(C485&gt;=250,C485&lt;275),"units_pikeman_11.png",IF(AND(C485&gt;=275,C485&lt;300),"units_pikeman_12.png","units_pikeman_13.png"))))))))))))</f>
        <v>units_pikeman_7.png</v>
      </c>
      <c r="E485" s="5" t="str">
        <f t="shared" si="3530"/>
        <v>Lkey_combat_unit_pikeman_162</v>
      </c>
      <c r="F485" s="6">
        <f t="shared" ref="F485" si="3738">INT(F482+1.3*C485)</f>
        <v>17210</v>
      </c>
      <c r="G485" s="2">
        <f t="shared" ref="G485" si="3739">INT(G482+0.5*C485)</f>
        <v>6571</v>
      </c>
      <c r="H485" s="2">
        <f t="shared" ref="H485" si="3740">INT(H482+0.5*C485)</f>
        <v>6571</v>
      </c>
      <c r="I485" s="2">
        <f t="shared" ref="I485" si="3741">INT(I482+0.7*C485)</f>
        <v>9191</v>
      </c>
      <c r="J485" s="6" t="s">
        <v>23</v>
      </c>
      <c r="K485" s="2">
        <f t="shared" ref="K485" si="3742">INT(K482+0.5*C485)</f>
        <v>6611</v>
      </c>
      <c r="L485" s="2" t="s">
        <v>24</v>
      </c>
      <c r="M485" s="2">
        <f t="shared" si="3735"/>
        <v>584</v>
      </c>
      <c r="N485" s="2" t="s">
        <v>27</v>
      </c>
      <c r="O485" s="2">
        <f t="shared" ref="O485" si="3743">INT(O482+0.1*C485)</f>
        <v>1248</v>
      </c>
      <c r="P485" s="2">
        <f t="shared" si="3520"/>
        <v>73</v>
      </c>
    </row>
    <row r="486" spans="1:16" x14ac:dyDescent="0.25">
      <c r="A486" s="5" t="s">
        <v>512</v>
      </c>
      <c r="B486" s="2" t="s">
        <v>1</v>
      </c>
      <c r="C486" s="2">
        <f t="shared" si="3655"/>
        <v>162</v>
      </c>
      <c r="D486" s="5" t="str">
        <f t="shared" ref="D486" si="3744">IF(AND(C486&gt;0,C486&lt;25),"units_archer_1.png",IF(AND(C486&gt;=25,C486&lt;50),"units_archer_2.png",IF(AND(C486&gt;=50,C486&lt;75),"units_archer_3.png",IF(AND(C486&gt;=75,C486&lt;100),"units_archer_4.png",IF(AND(C486&gt;=100,C486&lt;125),"units_archer_5.png",IF(AND(C486&gt;=125,C486&lt;150),"units_archer_6.png",IF(AND(C486&gt;=150,C486&lt;175),"units_archer_7.png",IF(AND(C486&gt;=175,C486&lt;200),"units_archer_8.png",IF(AND(C486&gt;=200,C486&lt;225),"units_archer_9.png",IF(AND(C486&gt;=225,C486&lt;250),"units_archer_10.png",IF(AND(C486&gt;=250,C486&lt;275),"units_archer_11.png",IF(AND(C486&gt;=275,C486&lt;300),"units_pikeman_12.png","units_pikeman_13.png"))))))))))))</f>
        <v>units_archer_7.png</v>
      </c>
      <c r="E486" s="5" t="str">
        <f t="shared" si="3538"/>
        <v>Lkey_combat_unit_archer_162</v>
      </c>
      <c r="F486" s="6">
        <f t="shared" ref="F486" si="3745">INT(F483+0.9*C486)</f>
        <v>11909</v>
      </c>
      <c r="G486" s="2">
        <f t="shared" ref="G486" si="3746">INT(G483+0.3*C486)</f>
        <v>3888</v>
      </c>
      <c r="H486" s="2">
        <f t="shared" ref="H486" si="3747">INT(H483+0.75*C486)</f>
        <v>9867</v>
      </c>
      <c r="I486" s="2">
        <f t="shared" ref="I486" si="3748">INT(I483+0.4*C486)</f>
        <v>5222</v>
      </c>
      <c r="J486" s="6" t="s">
        <v>23</v>
      </c>
      <c r="K486" s="2">
        <f t="shared" ref="K486:K487" si="3749">INT(K483+0.1*C486)</f>
        <v>1258</v>
      </c>
      <c r="L486" s="2" t="s">
        <v>24</v>
      </c>
      <c r="M486" s="2">
        <f t="shared" ref="M486" si="3750">INT(M483+0.5*C486)</f>
        <v>6601</v>
      </c>
      <c r="N486" s="2" t="s">
        <v>27</v>
      </c>
      <c r="O486" s="2">
        <f t="shared" ref="O486" si="3751">INT(O483+0.05*C486)</f>
        <v>584</v>
      </c>
      <c r="P486" s="2">
        <f t="shared" si="3520"/>
        <v>78</v>
      </c>
    </row>
    <row r="487" spans="1:16" x14ac:dyDescent="0.25">
      <c r="A487" s="5" t="s">
        <v>513</v>
      </c>
      <c r="B487" s="2" t="s">
        <v>3</v>
      </c>
      <c r="C487" s="2">
        <f t="shared" si="3655"/>
        <v>162</v>
      </c>
      <c r="D487" s="5" t="str">
        <f t="shared" ref="D487" si="3752">IF(AND(C487&gt;0,C487&lt;25),"units_knight_1.png",IF(AND(C487&gt;=25,C487&lt;50),"units_knight_2.png",IF(AND(C487&gt;=50,C487&lt;75),"units_knight_3.png",IF(AND(C487&gt;=75,C487&lt;100),"units_knight_4.png",IF(AND(C487&gt;=100,C487&lt;125),"units_knight_5.png",IF(AND(C487&gt;=125,C487&lt;150),"units_knight_6.png",IF(AND(C487&gt;=150,C487&lt;175),"units_knight_7.png",IF(AND(C487&gt;=175,C487&lt;200),"units_knight_8.png",IF(AND(C487&gt;=200,C487&lt;225),"units_knight_9.png",IF(AND(C487&gt;=225,C487&lt;250),"units_knight_10.png",IF(AND(C487&gt;=250,C487&lt;275),"units_knight_11.png",IF(AND(C487&gt;=275,C487&lt;300),"units_pikeman_12.png","units_pikeman_13.png"))))))))))))</f>
        <v>units_knight_7.png</v>
      </c>
      <c r="E487" s="5" t="str">
        <f t="shared" si="3547"/>
        <v>Lkey_combat_unit_knight_162</v>
      </c>
      <c r="F487" s="6">
        <f t="shared" ref="F487" si="3753">INT(F484+1.1*C487)</f>
        <v>14550</v>
      </c>
      <c r="G487" s="2">
        <f t="shared" ref="G487" si="3754">INT(G484+0.6*C487)</f>
        <v>7882</v>
      </c>
      <c r="H487" s="2">
        <f t="shared" ref="H487" si="3755">INT(H484+0.65*C487)</f>
        <v>8519</v>
      </c>
      <c r="I487" s="2">
        <f t="shared" ref="I487" si="3756">INT(I484+0.2*C487)</f>
        <v>2576</v>
      </c>
      <c r="J487" s="6" t="s">
        <v>23</v>
      </c>
      <c r="K487" s="2">
        <f t="shared" si="3749"/>
        <v>1268</v>
      </c>
      <c r="L487" s="2" t="s">
        <v>24</v>
      </c>
      <c r="M487" s="2">
        <f t="shared" ref="M487:M488" si="3757">INT(M484+0.05*C487)</f>
        <v>584</v>
      </c>
      <c r="N487" s="2" t="s">
        <v>27</v>
      </c>
      <c r="O487" s="2">
        <f t="shared" ref="O487" si="3758">INT(O484+0.5*C487)</f>
        <v>6591</v>
      </c>
      <c r="P487" s="2">
        <f t="shared" si="3520"/>
        <v>83</v>
      </c>
    </row>
    <row r="488" spans="1:16" x14ac:dyDescent="0.25">
      <c r="A488" s="5" t="s">
        <v>514</v>
      </c>
      <c r="B488" s="2" t="s">
        <v>15</v>
      </c>
      <c r="C488" s="2">
        <f t="shared" si="3655"/>
        <v>163</v>
      </c>
      <c r="D488" s="5" t="str">
        <f t="shared" ref="D488" si="3759">IF(AND(C488&gt;0,C488&lt;25),"units_pikeman_1.png",IF(AND(C488&gt;=25,C488&lt;50),"units_pikeman_2.png",IF(AND(C488&gt;=50,C488&lt;75),"units_pikeman_3.png",IF(AND(C488&gt;=75,C488&lt;100),"units_pikeman_4.png",IF(AND(C488&gt;=100,C488&lt;125),"units_pikeman_5.png",IF(AND(C488&gt;=125,C488&lt;150),"units_pikeman_6.png",IF(AND(C488&gt;=150,C488&lt;175),"units_pikeman_7.png",IF(AND(C488&gt;=175,C488&lt;200),"units_pikeman_8.png",IF(AND(C488&gt;=200,C488&lt;225),"units_pikeman_9.png",IF(AND(C488&gt;=225,C488&lt;250),"units_pikeman_10.png",IF(AND(C488&gt;=250,C488&lt;275),"units_pikeman_11.png",IF(AND(C488&gt;=275,C488&lt;300),"units_pikeman_12.png","units_pikeman_13.png"))))))))))))</f>
        <v>units_pikeman_7.png</v>
      </c>
      <c r="E488" s="5" t="str">
        <f t="shared" si="3555"/>
        <v>Lkey_combat_unit_pikeman_163</v>
      </c>
      <c r="F488" s="6">
        <f t="shared" ref="F488" si="3760">INT(F485+1.3*C488)</f>
        <v>17421</v>
      </c>
      <c r="G488" s="2">
        <f t="shared" ref="G488" si="3761">INT(G485+0.5*C488)</f>
        <v>6652</v>
      </c>
      <c r="H488" s="2">
        <f t="shared" ref="H488" si="3762">INT(H485+0.5*C488)</f>
        <v>6652</v>
      </c>
      <c r="I488" s="2">
        <f t="shared" ref="I488" si="3763">INT(I485+0.7*C488)</f>
        <v>9305</v>
      </c>
      <c r="J488" s="6" t="s">
        <v>23</v>
      </c>
      <c r="K488" s="2">
        <f t="shared" ref="K488" si="3764">INT(K485+0.5*C488)</f>
        <v>6692</v>
      </c>
      <c r="L488" s="2" t="s">
        <v>24</v>
      </c>
      <c r="M488" s="2">
        <f t="shared" si="3757"/>
        <v>592</v>
      </c>
      <c r="N488" s="2" t="s">
        <v>27</v>
      </c>
      <c r="O488" s="2">
        <f t="shared" ref="O488" si="3765">INT(O485+0.1*C488)</f>
        <v>1264</v>
      </c>
      <c r="P488" s="2">
        <f t="shared" si="3520"/>
        <v>74</v>
      </c>
    </row>
    <row r="489" spans="1:16" x14ac:dyDescent="0.25">
      <c r="A489" s="5" t="s">
        <v>515</v>
      </c>
      <c r="B489" s="2" t="s">
        <v>1</v>
      </c>
      <c r="C489" s="2">
        <f t="shared" si="3655"/>
        <v>163</v>
      </c>
      <c r="D489" s="5" t="str">
        <f t="shared" ref="D489" si="3766">IF(AND(C489&gt;0,C489&lt;25),"units_archer_1.png",IF(AND(C489&gt;=25,C489&lt;50),"units_archer_2.png",IF(AND(C489&gt;=50,C489&lt;75),"units_archer_3.png",IF(AND(C489&gt;=75,C489&lt;100),"units_archer_4.png",IF(AND(C489&gt;=100,C489&lt;125),"units_archer_5.png",IF(AND(C489&gt;=125,C489&lt;150),"units_archer_6.png",IF(AND(C489&gt;=150,C489&lt;175),"units_archer_7.png",IF(AND(C489&gt;=175,C489&lt;200),"units_archer_8.png",IF(AND(C489&gt;=200,C489&lt;225),"units_archer_9.png",IF(AND(C489&gt;=225,C489&lt;250),"units_archer_10.png",IF(AND(C489&gt;=250,C489&lt;275),"units_archer_11.png",IF(AND(C489&gt;=275,C489&lt;300),"units_pikeman_12.png","units_pikeman_13.png"))))))))))))</f>
        <v>units_archer_7.png</v>
      </c>
      <c r="E489" s="5" t="str">
        <f t="shared" si="3563"/>
        <v>Lkey_combat_unit_archer_163</v>
      </c>
      <c r="F489" s="6">
        <f t="shared" ref="F489" si="3767">INT(F486+0.9*C489)</f>
        <v>12055</v>
      </c>
      <c r="G489" s="2">
        <f t="shared" ref="G489" si="3768">INT(G486+0.3*C489)</f>
        <v>3936</v>
      </c>
      <c r="H489" s="2">
        <f t="shared" ref="H489" si="3769">INT(H486+0.75*C489)</f>
        <v>9989</v>
      </c>
      <c r="I489" s="2">
        <f t="shared" ref="I489" si="3770">INT(I486+0.4*C489)</f>
        <v>5287</v>
      </c>
      <c r="J489" s="6" t="s">
        <v>23</v>
      </c>
      <c r="K489" s="2">
        <f t="shared" ref="K489:K490" si="3771">INT(K486+0.1*C489)</f>
        <v>1274</v>
      </c>
      <c r="L489" s="2" t="s">
        <v>24</v>
      </c>
      <c r="M489" s="2">
        <f t="shared" ref="M489" si="3772">INT(M486+0.5*C489)</f>
        <v>6682</v>
      </c>
      <c r="N489" s="2" t="s">
        <v>27</v>
      </c>
      <c r="O489" s="2">
        <f t="shared" ref="O489" si="3773">INT(O486+0.05*C489)</f>
        <v>592</v>
      </c>
      <c r="P489" s="2">
        <f t="shared" si="3520"/>
        <v>79</v>
      </c>
    </row>
    <row r="490" spans="1:16" x14ac:dyDescent="0.25">
      <c r="A490" s="5" t="s">
        <v>516</v>
      </c>
      <c r="B490" s="2" t="s">
        <v>3</v>
      </c>
      <c r="C490" s="2">
        <f t="shared" si="3655"/>
        <v>163</v>
      </c>
      <c r="D490" s="5" t="str">
        <f t="shared" ref="D490" si="3774">IF(AND(C490&gt;0,C490&lt;25),"units_knight_1.png",IF(AND(C490&gt;=25,C490&lt;50),"units_knight_2.png",IF(AND(C490&gt;=50,C490&lt;75),"units_knight_3.png",IF(AND(C490&gt;=75,C490&lt;100),"units_knight_4.png",IF(AND(C490&gt;=100,C490&lt;125),"units_knight_5.png",IF(AND(C490&gt;=125,C490&lt;150),"units_knight_6.png",IF(AND(C490&gt;=150,C490&lt;175),"units_knight_7.png",IF(AND(C490&gt;=175,C490&lt;200),"units_knight_8.png",IF(AND(C490&gt;=200,C490&lt;225),"units_knight_9.png",IF(AND(C490&gt;=225,C490&lt;250),"units_knight_10.png",IF(AND(C490&gt;=250,C490&lt;275),"units_knight_11.png",IF(AND(C490&gt;=275,C490&lt;300),"units_pikeman_12.png","units_pikeman_13.png"))))))))))))</f>
        <v>units_knight_7.png</v>
      </c>
      <c r="E490" s="5" t="str">
        <f t="shared" si="3572"/>
        <v>Lkey_combat_unit_knight_163</v>
      </c>
      <c r="F490" s="6">
        <f t="shared" ref="F490" si="3775">INT(F487+1.1*C490)</f>
        <v>14729</v>
      </c>
      <c r="G490" s="2">
        <f t="shared" ref="G490" si="3776">INT(G487+0.6*C490)</f>
        <v>7979</v>
      </c>
      <c r="H490" s="2">
        <f t="shared" ref="H490" si="3777">INT(H487+0.65*C490)</f>
        <v>8624</v>
      </c>
      <c r="I490" s="2">
        <f t="shared" ref="I490" si="3778">INT(I487+0.2*C490)</f>
        <v>2608</v>
      </c>
      <c r="J490" s="6" t="s">
        <v>23</v>
      </c>
      <c r="K490" s="2">
        <f t="shared" si="3771"/>
        <v>1284</v>
      </c>
      <c r="L490" s="2" t="s">
        <v>24</v>
      </c>
      <c r="M490" s="2">
        <f t="shared" ref="M490:M491" si="3779">INT(M487+0.05*C490)</f>
        <v>592</v>
      </c>
      <c r="N490" s="2" t="s">
        <v>27</v>
      </c>
      <c r="O490" s="2">
        <f t="shared" ref="O490" si="3780">INT(O487+0.5*C490)</f>
        <v>6672</v>
      </c>
      <c r="P490" s="2">
        <f t="shared" si="3520"/>
        <v>84</v>
      </c>
    </row>
    <row r="491" spans="1:16" x14ac:dyDescent="0.25">
      <c r="A491" s="5" t="s">
        <v>517</v>
      </c>
      <c r="B491" s="2" t="s">
        <v>15</v>
      </c>
      <c r="C491" s="2">
        <f t="shared" si="3655"/>
        <v>164</v>
      </c>
      <c r="D491" s="5" t="str">
        <f t="shared" ref="D491" si="3781">IF(AND(C491&gt;0,C491&lt;25),"units_pikeman_1.png",IF(AND(C491&gt;=25,C491&lt;50),"units_pikeman_2.png",IF(AND(C491&gt;=50,C491&lt;75),"units_pikeman_3.png",IF(AND(C491&gt;=75,C491&lt;100),"units_pikeman_4.png",IF(AND(C491&gt;=100,C491&lt;125),"units_pikeman_5.png",IF(AND(C491&gt;=125,C491&lt;150),"units_pikeman_6.png",IF(AND(C491&gt;=150,C491&lt;175),"units_pikeman_7.png",IF(AND(C491&gt;=175,C491&lt;200),"units_pikeman_8.png",IF(AND(C491&gt;=200,C491&lt;225),"units_pikeman_9.png",IF(AND(C491&gt;=225,C491&lt;250),"units_pikeman_10.png",IF(AND(C491&gt;=250,C491&lt;275),"units_pikeman_11.png",IF(AND(C491&gt;=275,C491&lt;300),"units_pikeman_12.png","units_pikeman_13.png"))))))))))))</f>
        <v>units_pikeman_7.png</v>
      </c>
      <c r="E491" s="5" t="str">
        <f t="shared" ref="E491" si="3782">"Lkey_combat_unit_pikeman_"&amp;C491</f>
        <v>Lkey_combat_unit_pikeman_164</v>
      </c>
      <c r="F491" s="6">
        <f t="shared" ref="F491" si="3783">INT(F488+1.3*C491)</f>
        <v>17634</v>
      </c>
      <c r="G491" s="2">
        <f t="shared" ref="G491" si="3784">INT(G488+0.5*C491)</f>
        <v>6734</v>
      </c>
      <c r="H491" s="2">
        <f t="shared" ref="H491" si="3785">INT(H488+0.5*C491)</f>
        <v>6734</v>
      </c>
      <c r="I491" s="2">
        <f t="shared" ref="I491" si="3786">INT(I488+0.7*C491)</f>
        <v>9419</v>
      </c>
      <c r="J491" s="6" t="s">
        <v>23</v>
      </c>
      <c r="K491" s="2">
        <f t="shared" ref="K491" si="3787">INT(K488+0.5*C491)</f>
        <v>6774</v>
      </c>
      <c r="L491" s="2" t="s">
        <v>24</v>
      </c>
      <c r="M491" s="2">
        <f t="shared" si="3779"/>
        <v>600</v>
      </c>
      <c r="N491" s="2" t="s">
        <v>27</v>
      </c>
      <c r="O491" s="2">
        <f t="shared" ref="O491" si="3788">INT(O488+0.1*C491)</f>
        <v>1280</v>
      </c>
      <c r="P491" s="2">
        <f t="shared" si="3520"/>
        <v>75</v>
      </c>
    </row>
    <row r="492" spans="1:16" x14ac:dyDescent="0.25">
      <c r="A492" s="5" t="s">
        <v>518</v>
      </c>
      <c r="B492" s="2" t="s">
        <v>1</v>
      </c>
      <c r="C492" s="2">
        <f t="shared" si="3655"/>
        <v>164</v>
      </c>
      <c r="D492" s="5" t="str">
        <f t="shared" ref="D492" si="3789">IF(AND(C492&gt;0,C492&lt;25),"units_archer_1.png",IF(AND(C492&gt;=25,C492&lt;50),"units_archer_2.png",IF(AND(C492&gt;=50,C492&lt;75),"units_archer_3.png",IF(AND(C492&gt;=75,C492&lt;100),"units_archer_4.png",IF(AND(C492&gt;=100,C492&lt;125),"units_archer_5.png",IF(AND(C492&gt;=125,C492&lt;150),"units_archer_6.png",IF(AND(C492&gt;=150,C492&lt;175),"units_archer_7.png",IF(AND(C492&gt;=175,C492&lt;200),"units_archer_8.png",IF(AND(C492&gt;=200,C492&lt;225),"units_archer_9.png",IF(AND(C492&gt;=225,C492&lt;250),"units_archer_10.png",IF(AND(C492&gt;=250,C492&lt;275),"units_archer_11.png",IF(AND(C492&gt;=275,C492&lt;300),"units_pikeman_12.png","units_pikeman_13.png"))))))))))))</f>
        <v>units_archer_7.png</v>
      </c>
      <c r="E492" s="5" t="str">
        <f t="shared" ref="E492" si="3790">"Lkey_combat_unit_archer_"&amp;C492</f>
        <v>Lkey_combat_unit_archer_164</v>
      </c>
      <c r="F492" s="6">
        <f t="shared" ref="F492" si="3791">INT(F489+0.9*C492)</f>
        <v>12202</v>
      </c>
      <c r="G492" s="2">
        <f t="shared" ref="G492" si="3792">INT(G489+0.3*C492)</f>
        <v>3985</v>
      </c>
      <c r="H492" s="2">
        <f t="shared" ref="H492" si="3793">INT(H489+0.75*C492)</f>
        <v>10112</v>
      </c>
      <c r="I492" s="2">
        <f t="shared" ref="I492" si="3794">INT(I489+0.4*C492)</f>
        <v>5352</v>
      </c>
      <c r="J492" s="6" t="s">
        <v>23</v>
      </c>
      <c r="K492" s="2">
        <f t="shared" ref="K492:K493" si="3795">INT(K489+0.1*C492)</f>
        <v>1290</v>
      </c>
      <c r="L492" s="2" t="s">
        <v>24</v>
      </c>
      <c r="M492" s="2">
        <f t="shared" ref="M492" si="3796">INT(M489+0.5*C492)</f>
        <v>6764</v>
      </c>
      <c r="N492" s="2" t="s">
        <v>27</v>
      </c>
      <c r="O492" s="2">
        <f t="shared" ref="O492" si="3797">INT(O489+0.05*C492)</f>
        <v>600</v>
      </c>
      <c r="P492" s="2">
        <f t="shared" si="3520"/>
        <v>80</v>
      </c>
    </row>
    <row r="493" spans="1:16" x14ac:dyDescent="0.25">
      <c r="A493" s="5" t="s">
        <v>519</v>
      </c>
      <c r="B493" s="2" t="s">
        <v>3</v>
      </c>
      <c r="C493" s="2">
        <f t="shared" si="3655"/>
        <v>164</v>
      </c>
      <c r="D493" s="5" t="str">
        <f t="shared" ref="D493" si="3798">IF(AND(C493&gt;0,C493&lt;25),"units_knight_1.png",IF(AND(C493&gt;=25,C493&lt;50),"units_knight_2.png",IF(AND(C493&gt;=50,C493&lt;75),"units_knight_3.png",IF(AND(C493&gt;=75,C493&lt;100),"units_knight_4.png",IF(AND(C493&gt;=100,C493&lt;125),"units_knight_5.png",IF(AND(C493&gt;=125,C493&lt;150),"units_knight_6.png",IF(AND(C493&gt;=150,C493&lt;175),"units_knight_7.png",IF(AND(C493&gt;=175,C493&lt;200),"units_knight_8.png",IF(AND(C493&gt;=200,C493&lt;225),"units_knight_9.png",IF(AND(C493&gt;=225,C493&lt;250),"units_knight_10.png",IF(AND(C493&gt;=250,C493&lt;275),"units_knight_11.png",IF(AND(C493&gt;=275,C493&lt;300),"units_pikeman_12.png","units_pikeman_13.png"))))))))))))</f>
        <v>units_knight_7.png</v>
      </c>
      <c r="E493" s="5" t="str">
        <f t="shared" ref="E493" si="3799">"Lkey_combat_unit_knight_"&amp;C493</f>
        <v>Lkey_combat_unit_knight_164</v>
      </c>
      <c r="F493" s="6">
        <f t="shared" ref="F493" si="3800">INT(F490+1.1*C493)</f>
        <v>14909</v>
      </c>
      <c r="G493" s="2">
        <f t="shared" ref="G493" si="3801">INT(G490+0.6*C493)</f>
        <v>8077</v>
      </c>
      <c r="H493" s="2">
        <f t="shared" ref="H493" si="3802">INT(H490+0.65*C493)</f>
        <v>8730</v>
      </c>
      <c r="I493" s="2">
        <f t="shared" ref="I493" si="3803">INT(I490+0.2*C493)</f>
        <v>2640</v>
      </c>
      <c r="J493" s="6" t="s">
        <v>23</v>
      </c>
      <c r="K493" s="2">
        <f t="shared" si="3795"/>
        <v>1300</v>
      </c>
      <c r="L493" s="2" t="s">
        <v>24</v>
      </c>
      <c r="M493" s="2">
        <f t="shared" ref="M493:M494" si="3804">INT(M490+0.05*C493)</f>
        <v>600</v>
      </c>
      <c r="N493" s="2" t="s">
        <v>27</v>
      </c>
      <c r="O493" s="2">
        <f t="shared" ref="O493" si="3805">INT(O490+0.5*C493)</f>
        <v>6754</v>
      </c>
      <c r="P493" s="2">
        <f t="shared" si="3520"/>
        <v>85</v>
      </c>
    </row>
    <row r="494" spans="1:16" x14ac:dyDescent="0.25">
      <c r="A494" s="5" t="s">
        <v>520</v>
      </c>
      <c r="B494" s="2" t="s">
        <v>15</v>
      </c>
      <c r="C494" s="2">
        <f t="shared" si="3655"/>
        <v>165</v>
      </c>
      <c r="D494" s="5" t="str">
        <f t="shared" ref="D494" si="3806">IF(AND(C494&gt;0,C494&lt;25),"units_pikeman_1.png",IF(AND(C494&gt;=25,C494&lt;50),"units_pikeman_2.png",IF(AND(C494&gt;=50,C494&lt;75),"units_pikeman_3.png",IF(AND(C494&gt;=75,C494&lt;100),"units_pikeman_4.png",IF(AND(C494&gt;=100,C494&lt;125),"units_pikeman_5.png",IF(AND(C494&gt;=125,C494&lt;150),"units_pikeman_6.png",IF(AND(C494&gt;=150,C494&lt;175),"units_pikeman_7.png",IF(AND(C494&gt;=175,C494&lt;200),"units_pikeman_8.png",IF(AND(C494&gt;=200,C494&lt;225),"units_pikeman_9.png",IF(AND(C494&gt;=225,C494&lt;250),"units_pikeman_10.png",IF(AND(C494&gt;=250,C494&lt;275),"units_pikeman_11.png",IF(AND(C494&gt;=275,C494&lt;300),"units_pikeman_12.png","units_pikeman_13.png"))))))))))))</f>
        <v>units_pikeman_7.png</v>
      </c>
      <c r="E494" s="5" t="str">
        <f t="shared" si="3379"/>
        <v>Lkey_combat_unit_pikeman_165</v>
      </c>
      <c r="F494" s="6">
        <f t="shared" ref="F494" si="3807">INT(F491+1.3*C494)</f>
        <v>17848</v>
      </c>
      <c r="G494" s="2">
        <f t="shared" ref="G494" si="3808">INT(G491+0.5*C494)</f>
        <v>6816</v>
      </c>
      <c r="H494" s="2">
        <f t="shared" ref="H494" si="3809">INT(H491+0.5*C494)</f>
        <v>6816</v>
      </c>
      <c r="I494" s="2">
        <f t="shared" ref="I494" si="3810">INT(I491+0.7*C494)</f>
        <v>9534</v>
      </c>
      <c r="J494" s="6" t="s">
        <v>23</v>
      </c>
      <c r="K494" s="2">
        <f t="shared" ref="K494" si="3811">INT(K491+0.5*C494)</f>
        <v>6856</v>
      </c>
      <c r="L494" s="2" t="s">
        <v>24</v>
      </c>
      <c r="M494" s="2">
        <f t="shared" si="3804"/>
        <v>608</v>
      </c>
      <c r="N494" s="2" t="s">
        <v>27</v>
      </c>
      <c r="O494" s="2">
        <f t="shared" ref="O494" si="3812">INT(O491+0.1*C494)</f>
        <v>1296</v>
      </c>
      <c r="P494" s="2">
        <f t="shared" si="3520"/>
        <v>76</v>
      </c>
    </row>
    <row r="495" spans="1:16" x14ac:dyDescent="0.25">
      <c r="A495" s="5" t="s">
        <v>521</v>
      </c>
      <c r="B495" s="2" t="s">
        <v>1</v>
      </c>
      <c r="C495" s="2">
        <f t="shared" si="3655"/>
        <v>165</v>
      </c>
      <c r="D495" s="5" t="str">
        <f t="shared" ref="D495" si="3813">IF(AND(C495&gt;0,C495&lt;25),"units_archer_1.png",IF(AND(C495&gt;=25,C495&lt;50),"units_archer_2.png",IF(AND(C495&gt;=50,C495&lt;75),"units_archer_3.png",IF(AND(C495&gt;=75,C495&lt;100),"units_archer_4.png",IF(AND(C495&gt;=100,C495&lt;125),"units_archer_5.png",IF(AND(C495&gt;=125,C495&lt;150),"units_archer_6.png",IF(AND(C495&gt;=150,C495&lt;175),"units_archer_7.png",IF(AND(C495&gt;=175,C495&lt;200),"units_archer_8.png",IF(AND(C495&gt;=200,C495&lt;225),"units_archer_9.png",IF(AND(C495&gt;=225,C495&lt;250),"units_archer_10.png",IF(AND(C495&gt;=250,C495&lt;275),"units_archer_11.png",IF(AND(C495&gt;=275,C495&lt;300),"units_pikeman_12.png","units_pikeman_13.png"))))))))))))</f>
        <v>units_archer_7.png</v>
      </c>
      <c r="E495" s="5" t="str">
        <f t="shared" si="3387"/>
        <v>Lkey_combat_unit_archer_165</v>
      </c>
      <c r="F495" s="6">
        <f t="shared" ref="F495" si="3814">INT(F492+0.9*C495)</f>
        <v>12350</v>
      </c>
      <c r="G495" s="2">
        <f t="shared" ref="G495" si="3815">INT(G492+0.3*C495)</f>
        <v>4034</v>
      </c>
      <c r="H495" s="2">
        <f t="shared" ref="H495" si="3816">INT(H492+0.75*C495)</f>
        <v>10235</v>
      </c>
      <c r="I495" s="2">
        <f t="shared" ref="I495" si="3817">INT(I492+0.4*C495)</f>
        <v>5418</v>
      </c>
      <c r="J495" s="6" t="s">
        <v>23</v>
      </c>
      <c r="K495" s="2">
        <f t="shared" ref="K495:K496" si="3818">INT(K492+0.1*C495)</f>
        <v>1306</v>
      </c>
      <c r="L495" s="2" t="s">
        <v>24</v>
      </c>
      <c r="M495" s="2">
        <f t="shared" ref="M495" si="3819">INT(M492+0.5*C495)</f>
        <v>6846</v>
      </c>
      <c r="N495" s="2" t="s">
        <v>27</v>
      </c>
      <c r="O495" s="2">
        <f t="shared" ref="O495" si="3820">INT(O492+0.05*C495)</f>
        <v>608</v>
      </c>
      <c r="P495" s="2">
        <f t="shared" si="3520"/>
        <v>81</v>
      </c>
    </row>
    <row r="496" spans="1:16" x14ac:dyDescent="0.25">
      <c r="A496" s="5" t="s">
        <v>522</v>
      </c>
      <c r="B496" s="2" t="s">
        <v>3</v>
      </c>
      <c r="C496" s="2">
        <f t="shared" si="3655"/>
        <v>165</v>
      </c>
      <c r="D496" s="5" t="str">
        <f t="shared" ref="D496" si="3821">IF(AND(C496&gt;0,C496&lt;25),"units_knight_1.png",IF(AND(C496&gt;=25,C496&lt;50),"units_knight_2.png",IF(AND(C496&gt;=50,C496&lt;75),"units_knight_3.png",IF(AND(C496&gt;=75,C496&lt;100),"units_knight_4.png",IF(AND(C496&gt;=100,C496&lt;125),"units_knight_5.png",IF(AND(C496&gt;=125,C496&lt;150),"units_knight_6.png",IF(AND(C496&gt;=150,C496&lt;175),"units_knight_7.png",IF(AND(C496&gt;=175,C496&lt;200),"units_knight_8.png",IF(AND(C496&gt;=200,C496&lt;225),"units_knight_9.png",IF(AND(C496&gt;=225,C496&lt;250),"units_knight_10.png",IF(AND(C496&gt;=250,C496&lt;275),"units_knight_11.png",IF(AND(C496&gt;=275,C496&lt;300),"units_pikeman_12.png","units_pikeman_13.png"))))))))))))</f>
        <v>units_knight_7.png</v>
      </c>
      <c r="E496" s="5" t="str">
        <f t="shared" si="3396"/>
        <v>Lkey_combat_unit_knight_165</v>
      </c>
      <c r="F496" s="6">
        <f t="shared" ref="F496" si="3822">INT(F493+1.1*C496)</f>
        <v>15090</v>
      </c>
      <c r="G496" s="2">
        <f t="shared" ref="G496" si="3823">INT(G493+0.6*C496)</f>
        <v>8176</v>
      </c>
      <c r="H496" s="2">
        <f t="shared" ref="H496" si="3824">INT(H493+0.65*C496)</f>
        <v>8837</v>
      </c>
      <c r="I496" s="2">
        <f t="shared" ref="I496" si="3825">INT(I493+0.2*C496)</f>
        <v>2673</v>
      </c>
      <c r="J496" s="6" t="s">
        <v>23</v>
      </c>
      <c r="K496" s="2">
        <f t="shared" si="3818"/>
        <v>1316</v>
      </c>
      <c r="L496" s="2" t="s">
        <v>24</v>
      </c>
      <c r="M496" s="2">
        <f t="shared" ref="M496:M497" si="3826">INT(M493+0.05*C496)</f>
        <v>608</v>
      </c>
      <c r="N496" s="2" t="s">
        <v>27</v>
      </c>
      <c r="O496" s="2">
        <f t="shared" ref="O496" si="3827">INT(O493+0.5*C496)</f>
        <v>6836</v>
      </c>
      <c r="P496" s="2">
        <f t="shared" si="3520"/>
        <v>86</v>
      </c>
    </row>
    <row r="497" spans="1:16" x14ac:dyDescent="0.25">
      <c r="A497" s="5" t="s">
        <v>523</v>
      </c>
      <c r="B497" s="2" t="s">
        <v>15</v>
      </c>
      <c r="C497" s="2">
        <f t="shared" si="3655"/>
        <v>166</v>
      </c>
      <c r="D497" s="5" t="str">
        <f t="shared" ref="D497" si="3828">IF(AND(C497&gt;0,C497&lt;25),"units_pikeman_1.png",IF(AND(C497&gt;=25,C497&lt;50),"units_pikeman_2.png",IF(AND(C497&gt;=50,C497&lt;75),"units_pikeman_3.png",IF(AND(C497&gt;=75,C497&lt;100),"units_pikeman_4.png",IF(AND(C497&gt;=100,C497&lt;125),"units_pikeman_5.png",IF(AND(C497&gt;=125,C497&lt;150),"units_pikeman_6.png",IF(AND(C497&gt;=150,C497&lt;175),"units_pikeman_7.png",IF(AND(C497&gt;=175,C497&lt;200),"units_pikeman_8.png",IF(AND(C497&gt;=200,C497&lt;225),"units_pikeman_9.png",IF(AND(C497&gt;=225,C497&lt;250),"units_pikeman_10.png",IF(AND(C497&gt;=250,C497&lt;275),"units_pikeman_11.png",IF(AND(C497&gt;=275,C497&lt;300),"units_pikeman_12.png","units_pikeman_13.png"))))))))))))</f>
        <v>units_pikeman_7.png</v>
      </c>
      <c r="E497" s="5" t="str">
        <f t="shared" si="3404"/>
        <v>Lkey_combat_unit_pikeman_166</v>
      </c>
      <c r="F497" s="6">
        <f t="shared" ref="F497" si="3829">INT(F494+1.3*C497)</f>
        <v>18063</v>
      </c>
      <c r="G497" s="2">
        <f t="shared" ref="G497" si="3830">INT(G494+0.5*C497)</f>
        <v>6899</v>
      </c>
      <c r="H497" s="2">
        <f t="shared" ref="H497" si="3831">INT(H494+0.5*C497)</f>
        <v>6899</v>
      </c>
      <c r="I497" s="2">
        <f t="shared" ref="I497" si="3832">INT(I494+0.7*C497)</f>
        <v>9650</v>
      </c>
      <c r="J497" s="6" t="s">
        <v>23</v>
      </c>
      <c r="K497" s="2">
        <f t="shared" ref="K497" si="3833">INT(K494+0.5*C497)</f>
        <v>6939</v>
      </c>
      <c r="L497" s="2" t="s">
        <v>24</v>
      </c>
      <c r="M497" s="2">
        <f t="shared" si="3826"/>
        <v>616</v>
      </c>
      <c r="N497" s="2" t="s">
        <v>27</v>
      </c>
      <c r="O497" s="2">
        <f t="shared" ref="O497" si="3834">INT(O494+0.1*C497)</f>
        <v>1312</v>
      </c>
      <c r="P497" s="2">
        <f t="shared" si="3520"/>
        <v>77</v>
      </c>
    </row>
    <row r="498" spans="1:16" x14ac:dyDescent="0.25">
      <c r="A498" s="5" t="s">
        <v>524</v>
      </c>
      <c r="B498" s="2" t="s">
        <v>1</v>
      </c>
      <c r="C498" s="2">
        <f t="shared" si="3655"/>
        <v>166</v>
      </c>
      <c r="D498" s="5" t="str">
        <f t="shared" ref="D498" si="3835">IF(AND(C498&gt;0,C498&lt;25),"units_archer_1.png",IF(AND(C498&gt;=25,C498&lt;50),"units_archer_2.png",IF(AND(C498&gt;=50,C498&lt;75),"units_archer_3.png",IF(AND(C498&gt;=75,C498&lt;100),"units_archer_4.png",IF(AND(C498&gt;=100,C498&lt;125),"units_archer_5.png",IF(AND(C498&gt;=125,C498&lt;150),"units_archer_6.png",IF(AND(C498&gt;=150,C498&lt;175),"units_archer_7.png",IF(AND(C498&gt;=175,C498&lt;200),"units_archer_8.png",IF(AND(C498&gt;=200,C498&lt;225),"units_archer_9.png",IF(AND(C498&gt;=225,C498&lt;250),"units_archer_10.png",IF(AND(C498&gt;=250,C498&lt;275),"units_archer_11.png",IF(AND(C498&gt;=275,C498&lt;300),"units_pikeman_12.png","units_pikeman_13.png"))))))))))))</f>
        <v>units_archer_7.png</v>
      </c>
      <c r="E498" s="5" t="str">
        <f t="shared" si="3412"/>
        <v>Lkey_combat_unit_archer_166</v>
      </c>
      <c r="F498" s="6">
        <f t="shared" ref="F498" si="3836">INT(F495+0.9*C498)</f>
        <v>12499</v>
      </c>
      <c r="G498" s="2">
        <f t="shared" ref="G498" si="3837">INT(G495+0.3*C498)</f>
        <v>4083</v>
      </c>
      <c r="H498" s="2">
        <f t="shared" ref="H498" si="3838">INT(H495+0.75*C498)</f>
        <v>10359</v>
      </c>
      <c r="I498" s="2">
        <f t="shared" ref="I498" si="3839">INT(I495+0.4*C498)</f>
        <v>5484</v>
      </c>
      <c r="J498" s="6" t="s">
        <v>23</v>
      </c>
      <c r="K498" s="2">
        <f t="shared" ref="K498:K499" si="3840">INT(K495+0.1*C498)</f>
        <v>1322</v>
      </c>
      <c r="L498" s="2" t="s">
        <v>24</v>
      </c>
      <c r="M498" s="2">
        <f t="shared" ref="M498" si="3841">INT(M495+0.5*C498)</f>
        <v>6929</v>
      </c>
      <c r="N498" s="2" t="s">
        <v>27</v>
      </c>
      <c r="O498" s="2">
        <f t="shared" ref="O498" si="3842">INT(O495+0.05*C498)</f>
        <v>616</v>
      </c>
      <c r="P498" s="2">
        <f t="shared" si="3520"/>
        <v>82</v>
      </c>
    </row>
    <row r="499" spans="1:16" x14ac:dyDescent="0.25">
      <c r="A499" s="5" t="s">
        <v>525</v>
      </c>
      <c r="B499" s="2" t="s">
        <v>3</v>
      </c>
      <c r="C499" s="2">
        <f t="shared" si="3655"/>
        <v>166</v>
      </c>
      <c r="D499" s="5" t="str">
        <f t="shared" ref="D499" si="3843">IF(AND(C499&gt;0,C499&lt;25),"units_knight_1.png",IF(AND(C499&gt;=25,C499&lt;50),"units_knight_2.png",IF(AND(C499&gt;=50,C499&lt;75),"units_knight_3.png",IF(AND(C499&gt;=75,C499&lt;100),"units_knight_4.png",IF(AND(C499&gt;=100,C499&lt;125),"units_knight_5.png",IF(AND(C499&gt;=125,C499&lt;150),"units_knight_6.png",IF(AND(C499&gt;=150,C499&lt;175),"units_knight_7.png",IF(AND(C499&gt;=175,C499&lt;200),"units_knight_8.png",IF(AND(C499&gt;=200,C499&lt;225),"units_knight_9.png",IF(AND(C499&gt;=225,C499&lt;250),"units_knight_10.png",IF(AND(C499&gt;=250,C499&lt;275),"units_knight_11.png",IF(AND(C499&gt;=275,C499&lt;300),"units_pikeman_12.png","units_pikeman_13.png"))))))))))))</f>
        <v>units_knight_7.png</v>
      </c>
      <c r="E499" s="5" t="str">
        <f t="shared" si="3421"/>
        <v>Lkey_combat_unit_knight_166</v>
      </c>
      <c r="F499" s="6">
        <f t="shared" ref="F499" si="3844">INT(F496+1.1*C499)</f>
        <v>15272</v>
      </c>
      <c r="G499" s="2">
        <f t="shared" ref="G499" si="3845">INT(G496+0.6*C499)</f>
        <v>8275</v>
      </c>
      <c r="H499" s="2">
        <f t="shared" ref="H499" si="3846">INT(H496+0.65*C499)</f>
        <v>8944</v>
      </c>
      <c r="I499" s="2">
        <f t="shared" ref="I499" si="3847">INT(I496+0.2*C499)</f>
        <v>2706</v>
      </c>
      <c r="J499" s="6" t="s">
        <v>23</v>
      </c>
      <c r="K499" s="2">
        <f t="shared" si="3840"/>
        <v>1332</v>
      </c>
      <c r="L499" s="2" t="s">
        <v>24</v>
      </c>
      <c r="M499" s="2">
        <f t="shared" ref="M499:M500" si="3848">INT(M496+0.05*C499)</f>
        <v>616</v>
      </c>
      <c r="N499" s="2" t="s">
        <v>27</v>
      </c>
      <c r="O499" s="2">
        <f t="shared" ref="O499" si="3849">INT(O496+0.5*C499)</f>
        <v>6919</v>
      </c>
      <c r="P499" s="2">
        <f t="shared" si="3520"/>
        <v>87</v>
      </c>
    </row>
    <row r="500" spans="1:16" x14ac:dyDescent="0.25">
      <c r="A500" s="5" t="s">
        <v>526</v>
      </c>
      <c r="B500" s="2" t="s">
        <v>15</v>
      </c>
      <c r="C500" s="2">
        <f t="shared" si="3655"/>
        <v>167</v>
      </c>
      <c r="D500" s="5" t="str">
        <f t="shared" ref="D500" si="3850">IF(AND(C500&gt;0,C500&lt;25),"units_pikeman_1.png",IF(AND(C500&gt;=25,C500&lt;50),"units_pikeman_2.png",IF(AND(C500&gt;=50,C500&lt;75),"units_pikeman_3.png",IF(AND(C500&gt;=75,C500&lt;100),"units_pikeman_4.png",IF(AND(C500&gt;=100,C500&lt;125),"units_pikeman_5.png",IF(AND(C500&gt;=125,C500&lt;150),"units_pikeman_6.png",IF(AND(C500&gt;=150,C500&lt;175),"units_pikeman_7.png",IF(AND(C500&gt;=175,C500&lt;200),"units_pikeman_8.png",IF(AND(C500&gt;=200,C500&lt;225),"units_pikeman_9.png",IF(AND(C500&gt;=225,C500&lt;250),"units_pikeman_10.png",IF(AND(C500&gt;=250,C500&lt;275),"units_pikeman_11.png",IF(AND(C500&gt;=275,C500&lt;300),"units_pikeman_12.png","units_pikeman_13.png"))))))))))))</f>
        <v>units_pikeman_7.png</v>
      </c>
      <c r="E500" s="5" t="str">
        <f t="shared" si="3429"/>
        <v>Lkey_combat_unit_pikeman_167</v>
      </c>
      <c r="F500" s="6">
        <f t="shared" ref="F500" si="3851">INT(F497+1.3*C500)</f>
        <v>18280</v>
      </c>
      <c r="G500" s="2">
        <f t="shared" ref="G500" si="3852">INT(G497+0.5*C500)</f>
        <v>6982</v>
      </c>
      <c r="H500" s="2">
        <f t="shared" ref="H500" si="3853">INT(H497+0.5*C500)</f>
        <v>6982</v>
      </c>
      <c r="I500" s="2">
        <f t="shared" ref="I500" si="3854">INT(I497+0.7*C500)</f>
        <v>9766</v>
      </c>
      <c r="J500" s="6" t="s">
        <v>23</v>
      </c>
      <c r="K500" s="2">
        <f t="shared" ref="K500" si="3855">INT(K497+0.5*C500)</f>
        <v>7022</v>
      </c>
      <c r="L500" s="2" t="s">
        <v>24</v>
      </c>
      <c r="M500" s="2">
        <f t="shared" si="3848"/>
        <v>624</v>
      </c>
      <c r="N500" s="2" t="s">
        <v>27</v>
      </c>
      <c r="O500" s="2">
        <f t="shared" ref="O500" si="3856">INT(O497+0.1*C500)</f>
        <v>1328</v>
      </c>
      <c r="P500" s="2">
        <f t="shared" si="3520"/>
        <v>78</v>
      </c>
    </row>
    <row r="501" spans="1:16" x14ac:dyDescent="0.25">
      <c r="A501" s="5" t="s">
        <v>527</v>
      </c>
      <c r="B501" s="2" t="s">
        <v>1</v>
      </c>
      <c r="C501" s="2">
        <f t="shared" si="3655"/>
        <v>167</v>
      </c>
      <c r="D501" s="5" t="str">
        <f t="shared" ref="D501" si="3857">IF(AND(C501&gt;0,C501&lt;25),"units_archer_1.png",IF(AND(C501&gt;=25,C501&lt;50),"units_archer_2.png",IF(AND(C501&gt;=50,C501&lt;75),"units_archer_3.png",IF(AND(C501&gt;=75,C501&lt;100),"units_archer_4.png",IF(AND(C501&gt;=100,C501&lt;125),"units_archer_5.png",IF(AND(C501&gt;=125,C501&lt;150),"units_archer_6.png",IF(AND(C501&gt;=150,C501&lt;175),"units_archer_7.png",IF(AND(C501&gt;=175,C501&lt;200),"units_archer_8.png",IF(AND(C501&gt;=200,C501&lt;225),"units_archer_9.png",IF(AND(C501&gt;=225,C501&lt;250),"units_archer_10.png",IF(AND(C501&gt;=250,C501&lt;275),"units_archer_11.png",IF(AND(C501&gt;=275,C501&lt;300),"units_pikeman_12.png","units_pikeman_13.png"))))))))))))</f>
        <v>units_archer_7.png</v>
      </c>
      <c r="E501" s="5" t="str">
        <f t="shared" si="3437"/>
        <v>Lkey_combat_unit_archer_167</v>
      </c>
      <c r="F501" s="6">
        <f t="shared" ref="F501" si="3858">INT(F498+0.9*C501)</f>
        <v>12649</v>
      </c>
      <c r="G501" s="2">
        <f t="shared" ref="G501" si="3859">INT(G498+0.3*C501)</f>
        <v>4133</v>
      </c>
      <c r="H501" s="2">
        <f t="shared" ref="H501" si="3860">INT(H498+0.75*C501)</f>
        <v>10484</v>
      </c>
      <c r="I501" s="2">
        <f t="shared" ref="I501" si="3861">INT(I498+0.4*C501)</f>
        <v>5550</v>
      </c>
      <c r="J501" s="6" t="s">
        <v>23</v>
      </c>
      <c r="K501" s="2">
        <f t="shared" ref="K501:K502" si="3862">INT(K498+0.1*C501)</f>
        <v>1338</v>
      </c>
      <c r="L501" s="2" t="s">
        <v>24</v>
      </c>
      <c r="M501" s="2">
        <f t="shared" ref="M501" si="3863">INT(M498+0.5*C501)</f>
        <v>7012</v>
      </c>
      <c r="N501" s="2" t="s">
        <v>27</v>
      </c>
      <c r="O501" s="2">
        <f t="shared" ref="O501" si="3864">INT(O498+0.05*C501)</f>
        <v>624</v>
      </c>
      <c r="P501" s="2">
        <f t="shared" si="3520"/>
        <v>83</v>
      </c>
    </row>
    <row r="502" spans="1:16" x14ac:dyDescent="0.25">
      <c r="A502" s="5" t="s">
        <v>528</v>
      </c>
      <c r="B502" s="2" t="s">
        <v>3</v>
      </c>
      <c r="C502" s="2">
        <f t="shared" si="3655"/>
        <v>167</v>
      </c>
      <c r="D502" s="5" t="str">
        <f t="shared" ref="D502" si="3865">IF(AND(C502&gt;0,C502&lt;25),"units_knight_1.png",IF(AND(C502&gt;=25,C502&lt;50),"units_knight_2.png",IF(AND(C502&gt;=50,C502&lt;75),"units_knight_3.png",IF(AND(C502&gt;=75,C502&lt;100),"units_knight_4.png",IF(AND(C502&gt;=100,C502&lt;125),"units_knight_5.png",IF(AND(C502&gt;=125,C502&lt;150),"units_knight_6.png",IF(AND(C502&gt;=150,C502&lt;175),"units_knight_7.png",IF(AND(C502&gt;=175,C502&lt;200),"units_knight_8.png",IF(AND(C502&gt;=200,C502&lt;225),"units_knight_9.png",IF(AND(C502&gt;=225,C502&lt;250),"units_knight_10.png",IF(AND(C502&gt;=250,C502&lt;275),"units_knight_11.png",IF(AND(C502&gt;=275,C502&lt;300),"units_pikeman_12.png","units_pikeman_13.png"))))))))))))</f>
        <v>units_knight_7.png</v>
      </c>
      <c r="E502" s="5" t="str">
        <f t="shared" si="3446"/>
        <v>Lkey_combat_unit_knight_167</v>
      </c>
      <c r="F502" s="6">
        <f t="shared" ref="F502" si="3866">INT(F499+1.1*C502)</f>
        <v>15455</v>
      </c>
      <c r="G502" s="2">
        <f t="shared" ref="G502" si="3867">INT(G499+0.6*C502)</f>
        <v>8375</v>
      </c>
      <c r="H502" s="2">
        <f t="shared" ref="H502" si="3868">INT(H499+0.65*C502)</f>
        <v>9052</v>
      </c>
      <c r="I502" s="2">
        <f t="shared" ref="I502" si="3869">INT(I499+0.2*C502)</f>
        <v>2739</v>
      </c>
      <c r="J502" s="6" t="s">
        <v>23</v>
      </c>
      <c r="K502" s="2">
        <f t="shared" si="3862"/>
        <v>1348</v>
      </c>
      <c r="L502" s="2" t="s">
        <v>24</v>
      </c>
      <c r="M502" s="2">
        <f t="shared" ref="M502:M503" si="3870">INT(M499+0.05*C502)</f>
        <v>624</v>
      </c>
      <c r="N502" s="2" t="s">
        <v>27</v>
      </c>
      <c r="O502" s="2">
        <f t="shared" ref="O502" si="3871">INT(O499+0.5*C502)</f>
        <v>7002</v>
      </c>
      <c r="P502" s="2">
        <f t="shared" si="3520"/>
        <v>88</v>
      </c>
    </row>
    <row r="503" spans="1:16" x14ac:dyDescent="0.25">
      <c r="A503" s="5" t="s">
        <v>529</v>
      </c>
      <c r="B503" s="2" t="s">
        <v>15</v>
      </c>
      <c r="C503" s="2">
        <f t="shared" si="3655"/>
        <v>168</v>
      </c>
      <c r="D503" s="5" t="str">
        <f t="shared" ref="D503" si="3872">IF(AND(C503&gt;0,C503&lt;25),"units_pikeman_1.png",IF(AND(C503&gt;=25,C503&lt;50),"units_pikeman_2.png",IF(AND(C503&gt;=50,C503&lt;75),"units_pikeman_3.png",IF(AND(C503&gt;=75,C503&lt;100),"units_pikeman_4.png",IF(AND(C503&gt;=100,C503&lt;125),"units_pikeman_5.png",IF(AND(C503&gt;=125,C503&lt;150),"units_pikeman_6.png",IF(AND(C503&gt;=150,C503&lt;175),"units_pikeman_7.png",IF(AND(C503&gt;=175,C503&lt;200),"units_pikeman_8.png",IF(AND(C503&gt;=200,C503&lt;225),"units_pikeman_9.png",IF(AND(C503&gt;=225,C503&lt;250),"units_pikeman_10.png",IF(AND(C503&gt;=250,C503&lt;275),"units_pikeman_11.png",IF(AND(C503&gt;=275,C503&lt;300),"units_pikeman_12.png","units_pikeman_13.png"))))))))))))</f>
        <v>units_pikeman_7.png</v>
      </c>
      <c r="E503" s="5" t="str">
        <f t="shared" si="3454"/>
        <v>Lkey_combat_unit_pikeman_168</v>
      </c>
      <c r="F503" s="6">
        <f t="shared" ref="F503" si="3873">INT(F500+1.3*C503)</f>
        <v>18498</v>
      </c>
      <c r="G503" s="2">
        <f t="shared" ref="G503" si="3874">INT(G500+0.5*C503)</f>
        <v>7066</v>
      </c>
      <c r="H503" s="2">
        <f t="shared" ref="H503" si="3875">INT(H500+0.5*C503)</f>
        <v>7066</v>
      </c>
      <c r="I503" s="2">
        <f t="shared" ref="I503" si="3876">INT(I500+0.7*C503)</f>
        <v>9883</v>
      </c>
      <c r="J503" s="6" t="s">
        <v>23</v>
      </c>
      <c r="K503" s="2">
        <f t="shared" ref="K503" si="3877">INT(K500+0.5*C503)</f>
        <v>7106</v>
      </c>
      <c r="L503" s="2" t="s">
        <v>24</v>
      </c>
      <c r="M503" s="2">
        <f t="shared" si="3870"/>
        <v>632</v>
      </c>
      <c r="N503" s="2" t="s">
        <v>27</v>
      </c>
      <c r="O503" s="2">
        <f t="shared" ref="O503" si="3878">INT(O500+0.1*C503)</f>
        <v>1344</v>
      </c>
      <c r="P503" s="2">
        <f t="shared" si="3520"/>
        <v>79</v>
      </c>
    </row>
    <row r="504" spans="1:16" x14ac:dyDescent="0.25">
      <c r="A504" s="5" t="s">
        <v>530</v>
      </c>
      <c r="B504" s="2" t="s">
        <v>1</v>
      </c>
      <c r="C504" s="2">
        <f t="shared" si="3655"/>
        <v>168</v>
      </c>
      <c r="D504" s="5" t="str">
        <f t="shared" ref="D504" si="3879">IF(AND(C504&gt;0,C504&lt;25),"units_archer_1.png",IF(AND(C504&gt;=25,C504&lt;50),"units_archer_2.png",IF(AND(C504&gt;=50,C504&lt;75),"units_archer_3.png",IF(AND(C504&gt;=75,C504&lt;100),"units_archer_4.png",IF(AND(C504&gt;=100,C504&lt;125),"units_archer_5.png",IF(AND(C504&gt;=125,C504&lt;150),"units_archer_6.png",IF(AND(C504&gt;=150,C504&lt;175),"units_archer_7.png",IF(AND(C504&gt;=175,C504&lt;200),"units_archer_8.png",IF(AND(C504&gt;=200,C504&lt;225),"units_archer_9.png",IF(AND(C504&gt;=225,C504&lt;250),"units_archer_10.png",IF(AND(C504&gt;=250,C504&lt;275),"units_archer_11.png",IF(AND(C504&gt;=275,C504&lt;300),"units_pikeman_12.png","units_pikeman_13.png"))))))))))))</f>
        <v>units_archer_7.png</v>
      </c>
      <c r="E504" s="5" t="str">
        <f t="shared" si="3462"/>
        <v>Lkey_combat_unit_archer_168</v>
      </c>
      <c r="F504" s="6">
        <f t="shared" ref="F504" si="3880">INT(F501+0.9*C504)</f>
        <v>12800</v>
      </c>
      <c r="G504" s="2">
        <f t="shared" ref="G504" si="3881">INT(G501+0.3*C504)</f>
        <v>4183</v>
      </c>
      <c r="H504" s="2">
        <f t="shared" ref="H504" si="3882">INT(H501+0.75*C504)</f>
        <v>10610</v>
      </c>
      <c r="I504" s="2">
        <f t="shared" ref="I504" si="3883">INT(I501+0.4*C504)</f>
        <v>5617</v>
      </c>
      <c r="J504" s="6" t="s">
        <v>23</v>
      </c>
      <c r="K504" s="2">
        <f t="shared" ref="K504:K505" si="3884">INT(K501+0.1*C504)</f>
        <v>1354</v>
      </c>
      <c r="L504" s="2" t="s">
        <v>24</v>
      </c>
      <c r="M504" s="2">
        <f t="shared" ref="M504" si="3885">INT(M501+0.5*C504)</f>
        <v>7096</v>
      </c>
      <c r="N504" s="2" t="s">
        <v>27</v>
      </c>
      <c r="O504" s="2">
        <f t="shared" ref="O504" si="3886">INT(O501+0.05*C504)</f>
        <v>632</v>
      </c>
      <c r="P504" s="2">
        <f t="shared" si="3520"/>
        <v>84</v>
      </c>
    </row>
    <row r="505" spans="1:16" x14ac:dyDescent="0.25">
      <c r="A505" s="5" t="s">
        <v>531</v>
      </c>
      <c r="B505" s="2" t="s">
        <v>3</v>
      </c>
      <c r="C505" s="2">
        <f t="shared" si="3655"/>
        <v>168</v>
      </c>
      <c r="D505" s="5" t="str">
        <f t="shared" ref="D505" si="3887">IF(AND(C505&gt;0,C505&lt;25),"units_knight_1.png",IF(AND(C505&gt;=25,C505&lt;50),"units_knight_2.png",IF(AND(C505&gt;=50,C505&lt;75),"units_knight_3.png",IF(AND(C505&gt;=75,C505&lt;100),"units_knight_4.png",IF(AND(C505&gt;=100,C505&lt;125),"units_knight_5.png",IF(AND(C505&gt;=125,C505&lt;150),"units_knight_6.png",IF(AND(C505&gt;=150,C505&lt;175),"units_knight_7.png",IF(AND(C505&gt;=175,C505&lt;200),"units_knight_8.png",IF(AND(C505&gt;=200,C505&lt;225),"units_knight_9.png",IF(AND(C505&gt;=225,C505&lt;250),"units_knight_10.png",IF(AND(C505&gt;=250,C505&lt;275),"units_knight_11.png",IF(AND(C505&gt;=275,C505&lt;300),"units_pikeman_12.png","units_pikeman_13.png"))))))))))))</f>
        <v>units_knight_7.png</v>
      </c>
      <c r="E505" s="5" t="str">
        <f t="shared" si="3471"/>
        <v>Lkey_combat_unit_knight_168</v>
      </c>
      <c r="F505" s="6">
        <f t="shared" ref="F505" si="3888">INT(F502+1.1*C505)</f>
        <v>15639</v>
      </c>
      <c r="G505" s="2">
        <f t="shared" ref="G505" si="3889">INT(G502+0.6*C505)</f>
        <v>8475</v>
      </c>
      <c r="H505" s="2">
        <f t="shared" ref="H505" si="3890">INT(H502+0.65*C505)</f>
        <v>9161</v>
      </c>
      <c r="I505" s="2">
        <f t="shared" ref="I505" si="3891">INT(I502+0.2*C505)</f>
        <v>2772</v>
      </c>
      <c r="J505" s="6" t="s">
        <v>23</v>
      </c>
      <c r="K505" s="2">
        <f t="shared" si="3884"/>
        <v>1364</v>
      </c>
      <c r="L505" s="2" t="s">
        <v>24</v>
      </c>
      <c r="M505" s="2">
        <f t="shared" ref="M505:M506" si="3892">INT(M502+0.05*C505)</f>
        <v>632</v>
      </c>
      <c r="N505" s="2" t="s">
        <v>27</v>
      </c>
      <c r="O505" s="2">
        <f t="shared" ref="O505" si="3893">INT(O502+0.5*C505)</f>
        <v>7086</v>
      </c>
      <c r="P505" s="2">
        <f t="shared" si="3520"/>
        <v>89</v>
      </c>
    </row>
    <row r="506" spans="1:16" x14ac:dyDescent="0.25">
      <c r="A506" s="5" t="s">
        <v>532</v>
      </c>
      <c r="B506" s="2" t="s">
        <v>15</v>
      </c>
      <c r="C506" s="2">
        <f t="shared" si="3655"/>
        <v>169</v>
      </c>
      <c r="D506" s="5" t="str">
        <f t="shared" ref="D506" si="3894">IF(AND(C506&gt;0,C506&lt;25),"units_pikeman_1.png",IF(AND(C506&gt;=25,C506&lt;50),"units_pikeman_2.png",IF(AND(C506&gt;=50,C506&lt;75),"units_pikeman_3.png",IF(AND(C506&gt;=75,C506&lt;100),"units_pikeman_4.png",IF(AND(C506&gt;=100,C506&lt;125),"units_pikeman_5.png",IF(AND(C506&gt;=125,C506&lt;150),"units_pikeman_6.png",IF(AND(C506&gt;=150,C506&lt;175),"units_pikeman_7.png",IF(AND(C506&gt;=175,C506&lt;200),"units_pikeman_8.png",IF(AND(C506&gt;=200,C506&lt;225),"units_pikeman_9.png",IF(AND(C506&gt;=225,C506&lt;250),"units_pikeman_10.png",IF(AND(C506&gt;=250,C506&lt;275),"units_pikeman_11.png",IF(AND(C506&gt;=275,C506&lt;300),"units_pikeman_12.png","units_pikeman_13.png"))))))))))))</f>
        <v>units_pikeman_7.png</v>
      </c>
      <c r="E506" s="5" t="str">
        <f t="shared" si="3479"/>
        <v>Lkey_combat_unit_pikeman_169</v>
      </c>
      <c r="F506" s="6">
        <f t="shared" ref="F506" si="3895">INT(F503+1.3*C506)</f>
        <v>18717</v>
      </c>
      <c r="G506" s="2">
        <f t="shared" ref="G506" si="3896">INT(G503+0.5*C506)</f>
        <v>7150</v>
      </c>
      <c r="H506" s="2">
        <f t="shared" ref="H506" si="3897">INT(H503+0.5*C506)</f>
        <v>7150</v>
      </c>
      <c r="I506" s="2">
        <f t="shared" ref="I506" si="3898">INT(I503+0.7*C506)</f>
        <v>10001</v>
      </c>
      <c r="J506" s="6" t="s">
        <v>23</v>
      </c>
      <c r="K506" s="2">
        <f t="shared" ref="K506" si="3899">INT(K503+0.5*C506)</f>
        <v>7190</v>
      </c>
      <c r="L506" s="2" t="s">
        <v>24</v>
      </c>
      <c r="M506" s="2">
        <f t="shared" si="3892"/>
        <v>640</v>
      </c>
      <c r="N506" s="2" t="s">
        <v>27</v>
      </c>
      <c r="O506" s="2">
        <f t="shared" ref="O506" si="3900">INT(O503+0.1*C506)</f>
        <v>1360</v>
      </c>
      <c r="P506" s="2">
        <f t="shared" si="3520"/>
        <v>80</v>
      </c>
    </row>
    <row r="507" spans="1:16" x14ac:dyDescent="0.25">
      <c r="A507" s="5" t="s">
        <v>533</v>
      </c>
      <c r="B507" s="2" t="s">
        <v>1</v>
      </c>
      <c r="C507" s="2">
        <f t="shared" si="3655"/>
        <v>169</v>
      </c>
      <c r="D507" s="5" t="str">
        <f t="shared" ref="D507" si="3901">IF(AND(C507&gt;0,C507&lt;25),"units_archer_1.png",IF(AND(C507&gt;=25,C507&lt;50),"units_archer_2.png",IF(AND(C507&gt;=50,C507&lt;75),"units_archer_3.png",IF(AND(C507&gt;=75,C507&lt;100),"units_archer_4.png",IF(AND(C507&gt;=100,C507&lt;125),"units_archer_5.png",IF(AND(C507&gt;=125,C507&lt;150),"units_archer_6.png",IF(AND(C507&gt;=150,C507&lt;175),"units_archer_7.png",IF(AND(C507&gt;=175,C507&lt;200),"units_archer_8.png",IF(AND(C507&gt;=200,C507&lt;225),"units_archer_9.png",IF(AND(C507&gt;=225,C507&lt;250),"units_archer_10.png",IF(AND(C507&gt;=250,C507&lt;275),"units_archer_11.png",IF(AND(C507&gt;=275,C507&lt;300),"units_pikeman_12.png","units_pikeman_13.png"))))))))))))</f>
        <v>units_archer_7.png</v>
      </c>
      <c r="E507" s="5" t="str">
        <f t="shared" si="3487"/>
        <v>Lkey_combat_unit_archer_169</v>
      </c>
      <c r="F507" s="6">
        <f t="shared" ref="F507" si="3902">INT(F504+0.9*C507)</f>
        <v>12952</v>
      </c>
      <c r="G507" s="2">
        <f t="shared" ref="G507" si="3903">INT(G504+0.3*C507)</f>
        <v>4233</v>
      </c>
      <c r="H507" s="2">
        <f t="shared" ref="H507" si="3904">INT(H504+0.75*C507)</f>
        <v>10736</v>
      </c>
      <c r="I507" s="2">
        <f t="shared" ref="I507" si="3905">INT(I504+0.4*C507)</f>
        <v>5684</v>
      </c>
      <c r="J507" s="6" t="s">
        <v>23</v>
      </c>
      <c r="K507" s="2">
        <f t="shared" ref="K507:K508" si="3906">INT(K504+0.1*C507)</f>
        <v>1370</v>
      </c>
      <c r="L507" s="2" t="s">
        <v>24</v>
      </c>
      <c r="M507" s="2">
        <f t="shared" ref="M507" si="3907">INT(M504+0.5*C507)</f>
        <v>7180</v>
      </c>
      <c r="N507" s="2" t="s">
        <v>27</v>
      </c>
      <c r="O507" s="2">
        <f t="shared" ref="O507" si="3908">INT(O504+0.05*C507)</f>
        <v>640</v>
      </c>
      <c r="P507" s="2">
        <f t="shared" si="3520"/>
        <v>85</v>
      </c>
    </row>
    <row r="508" spans="1:16" x14ac:dyDescent="0.25">
      <c r="A508" s="5" t="s">
        <v>534</v>
      </c>
      <c r="B508" s="2" t="s">
        <v>3</v>
      </c>
      <c r="C508" s="2">
        <f t="shared" si="3655"/>
        <v>169</v>
      </c>
      <c r="D508" s="5" t="str">
        <f t="shared" ref="D508" si="3909">IF(AND(C508&gt;0,C508&lt;25),"units_knight_1.png",IF(AND(C508&gt;=25,C508&lt;50),"units_knight_2.png",IF(AND(C508&gt;=50,C508&lt;75),"units_knight_3.png",IF(AND(C508&gt;=75,C508&lt;100),"units_knight_4.png",IF(AND(C508&gt;=100,C508&lt;125),"units_knight_5.png",IF(AND(C508&gt;=125,C508&lt;150),"units_knight_6.png",IF(AND(C508&gt;=150,C508&lt;175),"units_knight_7.png",IF(AND(C508&gt;=175,C508&lt;200),"units_knight_8.png",IF(AND(C508&gt;=200,C508&lt;225),"units_knight_9.png",IF(AND(C508&gt;=225,C508&lt;250),"units_knight_10.png",IF(AND(C508&gt;=250,C508&lt;275),"units_knight_11.png",IF(AND(C508&gt;=275,C508&lt;300),"units_pikeman_12.png","units_pikeman_13.png"))))))))))))</f>
        <v>units_knight_7.png</v>
      </c>
      <c r="E508" s="5" t="str">
        <f t="shared" si="3496"/>
        <v>Lkey_combat_unit_knight_169</v>
      </c>
      <c r="F508" s="6">
        <f t="shared" ref="F508" si="3910">INT(F505+1.1*C508)</f>
        <v>15824</v>
      </c>
      <c r="G508" s="2">
        <f t="shared" ref="G508" si="3911">INT(G505+0.6*C508)</f>
        <v>8576</v>
      </c>
      <c r="H508" s="2">
        <f t="shared" ref="H508" si="3912">INT(H505+0.65*C508)</f>
        <v>9270</v>
      </c>
      <c r="I508" s="2">
        <f t="shared" ref="I508" si="3913">INT(I505+0.2*C508)</f>
        <v>2805</v>
      </c>
      <c r="J508" s="6" t="s">
        <v>23</v>
      </c>
      <c r="K508" s="2">
        <f t="shared" si="3906"/>
        <v>1380</v>
      </c>
      <c r="L508" s="2" t="s">
        <v>24</v>
      </c>
      <c r="M508" s="2">
        <f t="shared" ref="M508:M509" si="3914">INT(M505+0.05*C508)</f>
        <v>640</v>
      </c>
      <c r="N508" s="2" t="s">
        <v>27</v>
      </c>
      <c r="O508" s="2">
        <f t="shared" ref="O508" si="3915">INT(O505+0.5*C508)</f>
        <v>7170</v>
      </c>
      <c r="P508" s="2">
        <f t="shared" si="3520"/>
        <v>90</v>
      </c>
    </row>
    <row r="509" spans="1:16" x14ac:dyDescent="0.25">
      <c r="A509" s="5" t="s">
        <v>535</v>
      </c>
      <c r="B509" s="2" t="s">
        <v>15</v>
      </c>
      <c r="C509" s="2">
        <f t="shared" si="3655"/>
        <v>170</v>
      </c>
      <c r="D509" s="5" t="str">
        <f t="shared" ref="D509" si="3916">IF(AND(C509&gt;0,C509&lt;25),"units_pikeman_1.png",IF(AND(C509&gt;=25,C509&lt;50),"units_pikeman_2.png",IF(AND(C509&gt;=50,C509&lt;75),"units_pikeman_3.png",IF(AND(C509&gt;=75,C509&lt;100),"units_pikeman_4.png",IF(AND(C509&gt;=100,C509&lt;125),"units_pikeman_5.png",IF(AND(C509&gt;=125,C509&lt;150),"units_pikeman_6.png",IF(AND(C509&gt;=150,C509&lt;175),"units_pikeman_7.png",IF(AND(C509&gt;=175,C509&lt;200),"units_pikeman_8.png",IF(AND(C509&gt;=200,C509&lt;225),"units_pikeman_9.png",IF(AND(C509&gt;=225,C509&lt;250),"units_pikeman_10.png",IF(AND(C509&gt;=250,C509&lt;275),"units_pikeman_11.png",IF(AND(C509&gt;=275,C509&lt;300),"units_pikeman_12.png","units_pikeman_13.png"))))))))))))</f>
        <v>units_pikeman_7.png</v>
      </c>
      <c r="E509" s="5" t="str">
        <f t="shared" si="3504"/>
        <v>Lkey_combat_unit_pikeman_170</v>
      </c>
      <c r="F509" s="6">
        <f t="shared" ref="F509" si="3917">INT(F506+1.3*C509)</f>
        <v>18938</v>
      </c>
      <c r="G509" s="2">
        <f t="shared" ref="G509" si="3918">INT(G506+0.5*C509)</f>
        <v>7235</v>
      </c>
      <c r="H509" s="2">
        <f t="shared" ref="H509" si="3919">INT(H506+0.5*C509)</f>
        <v>7235</v>
      </c>
      <c r="I509" s="2">
        <f t="shared" ref="I509" si="3920">INT(I506+0.7*C509)</f>
        <v>10120</v>
      </c>
      <c r="J509" s="6" t="s">
        <v>23</v>
      </c>
      <c r="K509" s="2">
        <f t="shared" ref="K509" si="3921">INT(K506+0.5*C509)</f>
        <v>7275</v>
      </c>
      <c r="L509" s="2" t="s">
        <v>24</v>
      </c>
      <c r="M509" s="2">
        <f t="shared" si="3914"/>
        <v>648</v>
      </c>
      <c r="N509" s="2" t="s">
        <v>27</v>
      </c>
      <c r="O509" s="2">
        <f t="shared" ref="O509" si="3922">INT(O506+0.1*C509)</f>
        <v>1377</v>
      </c>
      <c r="P509" s="2">
        <f t="shared" si="3520"/>
        <v>81</v>
      </c>
    </row>
    <row r="510" spans="1:16" x14ac:dyDescent="0.25">
      <c r="A510" s="5" t="s">
        <v>536</v>
      </c>
      <c r="B510" s="2" t="s">
        <v>1</v>
      </c>
      <c r="C510" s="2">
        <f t="shared" si="3655"/>
        <v>170</v>
      </c>
      <c r="D510" s="5" t="str">
        <f t="shared" ref="D510" si="3923">IF(AND(C510&gt;0,C510&lt;25),"units_archer_1.png",IF(AND(C510&gt;=25,C510&lt;50),"units_archer_2.png",IF(AND(C510&gt;=50,C510&lt;75),"units_archer_3.png",IF(AND(C510&gt;=75,C510&lt;100),"units_archer_4.png",IF(AND(C510&gt;=100,C510&lt;125),"units_archer_5.png",IF(AND(C510&gt;=125,C510&lt;150),"units_archer_6.png",IF(AND(C510&gt;=150,C510&lt;175),"units_archer_7.png",IF(AND(C510&gt;=175,C510&lt;200),"units_archer_8.png",IF(AND(C510&gt;=200,C510&lt;225),"units_archer_9.png",IF(AND(C510&gt;=225,C510&lt;250),"units_archer_10.png",IF(AND(C510&gt;=250,C510&lt;275),"units_archer_11.png",IF(AND(C510&gt;=275,C510&lt;300),"units_pikeman_12.png","units_pikeman_13.png"))))))))))))</f>
        <v>units_archer_7.png</v>
      </c>
      <c r="E510" s="5" t="str">
        <f t="shared" si="3512"/>
        <v>Lkey_combat_unit_archer_170</v>
      </c>
      <c r="F510" s="6">
        <f t="shared" ref="F510" si="3924">INT(F507+0.9*C510)</f>
        <v>13105</v>
      </c>
      <c r="G510" s="2">
        <f t="shared" ref="G510" si="3925">INT(G507+0.3*C510)</f>
        <v>4284</v>
      </c>
      <c r="H510" s="2">
        <f t="shared" ref="H510" si="3926">INT(H507+0.75*C510)</f>
        <v>10863</v>
      </c>
      <c r="I510" s="2">
        <f t="shared" ref="I510" si="3927">INT(I507+0.4*C510)</f>
        <v>5752</v>
      </c>
      <c r="J510" s="6" t="s">
        <v>23</v>
      </c>
      <c r="K510" s="2">
        <f t="shared" ref="K510:K511" si="3928">INT(K507+0.1*C510)</f>
        <v>1387</v>
      </c>
      <c r="L510" s="2" t="s">
        <v>24</v>
      </c>
      <c r="M510" s="2">
        <f t="shared" ref="M510" si="3929">INT(M507+0.5*C510)</f>
        <v>7265</v>
      </c>
      <c r="N510" s="2" t="s">
        <v>27</v>
      </c>
      <c r="O510" s="2">
        <f t="shared" ref="O510" si="3930">INT(O507+0.05*C510)</f>
        <v>648</v>
      </c>
      <c r="P510" s="2">
        <f t="shared" si="3520"/>
        <v>86</v>
      </c>
    </row>
    <row r="511" spans="1:16" x14ac:dyDescent="0.25">
      <c r="A511" s="5" t="s">
        <v>537</v>
      </c>
      <c r="B511" s="2" t="s">
        <v>3</v>
      </c>
      <c r="C511" s="2">
        <f t="shared" si="3655"/>
        <v>170</v>
      </c>
      <c r="D511" s="5" t="str">
        <f t="shared" ref="D511" si="3931">IF(AND(C511&gt;0,C511&lt;25),"units_knight_1.png",IF(AND(C511&gt;=25,C511&lt;50),"units_knight_2.png",IF(AND(C511&gt;=50,C511&lt;75),"units_knight_3.png",IF(AND(C511&gt;=75,C511&lt;100),"units_knight_4.png",IF(AND(C511&gt;=100,C511&lt;125),"units_knight_5.png",IF(AND(C511&gt;=125,C511&lt;150),"units_knight_6.png",IF(AND(C511&gt;=150,C511&lt;175),"units_knight_7.png",IF(AND(C511&gt;=175,C511&lt;200),"units_knight_8.png",IF(AND(C511&gt;=200,C511&lt;225),"units_knight_9.png",IF(AND(C511&gt;=225,C511&lt;250),"units_knight_10.png",IF(AND(C511&gt;=250,C511&lt;275),"units_knight_11.png",IF(AND(C511&gt;=275,C511&lt;300),"units_pikeman_12.png","units_pikeman_13.png"))))))))))))</f>
        <v>units_knight_7.png</v>
      </c>
      <c r="E511" s="5" t="str">
        <f t="shared" si="3522"/>
        <v>Lkey_combat_unit_knight_170</v>
      </c>
      <c r="F511" s="6">
        <f t="shared" ref="F511" si="3932">INT(F508+1.1*C511)</f>
        <v>16011</v>
      </c>
      <c r="G511" s="2">
        <f t="shared" ref="G511" si="3933">INT(G508+0.6*C511)</f>
        <v>8678</v>
      </c>
      <c r="H511" s="2">
        <f t="shared" ref="H511" si="3934">INT(H508+0.65*C511)</f>
        <v>9380</v>
      </c>
      <c r="I511" s="2">
        <f t="shared" ref="I511" si="3935">INT(I508+0.2*C511)</f>
        <v>2839</v>
      </c>
      <c r="J511" s="6" t="s">
        <v>23</v>
      </c>
      <c r="K511" s="2">
        <f t="shared" si="3928"/>
        <v>1397</v>
      </c>
      <c r="L511" s="2" t="s">
        <v>24</v>
      </c>
      <c r="M511" s="2">
        <f t="shared" ref="M511:M512" si="3936">INT(M508+0.05*C511)</f>
        <v>648</v>
      </c>
      <c r="N511" s="2" t="s">
        <v>27</v>
      </c>
      <c r="O511" s="2">
        <f t="shared" ref="O511" si="3937">INT(O508+0.5*C511)</f>
        <v>7255</v>
      </c>
      <c r="P511" s="2">
        <f t="shared" si="3520"/>
        <v>91</v>
      </c>
    </row>
    <row r="512" spans="1:16" x14ac:dyDescent="0.25">
      <c r="A512" s="5" t="s">
        <v>538</v>
      </c>
      <c r="B512" s="2" t="s">
        <v>15</v>
      </c>
      <c r="C512" s="2">
        <f t="shared" si="3655"/>
        <v>171</v>
      </c>
      <c r="D512" s="5" t="str">
        <f t="shared" ref="D512" si="3938">IF(AND(C512&gt;0,C512&lt;25),"units_pikeman_1.png",IF(AND(C512&gt;=25,C512&lt;50),"units_pikeman_2.png",IF(AND(C512&gt;=50,C512&lt;75),"units_pikeman_3.png",IF(AND(C512&gt;=75,C512&lt;100),"units_pikeman_4.png",IF(AND(C512&gt;=100,C512&lt;125),"units_pikeman_5.png",IF(AND(C512&gt;=125,C512&lt;150),"units_pikeman_6.png",IF(AND(C512&gt;=150,C512&lt;175),"units_pikeman_7.png",IF(AND(C512&gt;=175,C512&lt;200),"units_pikeman_8.png",IF(AND(C512&gt;=200,C512&lt;225),"units_pikeman_9.png",IF(AND(C512&gt;=225,C512&lt;250),"units_pikeman_10.png",IF(AND(C512&gt;=250,C512&lt;275),"units_pikeman_11.png",IF(AND(C512&gt;=275,C512&lt;300),"units_pikeman_12.png","units_pikeman_13.png"))))))))))))</f>
        <v>units_pikeman_7.png</v>
      </c>
      <c r="E512" s="5" t="str">
        <f t="shared" si="3530"/>
        <v>Lkey_combat_unit_pikeman_171</v>
      </c>
      <c r="F512" s="6">
        <f t="shared" ref="F512" si="3939">INT(F509+1.3*C512)</f>
        <v>19160</v>
      </c>
      <c r="G512" s="2">
        <f t="shared" ref="G512" si="3940">INT(G509+0.5*C512)</f>
        <v>7320</v>
      </c>
      <c r="H512" s="2">
        <f t="shared" ref="H512" si="3941">INT(H509+0.5*C512)</f>
        <v>7320</v>
      </c>
      <c r="I512" s="2">
        <f t="shared" ref="I512" si="3942">INT(I509+0.7*C512)</f>
        <v>10239</v>
      </c>
      <c r="J512" s="6" t="s">
        <v>23</v>
      </c>
      <c r="K512" s="2">
        <f t="shared" ref="K512" si="3943">INT(K509+0.5*C512)</f>
        <v>7360</v>
      </c>
      <c r="L512" s="2" t="s">
        <v>24</v>
      </c>
      <c r="M512" s="2">
        <f t="shared" si="3936"/>
        <v>656</v>
      </c>
      <c r="N512" s="2" t="s">
        <v>27</v>
      </c>
      <c r="O512" s="2">
        <f t="shared" ref="O512" si="3944">INT(O509+0.1*C512)</f>
        <v>1394</v>
      </c>
      <c r="P512" s="2">
        <f t="shared" si="3520"/>
        <v>82</v>
      </c>
    </row>
    <row r="513" spans="1:16" x14ac:dyDescent="0.25">
      <c r="A513" s="5" t="s">
        <v>539</v>
      </c>
      <c r="B513" s="2" t="s">
        <v>1</v>
      </c>
      <c r="C513" s="2">
        <f t="shared" si="3655"/>
        <v>171</v>
      </c>
      <c r="D513" s="5" t="str">
        <f t="shared" ref="D513" si="3945">IF(AND(C513&gt;0,C513&lt;25),"units_archer_1.png",IF(AND(C513&gt;=25,C513&lt;50),"units_archer_2.png",IF(AND(C513&gt;=50,C513&lt;75),"units_archer_3.png",IF(AND(C513&gt;=75,C513&lt;100),"units_archer_4.png",IF(AND(C513&gt;=100,C513&lt;125),"units_archer_5.png",IF(AND(C513&gt;=125,C513&lt;150),"units_archer_6.png",IF(AND(C513&gt;=150,C513&lt;175),"units_archer_7.png",IF(AND(C513&gt;=175,C513&lt;200),"units_archer_8.png",IF(AND(C513&gt;=200,C513&lt;225),"units_archer_9.png",IF(AND(C513&gt;=225,C513&lt;250),"units_archer_10.png",IF(AND(C513&gt;=250,C513&lt;275),"units_archer_11.png",IF(AND(C513&gt;=275,C513&lt;300),"units_pikeman_12.png","units_pikeman_13.png"))))))))))))</f>
        <v>units_archer_7.png</v>
      </c>
      <c r="E513" s="5" t="str">
        <f t="shared" si="3538"/>
        <v>Lkey_combat_unit_archer_171</v>
      </c>
      <c r="F513" s="6">
        <f t="shared" ref="F513" si="3946">INT(F510+0.9*C513)</f>
        <v>13258</v>
      </c>
      <c r="G513" s="2">
        <f t="shared" ref="G513" si="3947">INT(G510+0.3*C513)</f>
        <v>4335</v>
      </c>
      <c r="H513" s="2">
        <f t="shared" ref="H513" si="3948">INT(H510+0.75*C513)</f>
        <v>10991</v>
      </c>
      <c r="I513" s="2">
        <f t="shared" ref="I513" si="3949">INT(I510+0.4*C513)</f>
        <v>5820</v>
      </c>
      <c r="J513" s="6" t="s">
        <v>23</v>
      </c>
      <c r="K513" s="2">
        <f t="shared" ref="K513:K514" si="3950">INT(K510+0.1*C513)</f>
        <v>1404</v>
      </c>
      <c r="L513" s="2" t="s">
        <v>24</v>
      </c>
      <c r="M513" s="2">
        <f t="shared" ref="M513" si="3951">INT(M510+0.5*C513)</f>
        <v>7350</v>
      </c>
      <c r="N513" s="2" t="s">
        <v>27</v>
      </c>
      <c r="O513" s="2">
        <f t="shared" ref="O513" si="3952">INT(O510+0.05*C513)</f>
        <v>656</v>
      </c>
      <c r="P513" s="2">
        <f t="shared" si="3520"/>
        <v>87</v>
      </c>
    </row>
    <row r="514" spans="1:16" x14ac:dyDescent="0.25">
      <c r="A514" s="5" t="s">
        <v>540</v>
      </c>
      <c r="B514" s="2" t="s">
        <v>3</v>
      </c>
      <c r="C514" s="2">
        <f t="shared" si="3655"/>
        <v>171</v>
      </c>
      <c r="D514" s="5" t="str">
        <f t="shared" ref="D514" si="3953">IF(AND(C514&gt;0,C514&lt;25),"units_knight_1.png",IF(AND(C514&gt;=25,C514&lt;50),"units_knight_2.png",IF(AND(C514&gt;=50,C514&lt;75),"units_knight_3.png",IF(AND(C514&gt;=75,C514&lt;100),"units_knight_4.png",IF(AND(C514&gt;=100,C514&lt;125),"units_knight_5.png",IF(AND(C514&gt;=125,C514&lt;150),"units_knight_6.png",IF(AND(C514&gt;=150,C514&lt;175),"units_knight_7.png",IF(AND(C514&gt;=175,C514&lt;200),"units_knight_8.png",IF(AND(C514&gt;=200,C514&lt;225),"units_knight_9.png",IF(AND(C514&gt;=225,C514&lt;250),"units_knight_10.png",IF(AND(C514&gt;=250,C514&lt;275),"units_knight_11.png",IF(AND(C514&gt;=275,C514&lt;300),"units_pikeman_12.png","units_pikeman_13.png"))))))))))))</f>
        <v>units_knight_7.png</v>
      </c>
      <c r="E514" s="5" t="str">
        <f t="shared" si="3547"/>
        <v>Lkey_combat_unit_knight_171</v>
      </c>
      <c r="F514" s="6">
        <f t="shared" ref="F514" si="3954">INT(F511+1.1*C514)</f>
        <v>16199</v>
      </c>
      <c r="G514" s="2">
        <f t="shared" ref="G514" si="3955">INT(G511+0.6*C514)</f>
        <v>8780</v>
      </c>
      <c r="H514" s="2">
        <f t="shared" ref="H514" si="3956">INT(H511+0.65*C514)</f>
        <v>9491</v>
      </c>
      <c r="I514" s="2">
        <f t="shared" ref="I514" si="3957">INT(I511+0.2*C514)</f>
        <v>2873</v>
      </c>
      <c r="J514" s="6" t="s">
        <v>23</v>
      </c>
      <c r="K514" s="2">
        <f t="shared" si="3950"/>
        <v>1414</v>
      </c>
      <c r="L514" s="2" t="s">
        <v>24</v>
      </c>
      <c r="M514" s="2">
        <f t="shared" ref="M514:M515" si="3958">INT(M511+0.05*C514)</f>
        <v>656</v>
      </c>
      <c r="N514" s="2" t="s">
        <v>27</v>
      </c>
      <c r="O514" s="2">
        <f t="shared" ref="O514" si="3959">INT(O511+0.5*C514)</f>
        <v>7340</v>
      </c>
      <c r="P514" s="2">
        <f t="shared" si="3520"/>
        <v>92</v>
      </c>
    </row>
    <row r="515" spans="1:16" x14ac:dyDescent="0.25">
      <c r="A515" s="5" t="s">
        <v>541</v>
      </c>
      <c r="B515" s="2" t="s">
        <v>15</v>
      </c>
      <c r="C515" s="2">
        <f t="shared" si="3655"/>
        <v>172</v>
      </c>
      <c r="D515" s="5" t="str">
        <f t="shared" ref="D515" si="3960">IF(AND(C515&gt;0,C515&lt;25),"units_pikeman_1.png",IF(AND(C515&gt;=25,C515&lt;50),"units_pikeman_2.png",IF(AND(C515&gt;=50,C515&lt;75),"units_pikeman_3.png",IF(AND(C515&gt;=75,C515&lt;100),"units_pikeman_4.png",IF(AND(C515&gt;=100,C515&lt;125),"units_pikeman_5.png",IF(AND(C515&gt;=125,C515&lt;150),"units_pikeman_6.png",IF(AND(C515&gt;=150,C515&lt;175),"units_pikeman_7.png",IF(AND(C515&gt;=175,C515&lt;200),"units_pikeman_8.png",IF(AND(C515&gt;=200,C515&lt;225),"units_pikeman_9.png",IF(AND(C515&gt;=225,C515&lt;250),"units_pikeman_10.png",IF(AND(C515&gt;=250,C515&lt;275),"units_pikeman_11.png",IF(AND(C515&gt;=275,C515&lt;300),"units_pikeman_12.png","units_pikeman_13.png"))))))))))))</f>
        <v>units_pikeman_7.png</v>
      </c>
      <c r="E515" s="5" t="str">
        <f t="shared" si="3555"/>
        <v>Lkey_combat_unit_pikeman_172</v>
      </c>
      <c r="F515" s="6">
        <f t="shared" ref="F515" si="3961">INT(F512+1.3*C515)</f>
        <v>19383</v>
      </c>
      <c r="G515" s="2">
        <f t="shared" ref="G515" si="3962">INT(G512+0.5*C515)</f>
        <v>7406</v>
      </c>
      <c r="H515" s="2">
        <f t="shared" ref="H515" si="3963">INT(H512+0.5*C515)</f>
        <v>7406</v>
      </c>
      <c r="I515" s="2">
        <f t="shared" ref="I515" si="3964">INT(I512+0.7*C515)</f>
        <v>10359</v>
      </c>
      <c r="J515" s="6" t="s">
        <v>23</v>
      </c>
      <c r="K515" s="2">
        <f t="shared" ref="K515" si="3965">INT(K512+0.5*C515)</f>
        <v>7446</v>
      </c>
      <c r="L515" s="2" t="s">
        <v>24</v>
      </c>
      <c r="M515" s="2">
        <f t="shared" si="3958"/>
        <v>664</v>
      </c>
      <c r="N515" s="2" t="s">
        <v>27</v>
      </c>
      <c r="O515" s="2">
        <f t="shared" ref="O515" si="3966">INT(O512+0.1*C515)</f>
        <v>1411</v>
      </c>
      <c r="P515" s="2">
        <f t="shared" si="3520"/>
        <v>83</v>
      </c>
    </row>
    <row r="516" spans="1:16" x14ac:dyDescent="0.25">
      <c r="A516" s="5" t="s">
        <v>542</v>
      </c>
      <c r="B516" s="2" t="s">
        <v>1</v>
      </c>
      <c r="C516" s="2">
        <f t="shared" si="3655"/>
        <v>172</v>
      </c>
      <c r="D516" s="5" t="str">
        <f t="shared" ref="D516" si="3967">IF(AND(C516&gt;0,C516&lt;25),"units_archer_1.png",IF(AND(C516&gt;=25,C516&lt;50),"units_archer_2.png",IF(AND(C516&gt;=50,C516&lt;75),"units_archer_3.png",IF(AND(C516&gt;=75,C516&lt;100),"units_archer_4.png",IF(AND(C516&gt;=100,C516&lt;125),"units_archer_5.png",IF(AND(C516&gt;=125,C516&lt;150),"units_archer_6.png",IF(AND(C516&gt;=150,C516&lt;175),"units_archer_7.png",IF(AND(C516&gt;=175,C516&lt;200),"units_archer_8.png",IF(AND(C516&gt;=200,C516&lt;225),"units_archer_9.png",IF(AND(C516&gt;=225,C516&lt;250),"units_archer_10.png",IF(AND(C516&gt;=250,C516&lt;275),"units_archer_11.png",IF(AND(C516&gt;=275,C516&lt;300),"units_pikeman_12.png","units_pikeman_13.png"))))))))))))</f>
        <v>units_archer_7.png</v>
      </c>
      <c r="E516" s="5" t="str">
        <f t="shared" si="3563"/>
        <v>Lkey_combat_unit_archer_172</v>
      </c>
      <c r="F516" s="6">
        <f t="shared" ref="F516" si="3968">INT(F513+0.9*C516)</f>
        <v>13412</v>
      </c>
      <c r="G516" s="2">
        <f t="shared" ref="G516" si="3969">INT(G513+0.3*C516)</f>
        <v>4386</v>
      </c>
      <c r="H516" s="2">
        <f t="shared" ref="H516" si="3970">INT(H513+0.75*C516)</f>
        <v>11120</v>
      </c>
      <c r="I516" s="2">
        <f t="shared" ref="I516" si="3971">INT(I513+0.4*C516)</f>
        <v>5888</v>
      </c>
      <c r="J516" s="6" t="s">
        <v>23</v>
      </c>
      <c r="K516" s="2">
        <f t="shared" ref="K516:K517" si="3972">INT(K513+0.1*C516)</f>
        <v>1421</v>
      </c>
      <c r="L516" s="2" t="s">
        <v>24</v>
      </c>
      <c r="M516" s="2">
        <f t="shared" ref="M516" si="3973">INT(M513+0.5*C516)</f>
        <v>7436</v>
      </c>
      <c r="N516" s="2" t="s">
        <v>27</v>
      </c>
      <c r="O516" s="2">
        <f t="shared" ref="O516" si="3974">INT(O513+0.05*C516)</f>
        <v>664</v>
      </c>
      <c r="P516" s="2">
        <f t="shared" si="3520"/>
        <v>88</v>
      </c>
    </row>
    <row r="517" spans="1:16" x14ac:dyDescent="0.25">
      <c r="A517" s="5" t="s">
        <v>543</v>
      </c>
      <c r="B517" s="2" t="s">
        <v>3</v>
      </c>
      <c r="C517" s="2">
        <f t="shared" si="3655"/>
        <v>172</v>
      </c>
      <c r="D517" s="5" t="str">
        <f t="shared" ref="D517" si="3975">IF(AND(C517&gt;0,C517&lt;25),"units_knight_1.png",IF(AND(C517&gt;=25,C517&lt;50),"units_knight_2.png",IF(AND(C517&gt;=50,C517&lt;75),"units_knight_3.png",IF(AND(C517&gt;=75,C517&lt;100),"units_knight_4.png",IF(AND(C517&gt;=100,C517&lt;125),"units_knight_5.png",IF(AND(C517&gt;=125,C517&lt;150),"units_knight_6.png",IF(AND(C517&gt;=150,C517&lt;175),"units_knight_7.png",IF(AND(C517&gt;=175,C517&lt;200),"units_knight_8.png",IF(AND(C517&gt;=200,C517&lt;225),"units_knight_9.png",IF(AND(C517&gt;=225,C517&lt;250),"units_knight_10.png",IF(AND(C517&gt;=250,C517&lt;275),"units_knight_11.png",IF(AND(C517&gt;=275,C517&lt;300),"units_pikeman_12.png","units_pikeman_13.png"))))))))))))</f>
        <v>units_knight_7.png</v>
      </c>
      <c r="E517" s="5" t="str">
        <f t="shared" si="3572"/>
        <v>Lkey_combat_unit_knight_172</v>
      </c>
      <c r="F517" s="6">
        <f t="shared" ref="F517" si="3976">INT(F514+1.1*C517)</f>
        <v>16388</v>
      </c>
      <c r="G517" s="2">
        <f t="shared" ref="G517" si="3977">INT(G514+0.6*C517)</f>
        <v>8883</v>
      </c>
      <c r="H517" s="2">
        <f t="shared" ref="H517" si="3978">INT(H514+0.65*C517)</f>
        <v>9602</v>
      </c>
      <c r="I517" s="2">
        <f t="shared" ref="I517" si="3979">INT(I514+0.2*C517)</f>
        <v>2907</v>
      </c>
      <c r="J517" s="6" t="s">
        <v>23</v>
      </c>
      <c r="K517" s="2">
        <f t="shared" si="3972"/>
        <v>1431</v>
      </c>
      <c r="L517" s="2" t="s">
        <v>24</v>
      </c>
      <c r="M517" s="2">
        <f t="shared" ref="M517:M518" si="3980">INT(M514+0.05*C517)</f>
        <v>664</v>
      </c>
      <c r="N517" s="2" t="s">
        <v>27</v>
      </c>
      <c r="O517" s="2">
        <f t="shared" ref="O517" si="3981">INT(O514+0.5*C517)</f>
        <v>7426</v>
      </c>
      <c r="P517" s="2">
        <f t="shared" si="3520"/>
        <v>93</v>
      </c>
    </row>
    <row r="518" spans="1:16" x14ac:dyDescent="0.25">
      <c r="A518" s="5" t="s">
        <v>544</v>
      </c>
      <c r="B518" s="2" t="s">
        <v>15</v>
      </c>
      <c r="C518" s="2">
        <f t="shared" si="3655"/>
        <v>173</v>
      </c>
      <c r="D518" s="5" t="str">
        <f t="shared" ref="D518" si="3982">IF(AND(C518&gt;0,C518&lt;25),"units_pikeman_1.png",IF(AND(C518&gt;=25,C518&lt;50),"units_pikeman_2.png",IF(AND(C518&gt;=50,C518&lt;75),"units_pikeman_3.png",IF(AND(C518&gt;=75,C518&lt;100),"units_pikeman_4.png",IF(AND(C518&gt;=100,C518&lt;125),"units_pikeman_5.png",IF(AND(C518&gt;=125,C518&lt;150),"units_pikeman_6.png",IF(AND(C518&gt;=150,C518&lt;175),"units_pikeman_7.png",IF(AND(C518&gt;=175,C518&lt;200),"units_pikeman_8.png",IF(AND(C518&gt;=200,C518&lt;225),"units_pikeman_9.png",IF(AND(C518&gt;=225,C518&lt;250),"units_pikeman_10.png",IF(AND(C518&gt;=250,C518&lt;275),"units_pikeman_11.png",IF(AND(C518&gt;=275,C518&lt;300),"units_pikeman_12.png","units_pikeman_13.png"))))))))))))</f>
        <v>units_pikeman_7.png</v>
      </c>
      <c r="E518" s="5" t="str">
        <f t="shared" ref="E518" si="3983">"Lkey_combat_unit_pikeman_"&amp;C518</f>
        <v>Lkey_combat_unit_pikeman_173</v>
      </c>
      <c r="F518" s="6">
        <f t="shared" ref="F518" si="3984">INT(F515+1.3*C518)</f>
        <v>19607</v>
      </c>
      <c r="G518" s="2">
        <f t="shared" ref="G518" si="3985">INT(G515+0.5*C518)</f>
        <v>7492</v>
      </c>
      <c r="H518" s="2">
        <f t="shared" ref="H518" si="3986">INT(H515+0.5*C518)</f>
        <v>7492</v>
      </c>
      <c r="I518" s="2">
        <f t="shared" ref="I518" si="3987">INT(I515+0.7*C518)</f>
        <v>10480</v>
      </c>
      <c r="J518" s="6" t="s">
        <v>23</v>
      </c>
      <c r="K518" s="2">
        <f t="shared" ref="K518" si="3988">INT(K515+0.5*C518)</f>
        <v>7532</v>
      </c>
      <c r="L518" s="2" t="s">
        <v>24</v>
      </c>
      <c r="M518" s="2">
        <f t="shared" si="3980"/>
        <v>672</v>
      </c>
      <c r="N518" s="2" t="s">
        <v>27</v>
      </c>
      <c r="O518" s="2">
        <f t="shared" ref="O518" si="3989">INT(O515+0.1*C518)</f>
        <v>1428</v>
      </c>
      <c r="P518" s="2">
        <f t="shared" si="3520"/>
        <v>84</v>
      </c>
    </row>
    <row r="519" spans="1:16" x14ac:dyDescent="0.25">
      <c r="A519" s="5" t="s">
        <v>545</v>
      </c>
      <c r="B519" s="2" t="s">
        <v>1</v>
      </c>
      <c r="C519" s="2">
        <f t="shared" si="3655"/>
        <v>173</v>
      </c>
      <c r="D519" s="5" t="str">
        <f t="shared" ref="D519" si="3990">IF(AND(C519&gt;0,C519&lt;25),"units_archer_1.png",IF(AND(C519&gt;=25,C519&lt;50),"units_archer_2.png",IF(AND(C519&gt;=50,C519&lt;75),"units_archer_3.png",IF(AND(C519&gt;=75,C519&lt;100),"units_archer_4.png",IF(AND(C519&gt;=100,C519&lt;125),"units_archer_5.png",IF(AND(C519&gt;=125,C519&lt;150),"units_archer_6.png",IF(AND(C519&gt;=150,C519&lt;175),"units_archer_7.png",IF(AND(C519&gt;=175,C519&lt;200),"units_archer_8.png",IF(AND(C519&gt;=200,C519&lt;225),"units_archer_9.png",IF(AND(C519&gt;=225,C519&lt;250),"units_archer_10.png",IF(AND(C519&gt;=250,C519&lt;275),"units_archer_11.png",IF(AND(C519&gt;=275,C519&lt;300),"units_pikeman_12.png","units_pikeman_13.png"))))))))))))</f>
        <v>units_archer_7.png</v>
      </c>
      <c r="E519" s="5" t="str">
        <f t="shared" ref="E519" si="3991">"Lkey_combat_unit_archer_"&amp;C519</f>
        <v>Lkey_combat_unit_archer_173</v>
      </c>
      <c r="F519" s="6">
        <f t="shared" ref="F519" si="3992">INT(F516+0.9*C519)</f>
        <v>13567</v>
      </c>
      <c r="G519" s="2">
        <f t="shared" ref="G519" si="3993">INT(G516+0.3*C519)</f>
        <v>4437</v>
      </c>
      <c r="H519" s="2">
        <f t="shared" ref="H519" si="3994">INT(H516+0.75*C519)</f>
        <v>11249</v>
      </c>
      <c r="I519" s="2">
        <f t="shared" ref="I519" si="3995">INT(I516+0.4*C519)</f>
        <v>5957</v>
      </c>
      <c r="J519" s="6" t="s">
        <v>23</v>
      </c>
      <c r="K519" s="2">
        <f t="shared" ref="K519:K520" si="3996">INT(K516+0.1*C519)</f>
        <v>1438</v>
      </c>
      <c r="L519" s="2" t="s">
        <v>24</v>
      </c>
      <c r="M519" s="2">
        <f t="shared" ref="M519" si="3997">INT(M516+0.5*C519)</f>
        <v>7522</v>
      </c>
      <c r="N519" s="2" t="s">
        <v>27</v>
      </c>
      <c r="O519" s="2">
        <f t="shared" ref="O519" si="3998">INT(O516+0.05*C519)</f>
        <v>672</v>
      </c>
      <c r="P519" s="2">
        <f t="shared" si="3520"/>
        <v>89</v>
      </c>
    </row>
    <row r="520" spans="1:16" x14ac:dyDescent="0.25">
      <c r="A520" s="5" t="s">
        <v>546</v>
      </c>
      <c r="B520" s="2" t="s">
        <v>3</v>
      </c>
      <c r="C520" s="2">
        <f t="shared" si="3655"/>
        <v>173</v>
      </c>
      <c r="D520" s="5" t="str">
        <f t="shared" ref="D520" si="3999">IF(AND(C520&gt;0,C520&lt;25),"units_knight_1.png",IF(AND(C520&gt;=25,C520&lt;50),"units_knight_2.png",IF(AND(C520&gt;=50,C520&lt;75),"units_knight_3.png",IF(AND(C520&gt;=75,C520&lt;100),"units_knight_4.png",IF(AND(C520&gt;=100,C520&lt;125),"units_knight_5.png",IF(AND(C520&gt;=125,C520&lt;150),"units_knight_6.png",IF(AND(C520&gt;=150,C520&lt;175),"units_knight_7.png",IF(AND(C520&gt;=175,C520&lt;200),"units_knight_8.png",IF(AND(C520&gt;=200,C520&lt;225),"units_knight_9.png",IF(AND(C520&gt;=225,C520&lt;250),"units_knight_10.png",IF(AND(C520&gt;=250,C520&lt;275),"units_knight_11.png",IF(AND(C520&gt;=275,C520&lt;300),"units_pikeman_12.png","units_pikeman_13.png"))))))))))))</f>
        <v>units_knight_7.png</v>
      </c>
      <c r="E520" s="5" t="str">
        <f t="shared" ref="E520" si="4000">"Lkey_combat_unit_knight_"&amp;C520</f>
        <v>Lkey_combat_unit_knight_173</v>
      </c>
      <c r="F520" s="6">
        <f t="shared" ref="F520" si="4001">INT(F517+1.1*C520)</f>
        <v>16578</v>
      </c>
      <c r="G520" s="2">
        <f t="shared" ref="G520" si="4002">INT(G517+0.6*C520)</f>
        <v>8986</v>
      </c>
      <c r="H520" s="2">
        <f t="shared" ref="H520" si="4003">INT(H517+0.65*C520)</f>
        <v>9714</v>
      </c>
      <c r="I520" s="2">
        <f t="shared" ref="I520" si="4004">INT(I517+0.2*C520)</f>
        <v>2941</v>
      </c>
      <c r="J520" s="6" t="s">
        <v>23</v>
      </c>
      <c r="K520" s="2">
        <f t="shared" si="3996"/>
        <v>1448</v>
      </c>
      <c r="L520" s="2" t="s">
        <v>24</v>
      </c>
      <c r="M520" s="2">
        <f t="shared" ref="M520:M521" si="4005">INT(M517+0.05*C520)</f>
        <v>672</v>
      </c>
      <c r="N520" s="2" t="s">
        <v>27</v>
      </c>
      <c r="O520" s="2">
        <f t="shared" ref="O520" si="4006">INT(O517+0.5*C520)</f>
        <v>7512</v>
      </c>
      <c r="P520" s="2">
        <f t="shared" ref="P520:P583" si="4007">INT(P517+0.01*C520)</f>
        <v>94</v>
      </c>
    </row>
    <row r="521" spans="1:16" x14ac:dyDescent="0.25">
      <c r="A521" s="5" t="s">
        <v>547</v>
      </c>
      <c r="B521" s="2" t="s">
        <v>15</v>
      </c>
      <c r="C521" s="2">
        <f t="shared" si="3655"/>
        <v>174</v>
      </c>
      <c r="D521" s="5" t="str">
        <f t="shared" ref="D521" si="4008">IF(AND(C521&gt;0,C521&lt;25),"units_pikeman_1.png",IF(AND(C521&gt;=25,C521&lt;50),"units_pikeman_2.png",IF(AND(C521&gt;=50,C521&lt;75),"units_pikeman_3.png",IF(AND(C521&gt;=75,C521&lt;100),"units_pikeman_4.png",IF(AND(C521&gt;=100,C521&lt;125),"units_pikeman_5.png",IF(AND(C521&gt;=125,C521&lt;150),"units_pikeman_6.png",IF(AND(C521&gt;=150,C521&lt;175),"units_pikeman_7.png",IF(AND(C521&gt;=175,C521&lt;200),"units_pikeman_8.png",IF(AND(C521&gt;=200,C521&lt;225),"units_pikeman_9.png",IF(AND(C521&gt;=225,C521&lt;250),"units_pikeman_10.png",IF(AND(C521&gt;=250,C521&lt;275),"units_pikeman_11.png",IF(AND(C521&gt;=275,C521&lt;300),"units_pikeman_12.png","units_pikeman_13.png"))))))))))))</f>
        <v>units_pikeman_7.png</v>
      </c>
      <c r="E521" s="5" t="str">
        <f t="shared" ref="E521:E575" si="4009">"Lkey_combat_unit_pikeman_"&amp;C521</f>
        <v>Lkey_combat_unit_pikeman_174</v>
      </c>
      <c r="F521" s="6">
        <f t="shared" ref="F521" si="4010">INT(F518+1.3*C521)</f>
        <v>19833</v>
      </c>
      <c r="G521" s="2">
        <f t="shared" ref="G521" si="4011">INT(G518+0.5*C521)</f>
        <v>7579</v>
      </c>
      <c r="H521" s="2">
        <f t="shared" ref="H521" si="4012">INT(H518+0.5*C521)</f>
        <v>7579</v>
      </c>
      <c r="I521" s="2">
        <f t="shared" ref="I521" si="4013">INT(I518+0.7*C521)</f>
        <v>10601</v>
      </c>
      <c r="J521" s="6" t="s">
        <v>23</v>
      </c>
      <c r="K521" s="2">
        <f t="shared" ref="K521" si="4014">INT(K518+0.5*C521)</f>
        <v>7619</v>
      </c>
      <c r="L521" s="2" t="s">
        <v>24</v>
      </c>
      <c r="M521" s="2">
        <f t="shared" si="4005"/>
        <v>680</v>
      </c>
      <c r="N521" s="2" t="s">
        <v>27</v>
      </c>
      <c r="O521" s="2">
        <f t="shared" ref="O521" si="4015">INT(O518+0.1*C521)</f>
        <v>1445</v>
      </c>
      <c r="P521" s="2">
        <f t="shared" si="4007"/>
        <v>85</v>
      </c>
    </row>
    <row r="522" spans="1:16" x14ac:dyDescent="0.25">
      <c r="A522" s="5" t="s">
        <v>548</v>
      </c>
      <c r="B522" s="2" t="s">
        <v>1</v>
      </c>
      <c r="C522" s="2">
        <f t="shared" si="3655"/>
        <v>174</v>
      </c>
      <c r="D522" s="5" t="str">
        <f t="shared" ref="D522" si="4016">IF(AND(C522&gt;0,C522&lt;25),"units_archer_1.png",IF(AND(C522&gt;=25,C522&lt;50),"units_archer_2.png",IF(AND(C522&gt;=50,C522&lt;75),"units_archer_3.png",IF(AND(C522&gt;=75,C522&lt;100),"units_archer_4.png",IF(AND(C522&gt;=100,C522&lt;125),"units_archer_5.png",IF(AND(C522&gt;=125,C522&lt;150),"units_archer_6.png",IF(AND(C522&gt;=150,C522&lt;175),"units_archer_7.png",IF(AND(C522&gt;=175,C522&lt;200),"units_archer_8.png",IF(AND(C522&gt;=200,C522&lt;225),"units_archer_9.png",IF(AND(C522&gt;=225,C522&lt;250),"units_archer_10.png",IF(AND(C522&gt;=250,C522&lt;275),"units_archer_11.png",IF(AND(C522&gt;=275,C522&lt;300),"units_pikeman_12.png","units_pikeman_13.png"))))))))))))</f>
        <v>units_archer_7.png</v>
      </c>
      <c r="E522" s="5" t="str">
        <f t="shared" ref="E522:E576" si="4017">"Lkey_combat_unit_archer_"&amp;C522</f>
        <v>Lkey_combat_unit_archer_174</v>
      </c>
      <c r="F522" s="6">
        <f t="shared" ref="F522" si="4018">INT(F519+0.9*C522)</f>
        <v>13723</v>
      </c>
      <c r="G522" s="2">
        <f t="shared" ref="G522" si="4019">INT(G519+0.3*C522)</f>
        <v>4489</v>
      </c>
      <c r="H522" s="2">
        <f t="shared" ref="H522" si="4020">INT(H519+0.75*C522)</f>
        <v>11379</v>
      </c>
      <c r="I522" s="2">
        <f t="shared" ref="I522" si="4021">INT(I519+0.4*C522)</f>
        <v>6026</v>
      </c>
      <c r="J522" s="6" t="s">
        <v>23</v>
      </c>
      <c r="K522" s="2">
        <f t="shared" ref="K522:K523" si="4022">INT(K519+0.1*C522)</f>
        <v>1455</v>
      </c>
      <c r="L522" s="2" t="s">
        <v>24</v>
      </c>
      <c r="M522" s="2">
        <f t="shared" ref="M522" si="4023">INT(M519+0.5*C522)</f>
        <v>7609</v>
      </c>
      <c r="N522" s="2" t="s">
        <v>27</v>
      </c>
      <c r="O522" s="2">
        <f t="shared" ref="O522" si="4024">INT(O519+0.05*C522)</f>
        <v>680</v>
      </c>
      <c r="P522" s="2">
        <f t="shared" si="4007"/>
        <v>90</v>
      </c>
    </row>
    <row r="523" spans="1:16" x14ac:dyDescent="0.25">
      <c r="A523" s="5" t="s">
        <v>549</v>
      </c>
      <c r="B523" s="2" t="s">
        <v>3</v>
      </c>
      <c r="C523" s="2">
        <f t="shared" si="3655"/>
        <v>174</v>
      </c>
      <c r="D523" s="5" t="str">
        <f t="shared" ref="D523" si="4025">IF(AND(C523&gt;0,C523&lt;25),"units_knight_1.png",IF(AND(C523&gt;=25,C523&lt;50),"units_knight_2.png",IF(AND(C523&gt;=50,C523&lt;75),"units_knight_3.png",IF(AND(C523&gt;=75,C523&lt;100),"units_knight_4.png",IF(AND(C523&gt;=100,C523&lt;125),"units_knight_5.png",IF(AND(C523&gt;=125,C523&lt;150),"units_knight_6.png",IF(AND(C523&gt;=150,C523&lt;175),"units_knight_7.png",IF(AND(C523&gt;=175,C523&lt;200),"units_knight_8.png",IF(AND(C523&gt;=200,C523&lt;225),"units_knight_9.png",IF(AND(C523&gt;=225,C523&lt;250),"units_knight_10.png",IF(AND(C523&gt;=250,C523&lt;275),"units_knight_11.png",IF(AND(C523&gt;=275,C523&lt;300),"units_pikeman_12.png","units_pikeman_13.png"))))))))))))</f>
        <v>units_knight_7.png</v>
      </c>
      <c r="E523" s="5" t="str">
        <f t="shared" ref="E523:E577" si="4026">"Lkey_combat_unit_knight_"&amp;C523</f>
        <v>Lkey_combat_unit_knight_174</v>
      </c>
      <c r="F523" s="6">
        <f t="shared" ref="F523" si="4027">INT(F520+1.1*C523)</f>
        <v>16769</v>
      </c>
      <c r="G523" s="2">
        <f t="shared" ref="G523" si="4028">INT(G520+0.6*C523)</f>
        <v>9090</v>
      </c>
      <c r="H523" s="2">
        <f t="shared" ref="H523" si="4029">INT(H520+0.65*C523)</f>
        <v>9827</v>
      </c>
      <c r="I523" s="2">
        <f t="shared" ref="I523" si="4030">INT(I520+0.2*C523)</f>
        <v>2975</v>
      </c>
      <c r="J523" s="6" t="s">
        <v>23</v>
      </c>
      <c r="K523" s="2">
        <f t="shared" si="4022"/>
        <v>1465</v>
      </c>
      <c r="L523" s="2" t="s">
        <v>24</v>
      </c>
      <c r="M523" s="2">
        <f t="shared" ref="M523:M524" si="4031">INT(M520+0.05*C523)</f>
        <v>680</v>
      </c>
      <c r="N523" s="2" t="s">
        <v>27</v>
      </c>
      <c r="O523" s="2">
        <f t="shared" ref="O523" si="4032">INT(O520+0.5*C523)</f>
        <v>7599</v>
      </c>
      <c r="P523" s="2">
        <f t="shared" si="4007"/>
        <v>95</v>
      </c>
    </row>
    <row r="524" spans="1:16" x14ac:dyDescent="0.25">
      <c r="A524" s="5" t="s">
        <v>550</v>
      </c>
      <c r="B524" s="2" t="s">
        <v>15</v>
      </c>
      <c r="C524" s="2">
        <f t="shared" si="3655"/>
        <v>175</v>
      </c>
      <c r="D524" s="5" t="str">
        <f t="shared" ref="D524" si="4033">IF(AND(C524&gt;0,C524&lt;25),"units_pikeman_1.png",IF(AND(C524&gt;=25,C524&lt;50),"units_pikeman_2.png",IF(AND(C524&gt;=50,C524&lt;75),"units_pikeman_3.png",IF(AND(C524&gt;=75,C524&lt;100),"units_pikeman_4.png",IF(AND(C524&gt;=100,C524&lt;125),"units_pikeman_5.png",IF(AND(C524&gt;=125,C524&lt;150),"units_pikeman_6.png",IF(AND(C524&gt;=150,C524&lt;175),"units_pikeman_7.png",IF(AND(C524&gt;=175,C524&lt;200),"units_pikeman_8.png",IF(AND(C524&gt;=200,C524&lt;225),"units_pikeman_9.png",IF(AND(C524&gt;=225,C524&lt;250),"units_pikeman_10.png",IF(AND(C524&gt;=250,C524&lt;275),"units_pikeman_11.png",IF(AND(C524&gt;=275,C524&lt;300),"units_pikeman_12.png","units_pikeman_13.png"))))))))))))</f>
        <v>units_pikeman_8.png</v>
      </c>
      <c r="E524" s="5" t="str">
        <f t="shared" ref="E524:E578" si="4034">"Lkey_combat_unit_pikeman_"&amp;C524</f>
        <v>Lkey_combat_unit_pikeman_175</v>
      </c>
      <c r="F524" s="6">
        <f t="shared" ref="F524" si="4035">INT(F521+1.3*C524)</f>
        <v>20060</v>
      </c>
      <c r="G524" s="2">
        <f t="shared" ref="G524" si="4036">INT(G521+0.5*C524)</f>
        <v>7666</v>
      </c>
      <c r="H524" s="2">
        <f t="shared" ref="H524" si="4037">INT(H521+0.5*C524)</f>
        <v>7666</v>
      </c>
      <c r="I524" s="2">
        <f t="shared" ref="I524" si="4038">INT(I521+0.7*C524)</f>
        <v>10723</v>
      </c>
      <c r="J524" s="6" t="s">
        <v>23</v>
      </c>
      <c r="K524" s="2">
        <f t="shared" ref="K524" si="4039">INT(K521+0.5*C524)</f>
        <v>7706</v>
      </c>
      <c r="L524" s="2" t="s">
        <v>24</v>
      </c>
      <c r="M524" s="2">
        <f t="shared" si="4031"/>
        <v>688</v>
      </c>
      <c r="N524" s="2" t="s">
        <v>27</v>
      </c>
      <c r="O524" s="2">
        <f t="shared" ref="O524" si="4040">INT(O521+0.1*C524)</f>
        <v>1462</v>
      </c>
      <c r="P524" s="2">
        <f t="shared" si="4007"/>
        <v>86</v>
      </c>
    </row>
    <row r="525" spans="1:16" x14ac:dyDescent="0.25">
      <c r="A525" s="5" t="s">
        <v>551</v>
      </c>
      <c r="B525" s="2" t="s">
        <v>1</v>
      </c>
      <c r="C525" s="2">
        <f t="shared" si="3655"/>
        <v>175</v>
      </c>
      <c r="D525" s="5" t="str">
        <f t="shared" ref="D525" si="4041">IF(AND(C525&gt;0,C525&lt;25),"units_archer_1.png",IF(AND(C525&gt;=25,C525&lt;50),"units_archer_2.png",IF(AND(C525&gt;=50,C525&lt;75),"units_archer_3.png",IF(AND(C525&gt;=75,C525&lt;100),"units_archer_4.png",IF(AND(C525&gt;=100,C525&lt;125),"units_archer_5.png",IF(AND(C525&gt;=125,C525&lt;150),"units_archer_6.png",IF(AND(C525&gt;=150,C525&lt;175),"units_archer_7.png",IF(AND(C525&gt;=175,C525&lt;200),"units_archer_8.png",IF(AND(C525&gt;=200,C525&lt;225),"units_archer_9.png",IF(AND(C525&gt;=225,C525&lt;250),"units_archer_10.png",IF(AND(C525&gt;=250,C525&lt;275),"units_archer_11.png",IF(AND(C525&gt;=275,C525&lt;300),"units_pikeman_12.png","units_pikeman_13.png"))))))))))))</f>
        <v>units_archer_8.png</v>
      </c>
      <c r="E525" s="5" t="str">
        <f t="shared" ref="E525:E579" si="4042">"Lkey_combat_unit_archer_"&amp;C525</f>
        <v>Lkey_combat_unit_archer_175</v>
      </c>
      <c r="F525" s="6">
        <f t="shared" ref="F525" si="4043">INT(F522+0.9*C525)</f>
        <v>13880</v>
      </c>
      <c r="G525" s="2">
        <f t="shared" ref="G525" si="4044">INT(G522+0.3*C525)</f>
        <v>4541</v>
      </c>
      <c r="H525" s="2">
        <f t="shared" ref="H525" si="4045">INT(H522+0.75*C525)</f>
        <v>11510</v>
      </c>
      <c r="I525" s="2">
        <f t="shared" ref="I525" si="4046">INT(I522+0.4*C525)</f>
        <v>6096</v>
      </c>
      <c r="J525" s="6" t="s">
        <v>23</v>
      </c>
      <c r="K525" s="2">
        <f t="shared" ref="K525:K526" si="4047">INT(K522+0.1*C525)</f>
        <v>1472</v>
      </c>
      <c r="L525" s="2" t="s">
        <v>24</v>
      </c>
      <c r="M525" s="2">
        <f t="shared" ref="M525" si="4048">INT(M522+0.5*C525)</f>
        <v>7696</v>
      </c>
      <c r="N525" s="2" t="s">
        <v>27</v>
      </c>
      <c r="O525" s="2">
        <f t="shared" ref="O525" si="4049">INT(O522+0.05*C525)</f>
        <v>688</v>
      </c>
      <c r="P525" s="2">
        <f t="shared" si="4007"/>
        <v>91</v>
      </c>
    </row>
    <row r="526" spans="1:16" x14ac:dyDescent="0.25">
      <c r="A526" s="5" t="s">
        <v>552</v>
      </c>
      <c r="B526" s="2" t="s">
        <v>3</v>
      </c>
      <c r="C526" s="2">
        <f t="shared" si="3655"/>
        <v>175</v>
      </c>
      <c r="D526" s="5" t="str">
        <f t="shared" ref="D526" si="4050">IF(AND(C526&gt;0,C526&lt;25),"units_knight_1.png",IF(AND(C526&gt;=25,C526&lt;50),"units_knight_2.png",IF(AND(C526&gt;=50,C526&lt;75),"units_knight_3.png",IF(AND(C526&gt;=75,C526&lt;100),"units_knight_4.png",IF(AND(C526&gt;=100,C526&lt;125),"units_knight_5.png",IF(AND(C526&gt;=125,C526&lt;150),"units_knight_6.png",IF(AND(C526&gt;=150,C526&lt;175),"units_knight_7.png",IF(AND(C526&gt;=175,C526&lt;200),"units_knight_8.png",IF(AND(C526&gt;=200,C526&lt;225),"units_knight_9.png",IF(AND(C526&gt;=225,C526&lt;250),"units_knight_10.png",IF(AND(C526&gt;=250,C526&lt;275),"units_knight_11.png",IF(AND(C526&gt;=275,C526&lt;300),"units_pikeman_12.png","units_pikeman_13.png"))))))))))))</f>
        <v>units_knight_8.png</v>
      </c>
      <c r="E526" s="5" t="str">
        <f t="shared" ref="E526:E580" si="4051">"Lkey_combat_unit_knight_"&amp;C526</f>
        <v>Lkey_combat_unit_knight_175</v>
      </c>
      <c r="F526" s="6">
        <f t="shared" ref="F526" si="4052">INT(F523+1.1*C526)</f>
        <v>16961</v>
      </c>
      <c r="G526" s="2">
        <f t="shared" ref="G526" si="4053">INT(G523+0.6*C526)</f>
        <v>9195</v>
      </c>
      <c r="H526" s="2">
        <f t="shared" ref="H526" si="4054">INT(H523+0.65*C526)</f>
        <v>9940</v>
      </c>
      <c r="I526" s="2">
        <f t="shared" ref="I526" si="4055">INT(I523+0.2*C526)</f>
        <v>3010</v>
      </c>
      <c r="J526" s="6" t="s">
        <v>23</v>
      </c>
      <c r="K526" s="2">
        <f t="shared" si="4047"/>
        <v>1482</v>
      </c>
      <c r="L526" s="2" t="s">
        <v>24</v>
      </c>
      <c r="M526" s="2">
        <f t="shared" ref="M526:M527" si="4056">INT(M523+0.05*C526)</f>
        <v>688</v>
      </c>
      <c r="N526" s="2" t="s">
        <v>27</v>
      </c>
      <c r="O526" s="2">
        <f t="shared" ref="O526" si="4057">INT(O523+0.5*C526)</f>
        <v>7686</v>
      </c>
      <c r="P526" s="2">
        <f t="shared" si="4007"/>
        <v>96</v>
      </c>
    </row>
    <row r="527" spans="1:16" x14ac:dyDescent="0.25">
      <c r="A527" s="5" t="s">
        <v>553</v>
      </c>
      <c r="B527" s="2" t="s">
        <v>15</v>
      </c>
      <c r="C527" s="2">
        <f t="shared" si="3655"/>
        <v>176</v>
      </c>
      <c r="D527" s="5" t="str">
        <f t="shared" ref="D527" si="4058">IF(AND(C527&gt;0,C527&lt;25),"units_pikeman_1.png",IF(AND(C527&gt;=25,C527&lt;50),"units_pikeman_2.png",IF(AND(C527&gt;=50,C527&lt;75),"units_pikeman_3.png",IF(AND(C527&gt;=75,C527&lt;100),"units_pikeman_4.png",IF(AND(C527&gt;=100,C527&lt;125),"units_pikeman_5.png",IF(AND(C527&gt;=125,C527&lt;150),"units_pikeman_6.png",IF(AND(C527&gt;=150,C527&lt;175),"units_pikeman_7.png",IF(AND(C527&gt;=175,C527&lt;200),"units_pikeman_8.png",IF(AND(C527&gt;=200,C527&lt;225),"units_pikeman_9.png",IF(AND(C527&gt;=225,C527&lt;250),"units_pikeman_10.png",IF(AND(C527&gt;=250,C527&lt;275),"units_pikeman_11.png",IF(AND(C527&gt;=275,C527&lt;300),"units_pikeman_12.png","units_pikeman_13.png"))))))))))))</f>
        <v>units_pikeman_8.png</v>
      </c>
      <c r="E527" s="5" t="str">
        <f t="shared" ref="E527:E581" si="4059">"Lkey_combat_unit_pikeman_"&amp;C527</f>
        <v>Lkey_combat_unit_pikeman_176</v>
      </c>
      <c r="F527" s="6">
        <f t="shared" ref="F527" si="4060">INT(F524+1.3*C527)</f>
        <v>20288</v>
      </c>
      <c r="G527" s="2">
        <f t="shared" ref="G527" si="4061">INT(G524+0.5*C527)</f>
        <v>7754</v>
      </c>
      <c r="H527" s="2">
        <f t="shared" ref="H527" si="4062">INT(H524+0.5*C527)</f>
        <v>7754</v>
      </c>
      <c r="I527" s="2">
        <f t="shared" ref="I527" si="4063">INT(I524+0.7*C527)</f>
        <v>10846</v>
      </c>
      <c r="J527" s="6" t="s">
        <v>23</v>
      </c>
      <c r="K527" s="2">
        <f t="shared" ref="K527" si="4064">INT(K524+0.5*C527)</f>
        <v>7794</v>
      </c>
      <c r="L527" s="2" t="s">
        <v>24</v>
      </c>
      <c r="M527" s="2">
        <f t="shared" si="4056"/>
        <v>696</v>
      </c>
      <c r="N527" s="2" t="s">
        <v>27</v>
      </c>
      <c r="O527" s="2">
        <f t="shared" ref="O527" si="4065">INT(O524+0.1*C527)</f>
        <v>1479</v>
      </c>
      <c r="P527" s="2">
        <f t="shared" si="4007"/>
        <v>87</v>
      </c>
    </row>
    <row r="528" spans="1:16" x14ac:dyDescent="0.25">
      <c r="A528" s="5" t="s">
        <v>554</v>
      </c>
      <c r="B528" s="2" t="s">
        <v>1</v>
      </c>
      <c r="C528" s="2">
        <f t="shared" si="3655"/>
        <v>176</v>
      </c>
      <c r="D528" s="5" t="str">
        <f t="shared" ref="D528" si="4066">IF(AND(C528&gt;0,C528&lt;25),"units_archer_1.png",IF(AND(C528&gt;=25,C528&lt;50),"units_archer_2.png",IF(AND(C528&gt;=50,C528&lt;75),"units_archer_3.png",IF(AND(C528&gt;=75,C528&lt;100),"units_archer_4.png",IF(AND(C528&gt;=100,C528&lt;125),"units_archer_5.png",IF(AND(C528&gt;=125,C528&lt;150),"units_archer_6.png",IF(AND(C528&gt;=150,C528&lt;175),"units_archer_7.png",IF(AND(C528&gt;=175,C528&lt;200),"units_archer_8.png",IF(AND(C528&gt;=200,C528&lt;225),"units_archer_9.png",IF(AND(C528&gt;=225,C528&lt;250),"units_archer_10.png",IF(AND(C528&gt;=250,C528&lt;275),"units_archer_11.png",IF(AND(C528&gt;=275,C528&lt;300),"units_pikeman_12.png","units_pikeman_13.png"))))))))))))</f>
        <v>units_archer_8.png</v>
      </c>
      <c r="E528" s="5" t="str">
        <f t="shared" ref="E528:E582" si="4067">"Lkey_combat_unit_archer_"&amp;C528</f>
        <v>Lkey_combat_unit_archer_176</v>
      </c>
      <c r="F528" s="6">
        <f t="shared" ref="F528" si="4068">INT(F525+0.9*C528)</f>
        <v>14038</v>
      </c>
      <c r="G528" s="2">
        <f t="shared" ref="G528" si="4069">INT(G525+0.3*C528)</f>
        <v>4593</v>
      </c>
      <c r="H528" s="2">
        <f t="shared" ref="H528" si="4070">INT(H525+0.75*C528)</f>
        <v>11642</v>
      </c>
      <c r="I528" s="2">
        <f t="shared" ref="I528" si="4071">INT(I525+0.4*C528)</f>
        <v>6166</v>
      </c>
      <c r="J528" s="6" t="s">
        <v>23</v>
      </c>
      <c r="K528" s="2">
        <f t="shared" ref="K528:K529" si="4072">INT(K525+0.1*C528)</f>
        <v>1489</v>
      </c>
      <c r="L528" s="2" t="s">
        <v>24</v>
      </c>
      <c r="M528" s="2">
        <f t="shared" ref="M528" si="4073">INT(M525+0.5*C528)</f>
        <v>7784</v>
      </c>
      <c r="N528" s="2" t="s">
        <v>27</v>
      </c>
      <c r="O528" s="2">
        <f t="shared" ref="O528" si="4074">INT(O525+0.05*C528)</f>
        <v>696</v>
      </c>
      <c r="P528" s="2">
        <f t="shared" si="4007"/>
        <v>92</v>
      </c>
    </row>
    <row r="529" spans="1:16" x14ac:dyDescent="0.25">
      <c r="A529" s="5" t="s">
        <v>555</v>
      </c>
      <c r="B529" s="2" t="s">
        <v>3</v>
      </c>
      <c r="C529" s="2">
        <f t="shared" si="3655"/>
        <v>176</v>
      </c>
      <c r="D529" s="5" t="str">
        <f t="shared" ref="D529" si="4075">IF(AND(C529&gt;0,C529&lt;25),"units_knight_1.png",IF(AND(C529&gt;=25,C529&lt;50),"units_knight_2.png",IF(AND(C529&gt;=50,C529&lt;75),"units_knight_3.png",IF(AND(C529&gt;=75,C529&lt;100),"units_knight_4.png",IF(AND(C529&gt;=100,C529&lt;125),"units_knight_5.png",IF(AND(C529&gt;=125,C529&lt;150),"units_knight_6.png",IF(AND(C529&gt;=150,C529&lt;175),"units_knight_7.png",IF(AND(C529&gt;=175,C529&lt;200),"units_knight_8.png",IF(AND(C529&gt;=200,C529&lt;225),"units_knight_9.png",IF(AND(C529&gt;=225,C529&lt;250),"units_knight_10.png",IF(AND(C529&gt;=250,C529&lt;275),"units_knight_11.png",IF(AND(C529&gt;=275,C529&lt;300),"units_pikeman_12.png","units_pikeman_13.png"))))))))))))</f>
        <v>units_knight_8.png</v>
      </c>
      <c r="E529" s="5" t="str">
        <f t="shared" ref="E529:E583" si="4076">"Lkey_combat_unit_knight_"&amp;C529</f>
        <v>Lkey_combat_unit_knight_176</v>
      </c>
      <c r="F529" s="6">
        <f t="shared" ref="F529" si="4077">INT(F526+1.1*C529)</f>
        <v>17154</v>
      </c>
      <c r="G529" s="2">
        <f t="shared" ref="G529" si="4078">INT(G526+0.6*C529)</f>
        <v>9300</v>
      </c>
      <c r="H529" s="2">
        <f t="shared" ref="H529" si="4079">INT(H526+0.65*C529)</f>
        <v>10054</v>
      </c>
      <c r="I529" s="2">
        <f t="shared" ref="I529" si="4080">INT(I526+0.2*C529)</f>
        <v>3045</v>
      </c>
      <c r="J529" s="6" t="s">
        <v>23</v>
      </c>
      <c r="K529" s="2">
        <f t="shared" si="4072"/>
        <v>1499</v>
      </c>
      <c r="L529" s="2" t="s">
        <v>24</v>
      </c>
      <c r="M529" s="2">
        <f t="shared" ref="M529:M530" si="4081">INT(M526+0.05*C529)</f>
        <v>696</v>
      </c>
      <c r="N529" s="2" t="s">
        <v>27</v>
      </c>
      <c r="O529" s="2">
        <f t="shared" ref="O529" si="4082">INT(O526+0.5*C529)</f>
        <v>7774</v>
      </c>
      <c r="P529" s="2">
        <f t="shared" si="4007"/>
        <v>97</v>
      </c>
    </row>
    <row r="530" spans="1:16" x14ac:dyDescent="0.25">
      <c r="A530" s="5" t="s">
        <v>556</v>
      </c>
      <c r="B530" s="2" t="s">
        <v>15</v>
      </c>
      <c r="C530" s="2">
        <f t="shared" si="3655"/>
        <v>177</v>
      </c>
      <c r="D530" s="5" t="str">
        <f t="shared" ref="D530" si="4083">IF(AND(C530&gt;0,C530&lt;25),"units_pikeman_1.png",IF(AND(C530&gt;=25,C530&lt;50),"units_pikeman_2.png",IF(AND(C530&gt;=50,C530&lt;75),"units_pikeman_3.png",IF(AND(C530&gt;=75,C530&lt;100),"units_pikeman_4.png",IF(AND(C530&gt;=100,C530&lt;125),"units_pikeman_5.png",IF(AND(C530&gt;=125,C530&lt;150),"units_pikeman_6.png",IF(AND(C530&gt;=150,C530&lt;175),"units_pikeman_7.png",IF(AND(C530&gt;=175,C530&lt;200),"units_pikeman_8.png",IF(AND(C530&gt;=200,C530&lt;225),"units_pikeman_9.png",IF(AND(C530&gt;=225,C530&lt;250),"units_pikeman_10.png",IF(AND(C530&gt;=250,C530&lt;275),"units_pikeman_11.png",IF(AND(C530&gt;=275,C530&lt;300),"units_pikeman_12.png","units_pikeman_13.png"))))))))))))</f>
        <v>units_pikeman_8.png</v>
      </c>
      <c r="E530" s="5" t="str">
        <f t="shared" ref="E530:E584" si="4084">"Lkey_combat_unit_pikeman_"&amp;C530</f>
        <v>Lkey_combat_unit_pikeman_177</v>
      </c>
      <c r="F530" s="6">
        <f t="shared" ref="F530" si="4085">INT(F527+1.3*C530)</f>
        <v>20518</v>
      </c>
      <c r="G530" s="2">
        <f t="shared" ref="G530" si="4086">INT(G527+0.5*C530)</f>
        <v>7842</v>
      </c>
      <c r="H530" s="2">
        <f t="shared" ref="H530" si="4087">INT(H527+0.5*C530)</f>
        <v>7842</v>
      </c>
      <c r="I530" s="2">
        <f t="shared" ref="I530" si="4088">INT(I527+0.7*C530)</f>
        <v>10969</v>
      </c>
      <c r="J530" s="6" t="s">
        <v>23</v>
      </c>
      <c r="K530" s="2">
        <f t="shared" ref="K530" si="4089">INT(K527+0.5*C530)</f>
        <v>7882</v>
      </c>
      <c r="L530" s="2" t="s">
        <v>24</v>
      </c>
      <c r="M530" s="2">
        <f t="shared" si="4081"/>
        <v>704</v>
      </c>
      <c r="N530" s="2" t="s">
        <v>27</v>
      </c>
      <c r="O530" s="2">
        <f t="shared" ref="O530" si="4090">INT(O527+0.1*C530)</f>
        <v>1496</v>
      </c>
      <c r="P530" s="2">
        <f t="shared" si="4007"/>
        <v>88</v>
      </c>
    </row>
    <row r="531" spans="1:16" x14ac:dyDescent="0.25">
      <c r="A531" s="5" t="s">
        <v>557</v>
      </c>
      <c r="B531" s="2" t="s">
        <v>1</v>
      </c>
      <c r="C531" s="2">
        <f t="shared" si="3655"/>
        <v>177</v>
      </c>
      <c r="D531" s="5" t="str">
        <f t="shared" ref="D531" si="4091">IF(AND(C531&gt;0,C531&lt;25),"units_archer_1.png",IF(AND(C531&gt;=25,C531&lt;50),"units_archer_2.png",IF(AND(C531&gt;=50,C531&lt;75),"units_archer_3.png",IF(AND(C531&gt;=75,C531&lt;100),"units_archer_4.png",IF(AND(C531&gt;=100,C531&lt;125),"units_archer_5.png",IF(AND(C531&gt;=125,C531&lt;150),"units_archer_6.png",IF(AND(C531&gt;=150,C531&lt;175),"units_archer_7.png",IF(AND(C531&gt;=175,C531&lt;200),"units_archer_8.png",IF(AND(C531&gt;=200,C531&lt;225),"units_archer_9.png",IF(AND(C531&gt;=225,C531&lt;250),"units_archer_10.png",IF(AND(C531&gt;=250,C531&lt;275),"units_archer_11.png",IF(AND(C531&gt;=275,C531&lt;300),"units_pikeman_12.png","units_pikeman_13.png"))))))))))))</f>
        <v>units_archer_8.png</v>
      </c>
      <c r="E531" s="5" t="str">
        <f t="shared" ref="E531:E585" si="4092">"Lkey_combat_unit_archer_"&amp;C531</f>
        <v>Lkey_combat_unit_archer_177</v>
      </c>
      <c r="F531" s="6">
        <f t="shared" ref="F531" si="4093">INT(F528+0.9*C531)</f>
        <v>14197</v>
      </c>
      <c r="G531" s="2">
        <f t="shared" ref="G531" si="4094">INT(G528+0.3*C531)</f>
        <v>4646</v>
      </c>
      <c r="H531" s="2">
        <f t="shared" ref="H531" si="4095">INT(H528+0.75*C531)</f>
        <v>11774</v>
      </c>
      <c r="I531" s="2">
        <f t="shared" ref="I531" si="4096">INT(I528+0.4*C531)</f>
        <v>6236</v>
      </c>
      <c r="J531" s="6" t="s">
        <v>23</v>
      </c>
      <c r="K531" s="2">
        <f t="shared" ref="K531:K532" si="4097">INT(K528+0.1*C531)</f>
        <v>1506</v>
      </c>
      <c r="L531" s="2" t="s">
        <v>24</v>
      </c>
      <c r="M531" s="2">
        <f t="shared" ref="M531" si="4098">INT(M528+0.5*C531)</f>
        <v>7872</v>
      </c>
      <c r="N531" s="2" t="s">
        <v>27</v>
      </c>
      <c r="O531" s="2">
        <f t="shared" ref="O531" si="4099">INT(O528+0.05*C531)</f>
        <v>704</v>
      </c>
      <c r="P531" s="2">
        <f t="shared" si="4007"/>
        <v>93</v>
      </c>
    </row>
    <row r="532" spans="1:16" x14ac:dyDescent="0.25">
      <c r="A532" s="5" t="s">
        <v>558</v>
      </c>
      <c r="B532" s="2" t="s">
        <v>3</v>
      </c>
      <c r="C532" s="2">
        <f t="shared" si="3655"/>
        <v>177</v>
      </c>
      <c r="D532" s="5" t="str">
        <f t="shared" ref="D532" si="4100">IF(AND(C532&gt;0,C532&lt;25),"units_knight_1.png",IF(AND(C532&gt;=25,C532&lt;50),"units_knight_2.png",IF(AND(C532&gt;=50,C532&lt;75),"units_knight_3.png",IF(AND(C532&gt;=75,C532&lt;100),"units_knight_4.png",IF(AND(C532&gt;=100,C532&lt;125),"units_knight_5.png",IF(AND(C532&gt;=125,C532&lt;150),"units_knight_6.png",IF(AND(C532&gt;=150,C532&lt;175),"units_knight_7.png",IF(AND(C532&gt;=175,C532&lt;200),"units_knight_8.png",IF(AND(C532&gt;=200,C532&lt;225),"units_knight_9.png",IF(AND(C532&gt;=225,C532&lt;250),"units_knight_10.png",IF(AND(C532&gt;=250,C532&lt;275),"units_knight_11.png",IF(AND(C532&gt;=275,C532&lt;300),"units_pikeman_12.png","units_pikeman_13.png"))))))))))))</f>
        <v>units_knight_8.png</v>
      </c>
      <c r="E532" s="5" t="str">
        <f t="shared" ref="E532:E586" si="4101">"Lkey_combat_unit_knight_"&amp;C532</f>
        <v>Lkey_combat_unit_knight_177</v>
      </c>
      <c r="F532" s="6">
        <f t="shared" ref="F532" si="4102">INT(F529+1.1*C532)</f>
        <v>17348</v>
      </c>
      <c r="G532" s="2">
        <f t="shared" ref="G532" si="4103">INT(G529+0.6*C532)</f>
        <v>9406</v>
      </c>
      <c r="H532" s="2">
        <f t="shared" ref="H532" si="4104">INT(H529+0.65*C532)</f>
        <v>10169</v>
      </c>
      <c r="I532" s="2">
        <f t="shared" ref="I532" si="4105">INT(I529+0.2*C532)</f>
        <v>3080</v>
      </c>
      <c r="J532" s="6" t="s">
        <v>23</v>
      </c>
      <c r="K532" s="2">
        <f t="shared" si="4097"/>
        <v>1516</v>
      </c>
      <c r="L532" s="2" t="s">
        <v>24</v>
      </c>
      <c r="M532" s="2">
        <f t="shared" ref="M532:M533" si="4106">INT(M529+0.05*C532)</f>
        <v>704</v>
      </c>
      <c r="N532" s="2" t="s">
        <v>27</v>
      </c>
      <c r="O532" s="2">
        <f t="shared" ref="O532" si="4107">INT(O529+0.5*C532)</f>
        <v>7862</v>
      </c>
      <c r="P532" s="2">
        <f t="shared" si="4007"/>
        <v>98</v>
      </c>
    </row>
    <row r="533" spans="1:16" x14ac:dyDescent="0.25">
      <c r="A533" s="5" t="s">
        <v>559</v>
      </c>
      <c r="B533" s="2" t="s">
        <v>15</v>
      </c>
      <c r="C533" s="2">
        <f t="shared" si="3655"/>
        <v>178</v>
      </c>
      <c r="D533" s="5" t="str">
        <f t="shared" ref="D533" si="4108">IF(AND(C533&gt;0,C533&lt;25),"units_pikeman_1.png",IF(AND(C533&gt;=25,C533&lt;50),"units_pikeman_2.png",IF(AND(C533&gt;=50,C533&lt;75),"units_pikeman_3.png",IF(AND(C533&gt;=75,C533&lt;100),"units_pikeman_4.png",IF(AND(C533&gt;=100,C533&lt;125),"units_pikeman_5.png",IF(AND(C533&gt;=125,C533&lt;150),"units_pikeman_6.png",IF(AND(C533&gt;=150,C533&lt;175),"units_pikeman_7.png",IF(AND(C533&gt;=175,C533&lt;200),"units_pikeman_8.png",IF(AND(C533&gt;=200,C533&lt;225),"units_pikeman_9.png",IF(AND(C533&gt;=225,C533&lt;250),"units_pikeman_10.png",IF(AND(C533&gt;=250,C533&lt;275),"units_pikeman_11.png",IF(AND(C533&gt;=275,C533&lt;300),"units_pikeman_12.png","units_pikeman_13.png"))))))))))))</f>
        <v>units_pikeman_8.png</v>
      </c>
      <c r="E533" s="5" t="str">
        <f t="shared" ref="E533:E587" si="4109">"Lkey_combat_unit_pikeman_"&amp;C533</f>
        <v>Lkey_combat_unit_pikeman_178</v>
      </c>
      <c r="F533" s="6">
        <f t="shared" ref="F533" si="4110">INT(F530+1.3*C533)</f>
        <v>20749</v>
      </c>
      <c r="G533" s="2">
        <f t="shared" ref="G533" si="4111">INT(G530+0.5*C533)</f>
        <v>7931</v>
      </c>
      <c r="H533" s="2">
        <f t="shared" ref="H533" si="4112">INT(H530+0.5*C533)</f>
        <v>7931</v>
      </c>
      <c r="I533" s="2">
        <f t="shared" ref="I533" si="4113">INT(I530+0.7*C533)</f>
        <v>11093</v>
      </c>
      <c r="J533" s="6" t="s">
        <v>23</v>
      </c>
      <c r="K533" s="2">
        <f t="shared" ref="K533" si="4114">INT(K530+0.5*C533)</f>
        <v>7971</v>
      </c>
      <c r="L533" s="2" t="s">
        <v>24</v>
      </c>
      <c r="M533" s="2">
        <f t="shared" si="4106"/>
        <v>712</v>
      </c>
      <c r="N533" s="2" t="s">
        <v>27</v>
      </c>
      <c r="O533" s="2">
        <f t="shared" ref="O533" si="4115">INT(O530+0.1*C533)</f>
        <v>1513</v>
      </c>
      <c r="P533" s="2">
        <f t="shared" si="4007"/>
        <v>89</v>
      </c>
    </row>
    <row r="534" spans="1:16" x14ac:dyDescent="0.25">
      <c r="A534" s="5" t="s">
        <v>560</v>
      </c>
      <c r="B534" s="2" t="s">
        <v>1</v>
      </c>
      <c r="C534" s="2">
        <f t="shared" si="3655"/>
        <v>178</v>
      </c>
      <c r="D534" s="5" t="str">
        <f t="shared" ref="D534" si="4116">IF(AND(C534&gt;0,C534&lt;25),"units_archer_1.png",IF(AND(C534&gt;=25,C534&lt;50),"units_archer_2.png",IF(AND(C534&gt;=50,C534&lt;75),"units_archer_3.png",IF(AND(C534&gt;=75,C534&lt;100),"units_archer_4.png",IF(AND(C534&gt;=100,C534&lt;125),"units_archer_5.png",IF(AND(C534&gt;=125,C534&lt;150),"units_archer_6.png",IF(AND(C534&gt;=150,C534&lt;175),"units_archer_7.png",IF(AND(C534&gt;=175,C534&lt;200),"units_archer_8.png",IF(AND(C534&gt;=200,C534&lt;225),"units_archer_9.png",IF(AND(C534&gt;=225,C534&lt;250),"units_archer_10.png",IF(AND(C534&gt;=250,C534&lt;275),"units_archer_11.png",IF(AND(C534&gt;=275,C534&lt;300),"units_pikeman_12.png","units_pikeman_13.png"))))))))))))</f>
        <v>units_archer_8.png</v>
      </c>
      <c r="E534" s="5" t="str">
        <f t="shared" ref="E534:E588" si="4117">"Lkey_combat_unit_archer_"&amp;C534</f>
        <v>Lkey_combat_unit_archer_178</v>
      </c>
      <c r="F534" s="6">
        <f t="shared" ref="F534" si="4118">INT(F531+0.9*C534)</f>
        <v>14357</v>
      </c>
      <c r="G534" s="2">
        <f t="shared" ref="G534" si="4119">INT(G531+0.3*C534)</f>
        <v>4699</v>
      </c>
      <c r="H534" s="2">
        <f t="shared" ref="H534" si="4120">INT(H531+0.75*C534)</f>
        <v>11907</v>
      </c>
      <c r="I534" s="2">
        <f t="shared" ref="I534" si="4121">INT(I531+0.4*C534)</f>
        <v>6307</v>
      </c>
      <c r="J534" s="6" t="s">
        <v>23</v>
      </c>
      <c r="K534" s="2">
        <f t="shared" ref="K534:K535" si="4122">INT(K531+0.1*C534)</f>
        <v>1523</v>
      </c>
      <c r="L534" s="2" t="s">
        <v>24</v>
      </c>
      <c r="M534" s="2">
        <f t="shared" ref="M534" si="4123">INT(M531+0.5*C534)</f>
        <v>7961</v>
      </c>
      <c r="N534" s="2" t="s">
        <v>27</v>
      </c>
      <c r="O534" s="2">
        <f t="shared" ref="O534" si="4124">INT(O531+0.05*C534)</f>
        <v>712</v>
      </c>
      <c r="P534" s="2">
        <f t="shared" si="4007"/>
        <v>94</v>
      </c>
    </row>
    <row r="535" spans="1:16" x14ac:dyDescent="0.25">
      <c r="A535" s="5" t="s">
        <v>561</v>
      </c>
      <c r="B535" s="2" t="s">
        <v>3</v>
      </c>
      <c r="C535" s="2">
        <f t="shared" si="3655"/>
        <v>178</v>
      </c>
      <c r="D535" s="5" t="str">
        <f t="shared" ref="D535" si="4125">IF(AND(C535&gt;0,C535&lt;25),"units_knight_1.png",IF(AND(C535&gt;=25,C535&lt;50),"units_knight_2.png",IF(AND(C535&gt;=50,C535&lt;75),"units_knight_3.png",IF(AND(C535&gt;=75,C535&lt;100),"units_knight_4.png",IF(AND(C535&gt;=100,C535&lt;125),"units_knight_5.png",IF(AND(C535&gt;=125,C535&lt;150),"units_knight_6.png",IF(AND(C535&gt;=150,C535&lt;175),"units_knight_7.png",IF(AND(C535&gt;=175,C535&lt;200),"units_knight_8.png",IF(AND(C535&gt;=200,C535&lt;225),"units_knight_9.png",IF(AND(C535&gt;=225,C535&lt;250),"units_knight_10.png",IF(AND(C535&gt;=250,C535&lt;275),"units_knight_11.png",IF(AND(C535&gt;=275,C535&lt;300),"units_pikeman_12.png","units_pikeman_13.png"))))))))))))</f>
        <v>units_knight_8.png</v>
      </c>
      <c r="E535" s="5" t="str">
        <f t="shared" ref="E535:E589" si="4126">"Lkey_combat_unit_knight_"&amp;C535</f>
        <v>Lkey_combat_unit_knight_178</v>
      </c>
      <c r="F535" s="6">
        <f t="shared" ref="F535" si="4127">INT(F532+1.1*C535)</f>
        <v>17543</v>
      </c>
      <c r="G535" s="2">
        <f t="shared" ref="G535" si="4128">INT(G532+0.6*C535)</f>
        <v>9512</v>
      </c>
      <c r="H535" s="2">
        <f t="shared" ref="H535" si="4129">INT(H532+0.65*C535)</f>
        <v>10284</v>
      </c>
      <c r="I535" s="2">
        <f t="shared" ref="I535" si="4130">INT(I532+0.2*C535)</f>
        <v>3115</v>
      </c>
      <c r="J535" s="6" t="s">
        <v>23</v>
      </c>
      <c r="K535" s="2">
        <f t="shared" si="4122"/>
        <v>1533</v>
      </c>
      <c r="L535" s="2" t="s">
        <v>24</v>
      </c>
      <c r="M535" s="2">
        <f t="shared" ref="M535:M536" si="4131">INT(M532+0.05*C535)</f>
        <v>712</v>
      </c>
      <c r="N535" s="2" t="s">
        <v>27</v>
      </c>
      <c r="O535" s="2">
        <f t="shared" ref="O535" si="4132">INT(O532+0.5*C535)</f>
        <v>7951</v>
      </c>
      <c r="P535" s="2">
        <f t="shared" si="4007"/>
        <v>99</v>
      </c>
    </row>
    <row r="536" spans="1:16" x14ac:dyDescent="0.25">
      <c r="A536" s="5" t="s">
        <v>562</v>
      </c>
      <c r="B536" s="2" t="s">
        <v>15</v>
      </c>
      <c r="C536" s="2">
        <f t="shared" si="3655"/>
        <v>179</v>
      </c>
      <c r="D536" s="5" t="str">
        <f t="shared" ref="D536" si="4133">IF(AND(C536&gt;0,C536&lt;25),"units_pikeman_1.png",IF(AND(C536&gt;=25,C536&lt;50),"units_pikeman_2.png",IF(AND(C536&gt;=50,C536&lt;75),"units_pikeman_3.png",IF(AND(C536&gt;=75,C536&lt;100),"units_pikeman_4.png",IF(AND(C536&gt;=100,C536&lt;125),"units_pikeman_5.png",IF(AND(C536&gt;=125,C536&lt;150),"units_pikeman_6.png",IF(AND(C536&gt;=150,C536&lt;175),"units_pikeman_7.png",IF(AND(C536&gt;=175,C536&lt;200),"units_pikeman_8.png",IF(AND(C536&gt;=200,C536&lt;225),"units_pikeman_9.png",IF(AND(C536&gt;=225,C536&lt;250),"units_pikeman_10.png",IF(AND(C536&gt;=250,C536&lt;275),"units_pikeman_11.png",IF(AND(C536&gt;=275,C536&lt;300),"units_pikeman_12.png","units_pikeman_13.png"))))))))))))</f>
        <v>units_pikeman_8.png</v>
      </c>
      <c r="E536" s="5" t="str">
        <f t="shared" ref="E536:E590" si="4134">"Lkey_combat_unit_pikeman_"&amp;C536</f>
        <v>Lkey_combat_unit_pikeman_179</v>
      </c>
      <c r="F536" s="6">
        <f t="shared" ref="F536" si="4135">INT(F533+1.3*C536)</f>
        <v>20981</v>
      </c>
      <c r="G536" s="2">
        <f t="shared" ref="G536" si="4136">INT(G533+0.5*C536)</f>
        <v>8020</v>
      </c>
      <c r="H536" s="2">
        <f t="shared" ref="H536" si="4137">INT(H533+0.5*C536)</f>
        <v>8020</v>
      </c>
      <c r="I536" s="2">
        <f t="shared" ref="I536" si="4138">INT(I533+0.7*C536)</f>
        <v>11218</v>
      </c>
      <c r="J536" s="6" t="s">
        <v>23</v>
      </c>
      <c r="K536" s="2">
        <f t="shared" ref="K536" si="4139">INT(K533+0.5*C536)</f>
        <v>8060</v>
      </c>
      <c r="L536" s="2" t="s">
        <v>24</v>
      </c>
      <c r="M536" s="2">
        <f t="shared" si="4131"/>
        <v>720</v>
      </c>
      <c r="N536" s="2" t="s">
        <v>27</v>
      </c>
      <c r="O536" s="2">
        <f t="shared" ref="O536" si="4140">INT(O533+0.1*C536)</f>
        <v>1530</v>
      </c>
      <c r="P536" s="2">
        <f t="shared" si="4007"/>
        <v>90</v>
      </c>
    </row>
    <row r="537" spans="1:16" x14ac:dyDescent="0.25">
      <c r="A537" s="5" t="s">
        <v>563</v>
      </c>
      <c r="B537" s="2" t="s">
        <v>1</v>
      </c>
      <c r="C537" s="2">
        <f t="shared" si="3655"/>
        <v>179</v>
      </c>
      <c r="D537" s="5" t="str">
        <f t="shared" ref="D537" si="4141">IF(AND(C537&gt;0,C537&lt;25),"units_archer_1.png",IF(AND(C537&gt;=25,C537&lt;50),"units_archer_2.png",IF(AND(C537&gt;=50,C537&lt;75),"units_archer_3.png",IF(AND(C537&gt;=75,C537&lt;100),"units_archer_4.png",IF(AND(C537&gt;=100,C537&lt;125),"units_archer_5.png",IF(AND(C537&gt;=125,C537&lt;150),"units_archer_6.png",IF(AND(C537&gt;=150,C537&lt;175),"units_archer_7.png",IF(AND(C537&gt;=175,C537&lt;200),"units_archer_8.png",IF(AND(C537&gt;=200,C537&lt;225),"units_archer_9.png",IF(AND(C537&gt;=225,C537&lt;250),"units_archer_10.png",IF(AND(C537&gt;=250,C537&lt;275),"units_archer_11.png",IF(AND(C537&gt;=275,C537&lt;300),"units_pikeman_12.png","units_pikeman_13.png"))))))))))))</f>
        <v>units_archer_8.png</v>
      </c>
      <c r="E537" s="5" t="str">
        <f t="shared" ref="E537:E591" si="4142">"Lkey_combat_unit_archer_"&amp;C537</f>
        <v>Lkey_combat_unit_archer_179</v>
      </c>
      <c r="F537" s="6">
        <f t="shared" ref="F537" si="4143">INT(F534+0.9*C537)</f>
        <v>14518</v>
      </c>
      <c r="G537" s="2">
        <f t="shared" ref="G537" si="4144">INT(G534+0.3*C537)</f>
        <v>4752</v>
      </c>
      <c r="H537" s="2">
        <f t="shared" ref="H537" si="4145">INT(H534+0.75*C537)</f>
        <v>12041</v>
      </c>
      <c r="I537" s="2">
        <f t="shared" ref="I537" si="4146">INT(I534+0.4*C537)</f>
        <v>6378</v>
      </c>
      <c r="J537" s="6" t="s">
        <v>23</v>
      </c>
      <c r="K537" s="2">
        <f t="shared" ref="K537:K538" si="4147">INT(K534+0.1*C537)</f>
        <v>1540</v>
      </c>
      <c r="L537" s="2" t="s">
        <v>24</v>
      </c>
      <c r="M537" s="2">
        <f t="shared" ref="M537" si="4148">INT(M534+0.5*C537)</f>
        <v>8050</v>
      </c>
      <c r="N537" s="2" t="s">
        <v>27</v>
      </c>
      <c r="O537" s="2">
        <f t="shared" ref="O537" si="4149">INT(O534+0.05*C537)</f>
        <v>720</v>
      </c>
      <c r="P537" s="2">
        <f t="shared" si="4007"/>
        <v>95</v>
      </c>
    </row>
    <row r="538" spans="1:16" x14ac:dyDescent="0.25">
      <c r="A538" s="5" t="s">
        <v>564</v>
      </c>
      <c r="B538" s="2" t="s">
        <v>3</v>
      </c>
      <c r="C538" s="2">
        <f t="shared" ref="C538:C601" si="4150">C535+1</f>
        <v>179</v>
      </c>
      <c r="D538" s="5" t="str">
        <f t="shared" ref="D538" si="4151">IF(AND(C538&gt;0,C538&lt;25),"units_knight_1.png",IF(AND(C538&gt;=25,C538&lt;50),"units_knight_2.png",IF(AND(C538&gt;=50,C538&lt;75),"units_knight_3.png",IF(AND(C538&gt;=75,C538&lt;100),"units_knight_4.png",IF(AND(C538&gt;=100,C538&lt;125),"units_knight_5.png",IF(AND(C538&gt;=125,C538&lt;150),"units_knight_6.png",IF(AND(C538&gt;=150,C538&lt;175),"units_knight_7.png",IF(AND(C538&gt;=175,C538&lt;200),"units_knight_8.png",IF(AND(C538&gt;=200,C538&lt;225),"units_knight_9.png",IF(AND(C538&gt;=225,C538&lt;250),"units_knight_10.png",IF(AND(C538&gt;=250,C538&lt;275),"units_knight_11.png",IF(AND(C538&gt;=275,C538&lt;300),"units_pikeman_12.png","units_pikeman_13.png"))))))))))))</f>
        <v>units_knight_8.png</v>
      </c>
      <c r="E538" s="5" t="str">
        <f t="shared" ref="E538:E592" si="4152">"Lkey_combat_unit_knight_"&amp;C538</f>
        <v>Lkey_combat_unit_knight_179</v>
      </c>
      <c r="F538" s="6">
        <f t="shared" ref="F538" si="4153">INT(F535+1.1*C538)</f>
        <v>17739</v>
      </c>
      <c r="G538" s="2">
        <f t="shared" ref="G538" si="4154">INT(G535+0.6*C538)</f>
        <v>9619</v>
      </c>
      <c r="H538" s="2">
        <f t="shared" ref="H538" si="4155">INT(H535+0.65*C538)</f>
        <v>10400</v>
      </c>
      <c r="I538" s="2">
        <f t="shared" ref="I538" si="4156">INT(I535+0.2*C538)</f>
        <v>3150</v>
      </c>
      <c r="J538" s="6" t="s">
        <v>23</v>
      </c>
      <c r="K538" s="2">
        <f t="shared" si="4147"/>
        <v>1550</v>
      </c>
      <c r="L538" s="2" t="s">
        <v>24</v>
      </c>
      <c r="M538" s="2">
        <f t="shared" ref="M538:M539" si="4157">INT(M535+0.05*C538)</f>
        <v>720</v>
      </c>
      <c r="N538" s="2" t="s">
        <v>27</v>
      </c>
      <c r="O538" s="2">
        <f t="shared" ref="O538" si="4158">INT(O535+0.5*C538)</f>
        <v>8040</v>
      </c>
      <c r="P538" s="2">
        <f t="shared" si="4007"/>
        <v>100</v>
      </c>
    </row>
    <row r="539" spans="1:16" x14ac:dyDescent="0.25">
      <c r="A539" s="5" t="s">
        <v>565</v>
      </c>
      <c r="B539" s="2" t="s">
        <v>15</v>
      </c>
      <c r="C539" s="2">
        <f t="shared" si="4150"/>
        <v>180</v>
      </c>
      <c r="D539" s="5" t="str">
        <f t="shared" ref="D539" si="4159">IF(AND(C539&gt;0,C539&lt;25),"units_pikeman_1.png",IF(AND(C539&gt;=25,C539&lt;50),"units_pikeman_2.png",IF(AND(C539&gt;=50,C539&lt;75),"units_pikeman_3.png",IF(AND(C539&gt;=75,C539&lt;100),"units_pikeman_4.png",IF(AND(C539&gt;=100,C539&lt;125),"units_pikeman_5.png",IF(AND(C539&gt;=125,C539&lt;150),"units_pikeman_6.png",IF(AND(C539&gt;=150,C539&lt;175),"units_pikeman_7.png",IF(AND(C539&gt;=175,C539&lt;200),"units_pikeman_8.png",IF(AND(C539&gt;=200,C539&lt;225),"units_pikeman_9.png",IF(AND(C539&gt;=225,C539&lt;250),"units_pikeman_10.png",IF(AND(C539&gt;=250,C539&lt;275),"units_pikeman_11.png",IF(AND(C539&gt;=275,C539&lt;300),"units_pikeman_12.png","units_pikeman_13.png"))))))))))))</f>
        <v>units_pikeman_8.png</v>
      </c>
      <c r="E539" s="5" t="str">
        <f t="shared" ref="E539:E593" si="4160">"Lkey_combat_unit_pikeman_"&amp;C539</f>
        <v>Lkey_combat_unit_pikeman_180</v>
      </c>
      <c r="F539" s="6">
        <f t="shared" ref="F539" si="4161">INT(F536+1.3*C539)</f>
        <v>21215</v>
      </c>
      <c r="G539" s="2">
        <f t="shared" ref="G539" si="4162">INT(G536+0.5*C539)</f>
        <v>8110</v>
      </c>
      <c r="H539" s="2">
        <f t="shared" ref="H539" si="4163">INT(H536+0.5*C539)</f>
        <v>8110</v>
      </c>
      <c r="I539" s="2">
        <f t="shared" ref="I539" si="4164">INT(I536+0.7*C539)</f>
        <v>11344</v>
      </c>
      <c r="J539" s="6" t="s">
        <v>23</v>
      </c>
      <c r="K539" s="2">
        <f t="shared" ref="K539" si="4165">INT(K536+0.5*C539)</f>
        <v>8150</v>
      </c>
      <c r="L539" s="2" t="s">
        <v>24</v>
      </c>
      <c r="M539" s="2">
        <f t="shared" si="4157"/>
        <v>729</v>
      </c>
      <c r="N539" s="2" t="s">
        <v>27</v>
      </c>
      <c r="O539" s="2">
        <f t="shared" ref="O539" si="4166">INT(O536+0.1*C539)</f>
        <v>1548</v>
      </c>
      <c r="P539" s="2">
        <f t="shared" si="4007"/>
        <v>91</v>
      </c>
    </row>
    <row r="540" spans="1:16" x14ac:dyDescent="0.25">
      <c r="A540" s="5" t="s">
        <v>566</v>
      </c>
      <c r="B540" s="2" t="s">
        <v>1</v>
      </c>
      <c r="C540" s="2">
        <f t="shared" si="4150"/>
        <v>180</v>
      </c>
      <c r="D540" s="5" t="str">
        <f t="shared" ref="D540" si="4167">IF(AND(C540&gt;0,C540&lt;25),"units_archer_1.png",IF(AND(C540&gt;=25,C540&lt;50),"units_archer_2.png",IF(AND(C540&gt;=50,C540&lt;75),"units_archer_3.png",IF(AND(C540&gt;=75,C540&lt;100),"units_archer_4.png",IF(AND(C540&gt;=100,C540&lt;125),"units_archer_5.png",IF(AND(C540&gt;=125,C540&lt;150),"units_archer_6.png",IF(AND(C540&gt;=150,C540&lt;175),"units_archer_7.png",IF(AND(C540&gt;=175,C540&lt;200),"units_archer_8.png",IF(AND(C540&gt;=200,C540&lt;225),"units_archer_9.png",IF(AND(C540&gt;=225,C540&lt;250),"units_archer_10.png",IF(AND(C540&gt;=250,C540&lt;275),"units_archer_11.png",IF(AND(C540&gt;=275,C540&lt;300),"units_pikeman_12.png","units_pikeman_13.png"))))))))))))</f>
        <v>units_archer_8.png</v>
      </c>
      <c r="E540" s="5" t="str">
        <f t="shared" ref="E540:E594" si="4168">"Lkey_combat_unit_archer_"&amp;C540</f>
        <v>Lkey_combat_unit_archer_180</v>
      </c>
      <c r="F540" s="6">
        <f t="shared" ref="F540" si="4169">INT(F537+0.9*C540)</f>
        <v>14680</v>
      </c>
      <c r="G540" s="2">
        <f t="shared" ref="G540" si="4170">INT(G537+0.3*C540)</f>
        <v>4806</v>
      </c>
      <c r="H540" s="2">
        <f t="shared" ref="H540" si="4171">INT(H537+0.75*C540)</f>
        <v>12176</v>
      </c>
      <c r="I540" s="2">
        <f t="shared" ref="I540" si="4172">INT(I537+0.4*C540)</f>
        <v>6450</v>
      </c>
      <c r="J540" s="6" t="s">
        <v>23</v>
      </c>
      <c r="K540" s="2">
        <f t="shared" ref="K540:K541" si="4173">INT(K537+0.1*C540)</f>
        <v>1558</v>
      </c>
      <c r="L540" s="2" t="s">
        <v>24</v>
      </c>
      <c r="M540" s="2">
        <f t="shared" ref="M540" si="4174">INT(M537+0.5*C540)</f>
        <v>8140</v>
      </c>
      <c r="N540" s="2" t="s">
        <v>27</v>
      </c>
      <c r="O540" s="2">
        <f t="shared" ref="O540" si="4175">INT(O537+0.05*C540)</f>
        <v>729</v>
      </c>
      <c r="P540" s="2">
        <f t="shared" si="4007"/>
        <v>96</v>
      </c>
    </row>
    <row r="541" spans="1:16" x14ac:dyDescent="0.25">
      <c r="A541" s="5" t="s">
        <v>567</v>
      </c>
      <c r="B541" s="2" t="s">
        <v>3</v>
      </c>
      <c r="C541" s="2">
        <f t="shared" si="4150"/>
        <v>180</v>
      </c>
      <c r="D541" s="5" t="str">
        <f t="shared" ref="D541" si="4176">IF(AND(C541&gt;0,C541&lt;25),"units_knight_1.png",IF(AND(C541&gt;=25,C541&lt;50),"units_knight_2.png",IF(AND(C541&gt;=50,C541&lt;75),"units_knight_3.png",IF(AND(C541&gt;=75,C541&lt;100),"units_knight_4.png",IF(AND(C541&gt;=100,C541&lt;125),"units_knight_5.png",IF(AND(C541&gt;=125,C541&lt;150),"units_knight_6.png",IF(AND(C541&gt;=150,C541&lt;175),"units_knight_7.png",IF(AND(C541&gt;=175,C541&lt;200),"units_knight_8.png",IF(AND(C541&gt;=200,C541&lt;225),"units_knight_9.png",IF(AND(C541&gt;=225,C541&lt;250),"units_knight_10.png",IF(AND(C541&gt;=250,C541&lt;275),"units_knight_11.png",IF(AND(C541&gt;=275,C541&lt;300),"units_pikeman_12.png","units_pikeman_13.png"))))))))))))</f>
        <v>units_knight_8.png</v>
      </c>
      <c r="E541" s="5" t="str">
        <f t="shared" ref="E541:E595" si="4177">"Lkey_combat_unit_knight_"&amp;C541</f>
        <v>Lkey_combat_unit_knight_180</v>
      </c>
      <c r="F541" s="6">
        <f t="shared" ref="F541" si="4178">INT(F538+1.1*C541)</f>
        <v>17937</v>
      </c>
      <c r="G541" s="2">
        <f t="shared" ref="G541" si="4179">INT(G538+0.6*C541)</f>
        <v>9727</v>
      </c>
      <c r="H541" s="2">
        <f t="shared" ref="H541" si="4180">INT(H538+0.65*C541)</f>
        <v>10517</v>
      </c>
      <c r="I541" s="2">
        <f t="shared" ref="I541" si="4181">INT(I538+0.2*C541)</f>
        <v>3186</v>
      </c>
      <c r="J541" s="6" t="s">
        <v>23</v>
      </c>
      <c r="K541" s="2">
        <f t="shared" si="4173"/>
        <v>1568</v>
      </c>
      <c r="L541" s="2" t="s">
        <v>24</v>
      </c>
      <c r="M541" s="2">
        <f t="shared" ref="M541:M542" si="4182">INT(M538+0.05*C541)</f>
        <v>729</v>
      </c>
      <c r="N541" s="2" t="s">
        <v>27</v>
      </c>
      <c r="O541" s="2">
        <f t="shared" ref="O541" si="4183">INT(O538+0.5*C541)</f>
        <v>8130</v>
      </c>
      <c r="P541" s="2">
        <f t="shared" si="4007"/>
        <v>101</v>
      </c>
    </row>
    <row r="542" spans="1:16" x14ac:dyDescent="0.25">
      <c r="A542" s="5" t="s">
        <v>568</v>
      </c>
      <c r="B542" s="2" t="s">
        <v>15</v>
      </c>
      <c r="C542" s="2">
        <f t="shared" si="4150"/>
        <v>181</v>
      </c>
      <c r="D542" s="5" t="str">
        <f t="shared" ref="D542" si="4184">IF(AND(C542&gt;0,C542&lt;25),"units_pikeman_1.png",IF(AND(C542&gt;=25,C542&lt;50),"units_pikeman_2.png",IF(AND(C542&gt;=50,C542&lt;75),"units_pikeman_3.png",IF(AND(C542&gt;=75,C542&lt;100),"units_pikeman_4.png",IF(AND(C542&gt;=100,C542&lt;125),"units_pikeman_5.png",IF(AND(C542&gt;=125,C542&lt;150),"units_pikeman_6.png",IF(AND(C542&gt;=150,C542&lt;175),"units_pikeman_7.png",IF(AND(C542&gt;=175,C542&lt;200),"units_pikeman_8.png",IF(AND(C542&gt;=200,C542&lt;225),"units_pikeman_9.png",IF(AND(C542&gt;=225,C542&lt;250),"units_pikeman_10.png",IF(AND(C542&gt;=250,C542&lt;275),"units_pikeman_11.png",IF(AND(C542&gt;=275,C542&lt;300),"units_pikeman_12.png","units_pikeman_13.png"))))))))))))</f>
        <v>units_pikeman_8.png</v>
      </c>
      <c r="E542" s="5" t="str">
        <f t="shared" ref="E542:E596" si="4185">"Lkey_combat_unit_pikeman_"&amp;C542</f>
        <v>Lkey_combat_unit_pikeman_181</v>
      </c>
      <c r="F542" s="6">
        <f t="shared" ref="F542" si="4186">INT(F539+1.3*C542)</f>
        <v>21450</v>
      </c>
      <c r="G542" s="2">
        <f t="shared" ref="G542" si="4187">INT(G539+0.5*C542)</f>
        <v>8200</v>
      </c>
      <c r="H542" s="2">
        <f t="shared" ref="H542" si="4188">INT(H539+0.5*C542)</f>
        <v>8200</v>
      </c>
      <c r="I542" s="2">
        <f t="shared" ref="I542" si="4189">INT(I539+0.7*C542)</f>
        <v>11470</v>
      </c>
      <c r="J542" s="6" t="s">
        <v>23</v>
      </c>
      <c r="K542" s="2">
        <f t="shared" ref="K542" si="4190">INT(K539+0.5*C542)</f>
        <v>8240</v>
      </c>
      <c r="L542" s="2" t="s">
        <v>24</v>
      </c>
      <c r="M542" s="2">
        <f t="shared" si="4182"/>
        <v>738</v>
      </c>
      <c r="N542" s="2" t="s">
        <v>27</v>
      </c>
      <c r="O542" s="2">
        <f t="shared" ref="O542" si="4191">INT(O539+0.1*C542)</f>
        <v>1566</v>
      </c>
      <c r="P542" s="2">
        <f t="shared" si="4007"/>
        <v>92</v>
      </c>
    </row>
    <row r="543" spans="1:16" x14ac:dyDescent="0.25">
      <c r="A543" s="5" t="s">
        <v>569</v>
      </c>
      <c r="B543" s="2" t="s">
        <v>1</v>
      </c>
      <c r="C543" s="2">
        <f t="shared" si="4150"/>
        <v>181</v>
      </c>
      <c r="D543" s="5" t="str">
        <f t="shared" ref="D543" si="4192">IF(AND(C543&gt;0,C543&lt;25),"units_archer_1.png",IF(AND(C543&gt;=25,C543&lt;50),"units_archer_2.png",IF(AND(C543&gt;=50,C543&lt;75),"units_archer_3.png",IF(AND(C543&gt;=75,C543&lt;100),"units_archer_4.png",IF(AND(C543&gt;=100,C543&lt;125),"units_archer_5.png",IF(AND(C543&gt;=125,C543&lt;150),"units_archer_6.png",IF(AND(C543&gt;=150,C543&lt;175),"units_archer_7.png",IF(AND(C543&gt;=175,C543&lt;200),"units_archer_8.png",IF(AND(C543&gt;=200,C543&lt;225),"units_archer_9.png",IF(AND(C543&gt;=225,C543&lt;250),"units_archer_10.png",IF(AND(C543&gt;=250,C543&lt;275),"units_archer_11.png",IF(AND(C543&gt;=275,C543&lt;300),"units_pikeman_12.png","units_pikeman_13.png"))))))))))))</f>
        <v>units_archer_8.png</v>
      </c>
      <c r="E543" s="5" t="str">
        <f t="shared" ref="E543:E597" si="4193">"Lkey_combat_unit_archer_"&amp;C543</f>
        <v>Lkey_combat_unit_archer_181</v>
      </c>
      <c r="F543" s="6">
        <f t="shared" ref="F543" si="4194">INT(F540+0.9*C543)</f>
        <v>14842</v>
      </c>
      <c r="G543" s="2">
        <f t="shared" ref="G543" si="4195">INT(G540+0.3*C543)</f>
        <v>4860</v>
      </c>
      <c r="H543" s="2">
        <f t="shared" ref="H543" si="4196">INT(H540+0.75*C543)</f>
        <v>12311</v>
      </c>
      <c r="I543" s="2">
        <f t="shared" ref="I543" si="4197">INT(I540+0.4*C543)</f>
        <v>6522</v>
      </c>
      <c r="J543" s="6" t="s">
        <v>23</v>
      </c>
      <c r="K543" s="2">
        <f t="shared" ref="K543:K544" si="4198">INT(K540+0.1*C543)</f>
        <v>1576</v>
      </c>
      <c r="L543" s="2" t="s">
        <v>24</v>
      </c>
      <c r="M543" s="2">
        <f t="shared" ref="M543" si="4199">INT(M540+0.5*C543)</f>
        <v>8230</v>
      </c>
      <c r="N543" s="2" t="s">
        <v>27</v>
      </c>
      <c r="O543" s="2">
        <f t="shared" ref="O543" si="4200">INT(O540+0.05*C543)</f>
        <v>738</v>
      </c>
      <c r="P543" s="2">
        <f t="shared" si="4007"/>
        <v>97</v>
      </c>
    </row>
    <row r="544" spans="1:16" x14ac:dyDescent="0.25">
      <c r="A544" s="5" t="s">
        <v>570</v>
      </c>
      <c r="B544" s="2" t="s">
        <v>3</v>
      </c>
      <c r="C544" s="2">
        <f t="shared" si="4150"/>
        <v>181</v>
      </c>
      <c r="D544" s="5" t="str">
        <f t="shared" ref="D544" si="4201">IF(AND(C544&gt;0,C544&lt;25),"units_knight_1.png",IF(AND(C544&gt;=25,C544&lt;50),"units_knight_2.png",IF(AND(C544&gt;=50,C544&lt;75),"units_knight_3.png",IF(AND(C544&gt;=75,C544&lt;100),"units_knight_4.png",IF(AND(C544&gt;=100,C544&lt;125),"units_knight_5.png",IF(AND(C544&gt;=125,C544&lt;150),"units_knight_6.png",IF(AND(C544&gt;=150,C544&lt;175),"units_knight_7.png",IF(AND(C544&gt;=175,C544&lt;200),"units_knight_8.png",IF(AND(C544&gt;=200,C544&lt;225),"units_knight_9.png",IF(AND(C544&gt;=225,C544&lt;250),"units_knight_10.png",IF(AND(C544&gt;=250,C544&lt;275),"units_knight_11.png",IF(AND(C544&gt;=275,C544&lt;300),"units_pikeman_12.png","units_pikeman_13.png"))))))))))))</f>
        <v>units_knight_8.png</v>
      </c>
      <c r="E544" s="5" t="str">
        <f t="shared" ref="E544:E598" si="4202">"Lkey_combat_unit_knight_"&amp;C544</f>
        <v>Lkey_combat_unit_knight_181</v>
      </c>
      <c r="F544" s="6">
        <f t="shared" ref="F544" si="4203">INT(F541+1.1*C544)</f>
        <v>18136</v>
      </c>
      <c r="G544" s="2">
        <f t="shared" ref="G544" si="4204">INT(G541+0.6*C544)</f>
        <v>9835</v>
      </c>
      <c r="H544" s="2">
        <f t="shared" ref="H544" si="4205">INT(H541+0.65*C544)</f>
        <v>10634</v>
      </c>
      <c r="I544" s="2">
        <f t="shared" ref="I544" si="4206">INT(I541+0.2*C544)</f>
        <v>3222</v>
      </c>
      <c r="J544" s="6" t="s">
        <v>23</v>
      </c>
      <c r="K544" s="2">
        <f t="shared" si="4198"/>
        <v>1586</v>
      </c>
      <c r="L544" s="2" t="s">
        <v>24</v>
      </c>
      <c r="M544" s="2">
        <f t="shared" ref="M544:M545" si="4207">INT(M541+0.05*C544)</f>
        <v>738</v>
      </c>
      <c r="N544" s="2" t="s">
        <v>27</v>
      </c>
      <c r="O544" s="2">
        <f t="shared" ref="O544" si="4208">INT(O541+0.5*C544)</f>
        <v>8220</v>
      </c>
      <c r="P544" s="2">
        <f t="shared" si="4007"/>
        <v>102</v>
      </c>
    </row>
    <row r="545" spans="1:16" x14ac:dyDescent="0.25">
      <c r="A545" s="5" t="s">
        <v>571</v>
      </c>
      <c r="B545" s="2" t="s">
        <v>15</v>
      </c>
      <c r="C545" s="2">
        <f t="shared" si="4150"/>
        <v>182</v>
      </c>
      <c r="D545" s="5" t="str">
        <f t="shared" ref="D545" si="4209">IF(AND(C545&gt;0,C545&lt;25),"units_pikeman_1.png",IF(AND(C545&gt;=25,C545&lt;50),"units_pikeman_2.png",IF(AND(C545&gt;=50,C545&lt;75),"units_pikeman_3.png",IF(AND(C545&gt;=75,C545&lt;100),"units_pikeman_4.png",IF(AND(C545&gt;=100,C545&lt;125),"units_pikeman_5.png",IF(AND(C545&gt;=125,C545&lt;150),"units_pikeman_6.png",IF(AND(C545&gt;=150,C545&lt;175),"units_pikeman_7.png",IF(AND(C545&gt;=175,C545&lt;200),"units_pikeman_8.png",IF(AND(C545&gt;=200,C545&lt;225),"units_pikeman_9.png",IF(AND(C545&gt;=225,C545&lt;250),"units_pikeman_10.png",IF(AND(C545&gt;=250,C545&lt;275),"units_pikeman_11.png",IF(AND(C545&gt;=275,C545&lt;300),"units_pikeman_12.png","units_pikeman_13.png"))))))))))))</f>
        <v>units_pikeman_8.png</v>
      </c>
      <c r="E545" s="5" t="str">
        <f t="shared" ref="E545" si="4210">"Lkey_combat_unit_pikeman_"&amp;C545</f>
        <v>Lkey_combat_unit_pikeman_182</v>
      </c>
      <c r="F545" s="6">
        <f t="shared" ref="F545" si="4211">INT(F542+1.3*C545)</f>
        <v>21686</v>
      </c>
      <c r="G545" s="2">
        <f t="shared" ref="G545" si="4212">INT(G542+0.5*C545)</f>
        <v>8291</v>
      </c>
      <c r="H545" s="2">
        <f t="shared" ref="H545" si="4213">INT(H542+0.5*C545)</f>
        <v>8291</v>
      </c>
      <c r="I545" s="2">
        <f t="shared" ref="I545" si="4214">INT(I542+0.7*C545)</f>
        <v>11597</v>
      </c>
      <c r="J545" s="6" t="s">
        <v>23</v>
      </c>
      <c r="K545" s="2">
        <f t="shared" ref="K545" si="4215">INT(K542+0.5*C545)</f>
        <v>8331</v>
      </c>
      <c r="L545" s="2" t="s">
        <v>24</v>
      </c>
      <c r="M545" s="2">
        <f t="shared" si="4207"/>
        <v>747</v>
      </c>
      <c r="N545" s="2" t="s">
        <v>27</v>
      </c>
      <c r="O545" s="2">
        <f t="shared" ref="O545" si="4216">INT(O542+0.1*C545)</f>
        <v>1584</v>
      </c>
      <c r="P545" s="2">
        <f t="shared" si="4007"/>
        <v>93</v>
      </c>
    </row>
    <row r="546" spans="1:16" x14ac:dyDescent="0.25">
      <c r="A546" s="5" t="s">
        <v>572</v>
      </c>
      <c r="B546" s="2" t="s">
        <v>1</v>
      </c>
      <c r="C546" s="2">
        <f t="shared" si="4150"/>
        <v>182</v>
      </c>
      <c r="D546" s="5" t="str">
        <f t="shared" ref="D546" si="4217">IF(AND(C546&gt;0,C546&lt;25),"units_archer_1.png",IF(AND(C546&gt;=25,C546&lt;50),"units_archer_2.png",IF(AND(C546&gt;=50,C546&lt;75),"units_archer_3.png",IF(AND(C546&gt;=75,C546&lt;100),"units_archer_4.png",IF(AND(C546&gt;=100,C546&lt;125),"units_archer_5.png",IF(AND(C546&gt;=125,C546&lt;150),"units_archer_6.png",IF(AND(C546&gt;=150,C546&lt;175),"units_archer_7.png",IF(AND(C546&gt;=175,C546&lt;200),"units_archer_8.png",IF(AND(C546&gt;=200,C546&lt;225),"units_archer_9.png",IF(AND(C546&gt;=225,C546&lt;250),"units_archer_10.png",IF(AND(C546&gt;=250,C546&lt;275),"units_archer_11.png",IF(AND(C546&gt;=275,C546&lt;300),"units_pikeman_12.png","units_pikeman_13.png"))))))))))))</f>
        <v>units_archer_8.png</v>
      </c>
      <c r="E546" s="5" t="str">
        <f t="shared" ref="E546" si="4218">"Lkey_combat_unit_archer_"&amp;C546</f>
        <v>Lkey_combat_unit_archer_182</v>
      </c>
      <c r="F546" s="6">
        <f t="shared" ref="F546" si="4219">INT(F543+0.9*C546)</f>
        <v>15005</v>
      </c>
      <c r="G546" s="2">
        <f t="shared" ref="G546" si="4220">INT(G543+0.3*C546)</f>
        <v>4914</v>
      </c>
      <c r="H546" s="2">
        <f t="shared" ref="H546" si="4221">INT(H543+0.75*C546)</f>
        <v>12447</v>
      </c>
      <c r="I546" s="2">
        <f t="shared" ref="I546" si="4222">INT(I543+0.4*C546)</f>
        <v>6594</v>
      </c>
      <c r="J546" s="6" t="s">
        <v>23</v>
      </c>
      <c r="K546" s="2">
        <f t="shared" ref="K546:K547" si="4223">INT(K543+0.1*C546)</f>
        <v>1594</v>
      </c>
      <c r="L546" s="2" t="s">
        <v>24</v>
      </c>
      <c r="M546" s="2">
        <f t="shared" ref="M546" si="4224">INT(M543+0.5*C546)</f>
        <v>8321</v>
      </c>
      <c r="N546" s="2" t="s">
        <v>27</v>
      </c>
      <c r="O546" s="2">
        <f t="shared" ref="O546" si="4225">INT(O543+0.05*C546)</f>
        <v>747</v>
      </c>
      <c r="P546" s="2">
        <f t="shared" si="4007"/>
        <v>98</v>
      </c>
    </row>
    <row r="547" spans="1:16" x14ac:dyDescent="0.25">
      <c r="A547" s="5" t="s">
        <v>573</v>
      </c>
      <c r="B547" s="2" t="s">
        <v>3</v>
      </c>
      <c r="C547" s="2">
        <f t="shared" si="4150"/>
        <v>182</v>
      </c>
      <c r="D547" s="5" t="str">
        <f t="shared" ref="D547" si="4226">IF(AND(C547&gt;0,C547&lt;25),"units_knight_1.png",IF(AND(C547&gt;=25,C547&lt;50),"units_knight_2.png",IF(AND(C547&gt;=50,C547&lt;75),"units_knight_3.png",IF(AND(C547&gt;=75,C547&lt;100),"units_knight_4.png",IF(AND(C547&gt;=100,C547&lt;125),"units_knight_5.png",IF(AND(C547&gt;=125,C547&lt;150),"units_knight_6.png",IF(AND(C547&gt;=150,C547&lt;175),"units_knight_7.png",IF(AND(C547&gt;=175,C547&lt;200),"units_knight_8.png",IF(AND(C547&gt;=200,C547&lt;225),"units_knight_9.png",IF(AND(C547&gt;=225,C547&lt;250),"units_knight_10.png",IF(AND(C547&gt;=250,C547&lt;275),"units_knight_11.png",IF(AND(C547&gt;=275,C547&lt;300),"units_pikeman_12.png","units_pikeman_13.png"))))))))))))</f>
        <v>units_knight_8.png</v>
      </c>
      <c r="E547" s="5" t="str">
        <f t="shared" ref="E547" si="4227">"Lkey_combat_unit_knight_"&amp;C547</f>
        <v>Lkey_combat_unit_knight_182</v>
      </c>
      <c r="F547" s="6">
        <f t="shared" ref="F547" si="4228">INT(F544+1.1*C547)</f>
        <v>18336</v>
      </c>
      <c r="G547" s="2">
        <f t="shared" ref="G547" si="4229">INT(G544+0.6*C547)</f>
        <v>9944</v>
      </c>
      <c r="H547" s="2">
        <f t="shared" ref="H547" si="4230">INT(H544+0.65*C547)</f>
        <v>10752</v>
      </c>
      <c r="I547" s="2">
        <f t="shared" ref="I547" si="4231">INT(I544+0.2*C547)</f>
        <v>3258</v>
      </c>
      <c r="J547" s="6" t="s">
        <v>23</v>
      </c>
      <c r="K547" s="2">
        <f t="shared" si="4223"/>
        <v>1604</v>
      </c>
      <c r="L547" s="2" t="s">
        <v>24</v>
      </c>
      <c r="M547" s="2">
        <f t="shared" ref="M547:M548" si="4232">INT(M544+0.05*C547)</f>
        <v>747</v>
      </c>
      <c r="N547" s="2" t="s">
        <v>27</v>
      </c>
      <c r="O547" s="2">
        <f t="shared" ref="O547" si="4233">INT(O544+0.5*C547)</f>
        <v>8311</v>
      </c>
      <c r="P547" s="2">
        <f t="shared" si="4007"/>
        <v>103</v>
      </c>
    </row>
    <row r="548" spans="1:16" x14ac:dyDescent="0.25">
      <c r="A548" s="5" t="s">
        <v>574</v>
      </c>
      <c r="B548" s="2" t="s">
        <v>15</v>
      </c>
      <c r="C548" s="2">
        <f t="shared" si="4150"/>
        <v>183</v>
      </c>
      <c r="D548" s="5" t="str">
        <f t="shared" ref="D548" si="4234">IF(AND(C548&gt;0,C548&lt;25),"units_pikeman_1.png",IF(AND(C548&gt;=25,C548&lt;50),"units_pikeman_2.png",IF(AND(C548&gt;=50,C548&lt;75),"units_pikeman_3.png",IF(AND(C548&gt;=75,C548&lt;100),"units_pikeman_4.png",IF(AND(C548&gt;=100,C548&lt;125),"units_pikeman_5.png",IF(AND(C548&gt;=125,C548&lt;150),"units_pikeman_6.png",IF(AND(C548&gt;=150,C548&lt;175),"units_pikeman_7.png",IF(AND(C548&gt;=175,C548&lt;200),"units_pikeman_8.png",IF(AND(C548&gt;=200,C548&lt;225),"units_pikeman_9.png",IF(AND(C548&gt;=225,C548&lt;250),"units_pikeman_10.png",IF(AND(C548&gt;=250,C548&lt;275),"units_pikeman_11.png",IF(AND(C548&gt;=275,C548&lt;300),"units_pikeman_12.png","units_pikeman_13.png"))))))))))))</f>
        <v>units_pikeman_8.png</v>
      </c>
      <c r="E548" s="5" t="str">
        <f t="shared" si="4009"/>
        <v>Lkey_combat_unit_pikeman_183</v>
      </c>
      <c r="F548" s="6">
        <f t="shared" ref="F548" si="4235">INT(F545+1.3*C548)</f>
        <v>21923</v>
      </c>
      <c r="G548" s="2">
        <f t="shared" ref="G548" si="4236">INT(G545+0.5*C548)</f>
        <v>8382</v>
      </c>
      <c r="H548" s="2">
        <f t="shared" ref="H548" si="4237">INT(H545+0.5*C548)</f>
        <v>8382</v>
      </c>
      <c r="I548" s="2">
        <f t="shared" ref="I548" si="4238">INT(I545+0.7*C548)</f>
        <v>11725</v>
      </c>
      <c r="J548" s="6" t="s">
        <v>23</v>
      </c>
      <c r="K548" s="2">
        <f t="shared" ref="K548" si="4239">INT(K545+0.5*C548)</f>
        <v>8422</v>
      </c>
      <c r="L548" s="2" t="s">
        <v>24</v>
      </c>
      <c r="M548" s="2">
        <f t="shared" si="4232"/>
        <v>756</v>
      </c>
      <c r="N548" s="2" t="s">
        <v>27</v>
      </c>
      <c r="O548" s="2">
        <f t="shared" ref="O548" si="4240">INT(O545+0.1*C548)</f>
        <v>1602</v>
      </c>
      <c r="P548" s="2">
        <f t="shared" si="4007"/>
        <v>94</v>
      </c>
    </row>
    <row r="549" spans="1:16" x14ac:dyDescent="0.25">
      <c r="A549" s="5" t="s">
        <v>575</v>
      </c>
      <c r="B549" s="2" t="s">
        <v>1</v>
      </c>
      <c r="C549" s="2">
        <f t="shared" si="4150"/>
        <v>183</v>
      </c>
      <c r="D549" s="5" t="str">
        <f t="shared" ref="D549" si="4241">IF(AND(C549&gt;0,C549&lt;25),"units_archer_1.png",IF(AND(C549&gt;=25,C549&lt;50),"units_archer_2.png",IF(AND(C549&gt;=50,C549&lt;75),"units_archer_3.png",IF(AND(C549&gt;=75,C549&lt;100),"units_archer_4.png",IF(AND(C549&gt;=100,C549&lt;125),"units_archer_5.png",IF(AND(C549&gt;=125,C549&lt;150),"units_archer_6.png",IF(AND(C549&gt;=150,C549&lt;175),"units_archer_7.png",IF(AND(C549&gt;=175,C549&lt;200),"units_archer_8.png",IF(AND(C549&gt;=200,C549&lt;225),"units_archer_9.png",IF(AND(C549&gt;=225,C549&lt;250),"units_archer_10.png",IF(AND(C549&gt;=250,C549&lt;275),"units_archer_11.png",IF(AND(C549&gt;=275,C549&lt;300),"units_pikeman_12.png","units_pikeman_13.png"))))))))))))</f>
        <v>units_archer_8.png</v>
      </c>
      <c r="E549" s="5" t="str">
        <f t="shared" si="4017"/>
        <v>Lkey_combat_unit_archer_183</v>
      </c>
      <c r="F549" s="6">
        <f t="shared" ref="F549" si="4242">INT(F546+0.9*C549)</f>
        <v>15169</v>
      </c>
      <c r="G549" s="2">
        <f t="shared" ref="G549" si="4243">INT(G546+0.3*C549)</f>
        <v>4968</v>
      </c>
      <c r="H549" s="2">
        <f t="shared" ref="H549" si="4244">INT(H546+0.75*C549)</f>
        <v>12584</v>
      </c>
      <c r="I549" s="2">
        <f t="shared" ref="I549" si="4245">INT(I546+0.4*C549)</f>
        <v>6667</v>
      </c>
      <c r="J549" s="6" t="s">
        <v>23</v>
      </c>
      <c r="K549" s="2">
        <f t="shared" ref="K549:K550" si="4246">INT(K546+0.1*C549)</f>
        <v>1612</v>
      </c>
      <c r="L549" s="2" t="s">
        <v>24</v>
      </c>
      <c r="M549" s="2">
        <f t="shared" ref="M549" si="4247">INT(M546+0.5*C549)</f>
        <v>8412</v>
      </c>
      <c r="N549" s="2" t="s">
        <v>27</v>
      </c>
      <c r="O549" s="2">
        <f t="shared" ref="O549" si="4248">INT(O546+0.05*C549)</f>
        <v>756</v>
      </c>
      <c r="P549" s="2">
        <f t="shared" si="4007"/>
        <v>99</v>
      </c>
    </row>
    <row r="550" spans="1:16" x14ac:dyDescent="0.25">
      <c r="A550" s="5" t="s">
        <v>576</v>
      </c>
      <c r="B550" s="2" t="s">
        <v>3</v>
      </c>
      <c r="C550" s="2">
        <f t="shared" si="4150"/>
        <v>183</v>
      </c>
      <c r="D550" s="5" t="str">
        <f t="shared" ref="D550" si="4249">IF(AND(C550&gt;0,C550&lt;25),"units_knight_1.png",IF(AND(C550&gt;=25,C550&lt;50),"units_knight_2.png",IF(AND(C550&gt;=50,C550&lt;75),"units_knight_3.png",IF(AND(C550&gt;=75,C550&lt;100),"units_knight_4.png",IF(AND(C550&gt;=100,C550&lt;125),"units_knight_5.png",IF(AND(C550&gt;=125,C550&lt;150),"units_knight_6.png",IF(AND(C550&gt;=150,C550&lt;175),"units_knight_7.png",IF(AND(C550&gt;=175,C550&lt;200),"units_knight_8.png",IF(AND(C550&gt;=200,C550&lt;225),"units_knight_9.png",IF(AND(C550&gt;=225,C550&lt;250),"units_knight_10.png",IF(AND(C550&gt;=250,C550&lt;275),"units_knight_11.png",IF(AND(C550&gt;=275,C550&lt;300),"units_pikeman_12.png","units_pikeman_13.png"))))))))))))</f>
        <v>units_knight_8.png</v>
      </c>
      <c r="E550" s="5" t="str">
        <f t="shared" si="4026"/>
        <v>Lkey_combat_unit_knight_183</v>
      </c>
      <c r="F550" s="6">
        <f t="shared" ref="F550" si="4250">INT(F547+1.1*C550)</f>
        <v>18537</v>
      </c>
      <c r="G550" s="2">
        <f t="shared" ref="G550" si="4251">INT(G547+0.6*C550)</f>
        <v>10053</v>
      </c>
      <c r="H550" s="2">
        <f t="shared" ref="H550" si="4252">INT(H547+0.65*C550)</f>
        <v>10870</v>
      </c>
      <c r="I550" s="2">
        <f t="shared" ref="I550" si="4253">INT(I547+0.2*C550)</f>
        <v>3294</v>
      </c>
      <c r="J550" s="6" t="s">
        <v>23</v>
      </c>
      <c r="K550" s="2">
        <f t="shared" si="4246"/>
        <v>1622</v>
      </c>
      <c r="L550" s="2" t="s">
        <v>24</v>
      </c>
      <c r="M550" s="2">
        <f t="shared" ref="M550:M551" si="4254">INT(M547+0.05*C550)</f>
        <v>756</v>
      </c>
      <c r="N550" s="2" t="s">
        <v>27</v>
      </c>
      <c r="O550" s="2">
        <f t="shared" ref="O550" si="4255">INT(O547+0.5*C550)</f>
        <v>8402</v>
      </c>
      <c r="P550" s="2">
        <f t="shared" si="4007"/>
        <v>104</v>
      </c>
    </row>
    <row r="551" spans="1:16" x14ac:dyDescent="0.25">
      <c r="A551" s="5" t="s">
        <v>577</v>
      </c>
      <c r="B551" s="2" t="s">
        <v>15</v>
      </c>
      <c r="C551" s="2">
        <f t="shared" si="4150"/>
        <v>184</v>
      </c>
      <c r="D551" s="5" t="str">
        <f t="shared" ref="D551" si="4256">IF(AND(C551&gt;0,C551&lt;25),"units_pikeman_1.png",IF(AND(C551&gt;=25,C551&lt;50),"units_pikeman_2.png",IF(AND(C551&gt;=50,C551&lt;75),"units_pikeman_3.png",IF(AND(C551&gt;=75,C551&lt;100),"units_pikeman_4.png",IF(AND(C551&gt;=100,C551&lt;125),"units_pikeman_5.png",IF(AND(C551&gt;=125,C551&lt;150),"units_pikeman_6.png",IF(AND(C551&gt;=150,C551&lt;175),"units_pikeman_7.png",IF(AND(C551&gt;=175,C551&lt;200),"units_pikeman_8.png",IF(AND(C551&gt;=200,C551&lt;225),"units_pikeman_9.png",IF(AND(C551&gt;=225,C551&lt;250),"units_pikeman_10.png",IF(AND(C551&gt;=250,C551&lt;275),"units_pikeman_11.png",IF(AND(C551&gt;=275,C551&lt;300),"units_pikeman_12.png","units_pikeman_13.png"))))))))))))</f>
        <v>units_pikeman_8.png</v>
      </c>
      <c r="E551" s="5" t="str">
        <f t="shared" si="4034"/>
        <v>Lkey_combat_unit_pikeman_184</v>
      </c>
      <c r="F551" s="6">
        <f t="shared" ref="F551" si="4257">INT(F548+1.3*C551)</f>
        <v>22162</v>
      </c>
      <c r="G551" s="2">
        <f t="shared" ref="G551" si="4258">INT(G548+0.5*C551)</f>
        <v>8474</v>
      </c>
      <c r="H551" s="2">
        <f t="shared" ref="H551" si="4259">INT(H548+0.5*C551)</f>
        <v>8474</v>
      </c>
      <c r="I551" s="2">
        <f t="shared" ref="I551" si="4260">INT(I548+0.7*C551)</f>
        <v>11853</v>
      </c>
      <c r="J551" s="6" t="s">
        <v>23</v>
      </c>
      <c r="K551" s="2">
        <f t="shared" ref="K551" si="4261">INT(K548+0.5*C551)</f>
        <v>8514</v>
      </c>
      <c r="L551" s="2" t="s">
        <v>24</v>
      </c>
      <c r="M551" s="2">
        <f t="shared" si="4254"/>
        <v>765</v>
      </c>
      <c r="N551" s="2" t="s">
        <v>27</v>
      </c>
      <c r="O551" s="2">
        <f t="shared" ref="O551" si="4262">INT(O548+0.1*C551)</f>
        <v>1620</v>
      </c>
      <c r="P551" s="2">
        <f t="shared" si="4007"/>
        <v>95</v>
      </c>
    </row>
    <row r="552" spans="1:16" x14ac:dyDescent="0.25">
      <c r="A552" s="5" t="s">
        <v>578</v>
      </c>
      <c r="B552" s="2" t="s">
        <v>1</v>
      </c>
      <c r="C552" s="2">
        <f t="shared" si="4150"/>
        <v>184</v>
      </c>
      <c r="D552" s="5" t="str">
        <f t="shared" ref="D552" si="4263">IF(AND(C552&gt;0,C552&lt;25),"units_archer_1.png",IF(AND(C552&gt;=25,C552&lt;50),"units_archer_2.png",IF(AND(C552&gt;=50,C552&lt;75),"units_archer_3.png",IF(AND(C552&gt;=75,C552&lt;100),"units_archer_4.png",IF(AND(C552&gt;=100,C552&lt;125),"units_archer_5.png",IF(AND(C552&gt;=125,C552&lt;150),"units_archer_6.png",IF(AND(C552&gt;=150,C552&lt;175),"units_archer_7.png",IF(AND(C552&gt;=175,C552&lt;200),"units_archer_8.png",IF(AND(C552&gt;=200,C552&lt;225),"units_archer_9.png",IF(AND(C552&gt;=225,C552&lt;250),"units_archer_10.png",IF(AND(C552&gt;=250,C552&lt;275),"units_archer_11.png",IF(AND(C552&gt;=275,C552&lt;300),"units_pikeman_12.png","units_pikeman_13.png"))))))))))))</f>
        <v>units_archer_8.png</v>
      </c>
      <c r="E552" s="5" t="str">
        <f t="shared" si="4042"/>
        <v>Lkey_combat_unit_archer_184</v>
      </c>
      <c r="F552" s="6">
        <f t="shared" ref="F552" si="4264">INT(F549+0.9*C552)</f>
        <v>15334</v>
      </c>
      <c r="G552" s="2">
        <f t="shared" ref="G552" si="4265">INT(G549+0.3*C552)</f>
        <v>5023</v>
      </c>
      <c r="H552" s="2">
        <f t="shared" ref="H552" si="4266">INT(H549+0.75*C552)</f>
        <v>12722</v>
      </c>
      <c r="I552" s="2">
        <f t="shared" ref="I552" si="4267">INT(I549+0.4*C552)</f>
        <v>6740</v>
      </c>
      <c r="J552" s="6" t="s">
        <v>23</v>
      </c>
      <c r="K552" s="2">
        <f t="shared" ref="K552:K553" si="4268">INT(K549+0.1*C552)</f>
        <v>1630</v>
      </c>
      <c r="L552" s="2" t="s">
        <v>24</v>
      </c>
      <c r="M552" s="2">
        <f t="shared" ref="M552" si="4269">INT(M549+0.5*C552)</f>
        <v>8504</v>
      </c>
      <c r="N552" s="2" t="s">
        <v>27</v>
      </c>
      <c r="O552" s="2">
        <f t="shared" ref="O552" si="4270">INT(O549+0.05*C552)</f>
        <v>765</v>
      </c>
      <c r="P552" s="2">
        <f t="shared" si="4007"/>
        <v>100</v>
      </c>
    </row>
    <row r="553" spans="1:16" x14ac:dyDescent="0.25">
      <c r="A553" s="5" t="s">
        <v>579</v>
      </c>
      <c r="B553" s="2" t="s">
        <v>3</v>
      </c>
      <c r="C553" s="2">
        <f t="shared" si="4150"/>
        <v>184</v>
      </c>
      <c r="D553" s="5" t="str">
        <f t="shared" ref="D553" si="4271">IF(AND(C553&gt;0,C553&lt;25),"units_knight_1.png",IF(AND(C553&gt;=25,C553&lt;50),"units_knight_2.png",IF(AND(C553&gt;=50,C553&lt;75),"units_knight_3.png",IF(AND(C553&gt;=75,C553&lt;100),"units_knight_4.png",IF(AND(C553&gt;=100,C553&lt;125),"units_knight_5.png",IF(AND(C553&gt;=125,C553&lt;150),"units_knight_6.png",IF(AND(C553&gt;=150,C553&lt;175),"units_knight_7.png",IF(AND(C553&gt;=175,C553&lt;200),"units_knight_8.png",IF(AND(C553&gt;=200,C553&lt;225),"units_knight_9.png",IF(AND(C553&gt;=225,C553&lt;250),"units_knight_10.png",IF(AND(C553&gt;=250,C553&lt;275),"units_knight_11.png",IF(AND(C553&gt;=275,C553&lt;300),"units_pikeman_12.png","units_pikeman_13.png"))))))))))))</f>
        <v>units_knight_8.png</v>
      </c>
      <c r="E553" s="5" t="str">
        <f t="shared" si="4051"/>
        <v>Lkey_combat_unit_knight_184</v>
      </c>
      <c r="F553" s="6">
        <f t="shared" ref="F553" si="4272">INT(F550+1.1*C553)</f>
        <v>18739</v>
      </c>
      <c r="G553" s="2">
        <f t="shared" ref="G553" si="4273">INT(G550+0.6*C553)</f>
        <v>10163</v>
      </c>
      <c r="H553" s="2">
        <f t="shared" ref="H553" si="4274">INT(H550+0.65*C553)</f>
        <v>10989</v>
      </c>
      <c r="I553" s="2">
        <f t="shared" ref="I553" si="4275">INT(I550+0.2*C553)</f>
        <v>3330</v>
      </c>
      <c r="J553" s="6" t="s">
        <v>23</v>
      </c>
      <c r="K553" s="2">
        <f t="shared" si="4268"/>
        <v>1640</v>
      </c>
      <c r="L553" s="2" t="s">
        <v>24</v>
      </c>
      <c r="M553" s="2">
        <f t="shared" ref="M553:M554" si="4276">INT(M550+0.05*C553)</f>
        <v>765</v>
      </c>
      <c r="N553" s="2" t="s">
        <v>27</v>
      </c>
      <c r="O553" s="2">
        <f t="shared" ref="O553" si="4277">INT(O550+0.5*C553)</f>
        <v>8494</v>
      </c>
      <c r="P553" s="2">
        <f t="shared" si="4007"/>
        <v>105</v>
      </c>
    </row>
    <row r="554" spans="1:16" x14ac:dyDescent="0.25">
      <c r="A554" s="5" t="s">
        <v>580</v>
      </c>
      <c r="B554" s="2" t="s">
        <v>15</v>
      </c>
      <c r="C554" s="2">
        <f t="shared" si="4150"/>
        <v>185</v>
      </c>
      <c r="D554" s="5" t="str">
        <f t="shared" ref="D554" si="4278">IF(AND(C554&gt;0,C554&lt;25),"units_pikeman_1.png",IF(AND(C554&gt;=25,C554&lt;50),"units_pikeman_2.png",IF(AND(C554&gt;=50,C554&lt;75),"units_pikeman_3.png",IF(AND(C554&gt;=75,C554&lt;100),"units_pikeman_4.png",IF(AND(C554&gt;=100,C554&lt;125),"units_pikeman_5.png",IF(AND(C554&gt;=125,C554&lt;150),"units_pikeman_6.png",IF(AND(C554&gt;=150,C554&lt;175),"units_pikeman_7.png",IF(AND(C554&gt;=175,C554&lt;200),"units_pikeman_8.png",IF(AND(C554&gt;=200,C554&lt;225),"units_pikeman_9.png",IF(AND(C554&gt;=225,C554&lt;250),"units_pikeman_10.png",IF(AND(C554&gt;=250,C554&lt;275),"units_pikeman_11.png",IF(AND(C554&gt;=275,C554&lt;300),"units_pikeman_12.png","units_pikeman_13.png"))))))))))))</f>
        <v>units_pikeman_8.png</v>
      </c>
      <c r="E554" s="5" t="str">
        <f t="shared" si="4059"/>
        <v>Lkey_combat_unit_pikeman_185</v>
      </c>
      <c r="F554" s="6">
        <f t="shared" ref="F554" si="4279">INT(F551+1.3*C554)</f>
        <v>22402</v>
      </c>
      <c r="G554" s="2">
        <f t="shared" ref="G554" si="4280">INT(G551+0.5*C554)</f>
        <v>8566</v>
      </c>
      <c r="H554" s="2">
        <f t="shared" ref="H554" si="4281">INT(H551+0.5*C554)</f>
        <v>8566</v>
      </c>
      <c r="I554" s="2">
        <f t="shared" ref="I554" si="4282">INT(I551+0.7*C554)</f>
        <v>11982</v>
      </c>
      <c r="J554" s="6" t="s">
        <v>23</v>
      </c>
      <c r="K554" s="2">
        <f t="shared" ref="K554" si="4283">INT(K551+0.5*C554)</f>
        <v>8606</v>
      </c>
      <c r="L554" s="2" t="s">
        <v>24</v>
      </c>
      <c r="M554" s="2">
        <f t="shared" si="4276"/>
        <v>774</v>
      </c>
      <c r="N554" s="2" t="s">
        <v>27</v>
      </c>
      <c r="O554" s="2">
        <f t="shared" ref="O554" si="4284">INT(O551+0.1*C554)</f>
        <v>1638</v>
      </c>
      <c r="P554" s="2">
        <f t="shared" si="4007"/>
        <v>96</v>
      </c>
    </row>
    <row r="555" spans="1:16" x14ac:dyDescent="0.25">
      <c r="A555" s="5" t="s">
        <v>581</v>
      </c>
      <c r="B555" s="2" t="s">
        <v>1</v>
      </c>
      <c r="C555" s="2">
        <f t="shared" si="4150"/>
        <v>185</v>
      </c>
      <c r="D555" s="5" t="str">
        <f t="shared" ref="D555" si="4285">IF(AND(C555&gt;0,C555&lt;25),"units_archer_1.png",IF(AND(C555&gt;=25,C555&lt;50),"units_archer_2.png",IF(AND(C555&gt;=50,C555&lt;75),"units_archer_3.png",IF(AND(C555&gt;=75,C555&lt;100),"units_archer_4.png",IF(AND(C555&gt;=100,C555&lt;125),"units_archer_5.png",IF(AND(C555&gt;=125,C555&lt;150),"units_archer_6.png",IF(AND(C555&gt;=150,C555&lt;175),"units_archer_7.png",IF(AND(C555&gt;=175,C555&lt;200),"units_archer_8.png",IF(AND(C555&gt;=200,C555&lt;225),"units_archer_9.png",IF(AND(C555&gt;=225,C555&lt;250),"units_archer_10.png",IF(AND(C555&gt;=250,C555&lt;275),"units_archer_11.png",IF(AND(C555&gt;=275,C555&lt;300),"units_pikeman_12.png","units_pikeman_13.png"))))))))))))</f>
        <v>units_archer_8.png</v>
      </c>
      <c r="E555" s="5" t="str">
        <f t="shared" si="4067"/>
        <v>Lkey_combat_unit_archer_185</v>
      </c>
      <c r="F555" s="6">
        <f t="shared" ref="F555" si="4286">INT(F552+0.9*C555)</f>
        <v>15500</v>
      </c>
      <c r="G555" s="2">
        <f t="shared" ref="G555" si="4287">INT(G552+0.3*C555)</f>
        <v>5078</v>
      </c>
      <c r="H555" s="2">
        <f t="shared" ref="H555" si="4288">INT(H552+0.75*C555)</f>
        <v>12860</v>
      </c>
      <c r="I555" s="2">
        <f t="shared" ref="I555" si="4289">INT(I552+0.4*C555)</f>
        <v>6814</v>
      </c>
      <c r="J555" s="6" t="s">
        <v>23</v>
      </c>
      <c r="K555" s="2">
        <f t="shared" ref="K555:K556" si="4290">INT(K552+0.1*C555)</f>
        <v>1648</v>
      </c>
      <c r="L555" s="2" t="s">
        <v>24</v>
      </c>
      <c r="M555" s="2">
        <f t="shared" ref="M555" si="4291">INT(M552+0.5*C555)</f>
        <v>8596</v>
      </c>
      <c r="N555" s="2" t="s">
        <v>27</v>
      </c>
      <c r="O555" s="2">
        <f t="shared" ref="O555" si="4292">INT(O552+0.05*C555)</f>
        <v>774</v>
      </c>
      <c r="P555" s="2">
        <f t="shared" si="4007"/>
        <v>101</v>
      </c>
    </row>
    <row r="556" spans="1:16" x14ac:dyDescent="0.25">
      <c r="A556" s="5" t="s">
        <v>582</v>
      </c>
      <c r="B556" s="2" t="s">
        <v>3</v>
      </c>
      <c r="C556" s="2">
        <f t="shared" si="4150"/>
        <v>185</v>
      </c>
      <c r="D556" s="5" t="str">
        <f t="shared" ref="D556" si="4293">IF(AND(C556&gt;0,C556&lt;25),"units_knight_1.png",IF(AND(C556&gt;=25,C556&lt;50),"units_knight_2.png",IF(AND(C556&gt;=50,C556&lt;75),"units_knight_3.png",IF(AND(C556&gt;=75,C556&lt;100),"units_knight_4.png",IF(AND(C556&gt;=100,C556&lt;125),"units_knight_5.png",IF(AND(C556&gt;=125,C556&lt;150),"units_knight_6.png",IF(AND(C556&gt;=150,C556&lt;175),"units_knight_7.png",IF(AND(C556&gt;=175,C556&lt;200),"units_knight_8.png",IF(AND(C556&gt;=200,C556&lt;225),"units_knight_9.png",IF(AND(C556&gt;=225,C556&lt;250),"units_knight_10.png",IF(AND(C556&gt;=250,C556&lt;275),"units_knight_11.png",IF(AND(C556&gt;=275,C556&lt;300),"units_pikeman_12.png","units_pikeman_13.png"))))))))))))</f>
        <v>units_knight_8.png</v>
      </c>
      <c r="E556" s="5" t="str">
        <f t="shared" si="4076"/>
        <v>Lkey_combat_unit_knight_185</v>
      </c>
      <c r="F556" s="6">
        <f t="shared" ref="F556" si="4294">INT(F553+1.1*C556)</f>
        <v>18942</v>
      </c>
      <c r="G556" s="2">
        <f t="shared" ref="G556" si="4295">INT(G553+0.6*C556)</f>
        <v>10274</v>
      </c>
      <c r="H556" s="2">
        <f t="shared" ref="H556" si="4296">INT(H553+0.65*C556)</f>
        <v>11109</v>
      </c>
      <c r="I556" s="2">
        <f t="shared" ref="I556" si="4297">INT(I553+0.2*C556)</f>
        <v>3367</v>
      </c>
      <c r="J556" s="6" t="s">
        <v>23</v>
      </c>
      <c r="K556" s="2">
        <f t="shared" si="4290"/>
        <v>1658</v>
      </c>
      <c r="L556" s="2" t="s">
        <v>24</v>
      </c>
      <c r="M556" s="2">
        <f t="shared" ref="M556:M557" si="4298">INT(M553+0.05*C556)</f>
        <v>774</v>
      </c>
      <c r="N556" s="2" t="s">
        <v>27</v>
      </c>
      <c r="O556" s="2">
        <f t="shared" ref="O556" si="4299">INT(O553+0.5*C556)</f>
        <v>8586</v>
      </c>
      <c r="P556" s="2">
        <f t="shared" si="4007"/>
        <v>106</v>
      </c>
    </row>
    <row r="557" spans="1:16" x14ac:dyDescent="0.25">
      <c r="A557" s="5" t="s">
        <v>583</v>
      </c>
      <c r="B557" s="2" t="s">
        <v>15</v>
      </c>
      <c r="C557" s="2">
        <f t="shared" si="4150"/>
        <v>186</v>
      </c>
      <c r="D557" s="5" t="str">
        <f t="shared" ref="D557" si="4300">IF(AND(C557&gt;0,C557&lt;25),"units_pikeman_1.png",IF(AND(C557&gt;=25,C557&lt;50),"units_pikeman_2.png",IF(AND(C557&gt;=50,C557&lt;75),"units_pikeman_3.png",IF(AND(C557&gt;=75,C557&lt;100),"units_pikeman_4.png",IF(AND(C557&gt;=100,C557&lt;125),"units_pikeman_5.png",IF(AND(C557&gt;=125,C557&lt;150),"units_pikeman_6.png",IF(AND(C557&gt;=150,C557&lt;175),"units_pikeman_7.png",IF(AND(C557&gt;=175,C557&lt;200),"units_pikeman_8.png",IF(AND(C557&gt;=200,C557&lt;225),"units_pikeman_9.png",IF(AND(C557&gt;=225,C557&lt;250),"units_pikeman_10.png",IF(AND(C557&gt;=250,C557&lt;275),"units_pikeman_11.png",IF(AND(C557&gt;=275,C557&lt;300),"units_pikeman_12.png","units_pikeman_13.png"))))))))))))</f>
        <v>units_pikeman_8.png</v>
      </c>
      <c r="E557" s="5" t="str">
        <f t="shared" si="4084"/>
        <v>Lkey_combat_unit_pikeman_186</v>
      </c>
      <c r="F557" s="6">
        <f t="shared" ref="F557" si="4301">INT(F554+1.3*C557)</f>
        <v>22643</v>
      </c>
      <c r="G557" s="2">
        <f t="shared" ref="G557" si="4302">INT(G554+0.5*C557)</f>
        <v>8659</v>
      </c>
      <c r="H557" s="2">
        <f t="shared" ref="H557" si="4303">INT(H554+0.5*C557)</f>
        <v>8659</v>
      </c>
      <c r="I557" s="2">
        <f t="shared" ref="I557" si="4304">INT(I554+0.7*C557)</f>
        <v>12112</v>
      </c>
      <c r="J557" s="6" t="s">
        <v>23</v>
      </c>
      <c r="K557" s="2">
        <f t="shared" ref="K557" si="4305">INT(K554+0.5*C557)</f>
        <v>8699</v>
      </c>
      <c r="L557" s="2" t="s">
        <v>24</v>
      </c>
      <c r="M557" s="2">
        <f t="shared" si="4298"/>
        <v>783</v>
      </c>
      <c r="N557" s="2" t="s">
        <v>27</v>
      </c>
      <c r="O557" s="2">
        <f t="shared" ref="O557" si="4306">INT(O554+0.1*C557)</f>
        <v>1656</v>
      </c>
      <c r="P557" s="2">
        <f t="shared" si="4007"/>
        <v>97</v>
      </c>
    </row>
    <row r="558" spans="1:16" x14ac:dyDescent="0.25">
      <c r="A558" s="5" t="s">
        <v>584</v>
      </c>
      <c r="B558" s="2" t="s">
        <v>1</v>
      </c>
      <c r="C558" s="2">
        <f t="shared" si="4150"/>
        <v>186</v>
      </c>
      <c r="D558" s="5" t="str">
        <f t="shared" ref="D558" si="4307">IF(AND(C558&gt;0,C558&lt;25),"units_archer_1.png",IF(AND(C558&gt;=25,C558&lt;50),"units_archer_2.png",IF(AND(C558&gt;=50,C558&lt;75),"units_archer_3.png",IF(AND(C558&gt;=75,C558&lt;100),"units_archer_4.png",IF(AND(C558&gt;=100,C558&lt;125),"units_archer_5.png",IF(AND(C558&gt;=125,C558&lt;150),"units_archer_6.png",IF(AND(C558&gt;=150,C558&lt;175),"units_archer_7.png",IF(AND(C558&gt;=175,C558&lt;200),"units_archer_8.png",IF(AND(C558&gt;=200,C558&lt;225),"units_archer_9.png",IF(AND(C558&gt;=225,C558&lt;250),"units_archer_10.png",IF(AND(C558&gt;=250,C558&lt;275),"units_archer_11.png",IF(AND(C558&gt;=275,C558&lt;300),"units_pikeman_12.png","units_pikeman_13.png"))))))))))))</f>
        <v>units_archer_8.png</v>
      </c>
      <c r="E558" s="5" t="str">
        <f t="shared" si="4092"/>
        <v>Lkey_combat_unit_archer_186</v>
      </c>
      <c r="F558" s="6">
        <f t="shared" ref="F558" si="4308">INT(F555+0.9*C558)</f>
        <v>15667</v>
      </c>
      <c r="G558" s="2">
        <f t="shared" ref="G558" si="4309">INT(G555+0.3*C558)</f>
        <v>5133</v>
      </c>
      <c r="H558" s="2">
        <f t="shared" ref="H558" si="4310">INT(H555+0.75*C558)</f>
        <v>12999</v>
      </c>
      <c r="I558" s="2">
        <f t="shared" ref="I558" si="4311">INT(I555+0.4*C558)</f>
        <v>6888</v>
      </c>
      <c r="J558" s="6" t="s">
        <v>23</v>
      </c>
      <c r="K558" s="2">
        <f t="shared" ref="K558:K559" si="4312">INT(K555+0.1*C558)</f>
        <v>1666</v>
      </c>
      <c r="L558" s="2" t="s">
        <v>24</v>
      </c>
      <c r="M558" s="2">
        <f t="shared" ref="M558" si="4313">INT(M555+0.5*C558)</f>
        <v>8689</v>
      </c>
      <c r="N558" s="2" t="s">
        <v>27</v>
      </c>
      <c r="O558" s="2">
        <f t="shared" ref="O558" si="4314">INT(O555+0.05*C558)</f>
        <v>783</v>
      </c>
      <c r="P558" s="2">
        <f t="shared" si="4007"/>
        <v>102</v>
      </c>
    </row>
    <row r="559" spans="1:16" x14ac:dyDescent="0.25">
      <c r="A559" s="5" t="s">
        <v>585</v>
      </c>
      <c r="B559" s="2" t="s">
        <v>3</v>
      </c>
      <c r="C559" s="2">
        <f t="shared" si="4150"/>
        <v>186</v>
      </c>
      <c r="D559" s="5" t="str">
        <f t="shared" ref="D559" si="4315">IF(AND(C559&gt;0,C559&lt;25),"units_knight_1.png",IF(AND(C559&gt;=25,C559&lt;50),"units_knight_2.png",IF(AND(C559&gt;=50,C559&lt;75),"units_knight_3.png",IF(AND(C559&gt;=75,C559&lt;100),"units_knight_4.png",IF(AND(C559&gt;=100,C559&lt;125),"units_knight_5.png",IF(AND(C559&gt;=125,C559&lt;150),"units_knight_6.png",IF(AND(C559&gt;=150,C559&lt;175),"units_knight_7.png",IF(AND(C559&gt;=175,C559&lt;200),"units_knight_8.png",IF(AND(C559&gt;=200,C559&lt;225),"units_knight_9.png",IF(AND(C559&gt;=225,C559&lt;250),"units_knight_10.png",IF(AND(C559&gt;=250,C559&lt;275),"units_knight_11.png",IF(AND(C559&gt;=275,C559&lt;300),"units_pikeman_12.png","units_pikeman_13.png"))))))))))))</f>
        <v>units_knight_8.png</v>
      </c>
      <c r="E559" s="5" t="str">
        <f t="shared" si="4101"/>
        <v>Lkey_combat_unit_knight_186</v>
      </c>
      <c r="F559" s="6">
        <f t="shared" ref="F559" si="4316">INT(F556+1.1*C559)</f>
        <v>19146</v>
      </c>
      <c r="G559" s="2">
        <f t="shared" ref="G559" si="4317">INT(G556+0.6*C559)</f>
        <v>10385</v>
      </c>
      <c r="H559" s="2">
        <f t="shared" ref="H559" si="4318">INT(H556+0.65*C559)</f>
        <v>11229</v>
      </c>
      <c r="I559" s="2">
        <f t="shared" ref="I559" si="4319">INT(I556+0.2*C559)</f>
        <v>3404</v>
      </c>
      <c r="J559" s="6" t="s">
        <v>23</v>
      </c>
      <c r="K559" s="2">
        <f t="shared" si="4312"/>
        <v>1676</v>
      </c>
      <c r="L559" s="2" t="s">
        <v>24</v>
      </c>
      <c r="M559" s="2">
        <f t="shared" ref="M559:M560" si="4320">INT(M556+0.05*C559)</f>
        <v>783</v>
      </c>
      <c r="N559" s="2" t="s">
        <v>27</v>
      </c>
      <c r="O559" s="2">
        <f t="shared" ref="O559" si="4321">INT(O556+0.5*C559)</f>
        <v>8679</v>
      </c>
      <c r="P559" s="2">
        <f t="shared" si="4007"/>
        <v>107</v>
      </c>
    </row>
    <row r="560" spans="1:16" x14ac:dyDescent="0.25">
      <c r="A560" s="5" t="s">
        <v>586</v>
      </c>
      <c r="B560" s="2" t="s">
        <v>15</v>
      </c>
      <c r="C560" s="2">
        <f t="shared" si="4150"/>
        <v>187</v>
      </c>
      <c r="D560" s="5" t="str">
        <f t="shared" ref="D560" si="4322">IF(AND(C560&gt;0,C560&lt;25),"units_pikeman_1.png",IF(AND(C560&gt;=25,C560&lt;50),"units_pikeman_2.png",IF(AND(C560&gt;=50,C560&lt;75),"units_pikeman_3.png",IF(AND(C560&gt;=75,C560&lt;100),"units_pikeman_4.png",IF(AND(C560&gt;=100,C560&lt;125),"units_pikeman_5.png",IF(AND(C560&gt;=125,C560&lt;150),"units_pikeman_6.png",IF(AND(C560&gt;=150,C560&lt;175),"units_pikeman_7.png",IF(AND(C560&gt;=175,C560&lt;200),"units_pikeman_8.png",IF(AND(C560&gt;=200,C560&lt;225),"units_pikeman_9.png",IF(AND(C560&gt;=225,C560&lt;250),"units_pikeman_10.png",IF(AND(C560&gt;=250,C560&lt;275),"units_pikeman_11.png",IF(AND(C560&gt;=275,C560&lt;300),"units_pikeman_12.png","units_pikeman_13.png"))))))))))))</f>
        <v>units_pikeman_8.png</v>
      </c>
      <c r="E560" s="5" t="str">
        <f t="shared" si="4109"/>
        <v>Lkey_combat_unit_pikeman_187</v>
      </c>
      <c r="F560" s="6">
        <f t="shared" ref="F560" si="4323">INT(F557+1.3*C560)</f>
        <v>22886</v>
      </c>
      <c r="G560" s="2">
        <f t="shared" ref="G560" si="4324">INT(G557+0.5*C560)</f>
        <v>8752</v>
      </c>
      <c r="H560" s="2">
        <f t="shared" ref="H560" si="4325">INT(H557+0.5*C560)</f>
        <v>8752</v>
      </c>
      <c r="I560" s="2">
        <f t="shared" ref="I560" si="4326">INT(I557+0.7*C560)</f>
        <v>12242</v>
      </c>
      <c r="J560" s="6" t="s">
        <v>23</v>
      </c>
      <c r="K560" s="2">
        <f t="shared" ref="K560" si="4327">INT(K557+0.5*C560)</f>
        <v>8792</v>
      </c>
      <c r="L560" s="2" t="s">
        <v>24</v>
      </c>
      <c r="M560" s="2">
        <f t="shared" si="4320"/>
        <v>792</v>
      </c>
      <c r="N560" s="2" t="s">
        <v>27</v>
      </c>
      <c r="O560" s="2">
        <f t="shared" ref="O560" si="4328">INT(O557+0.1*C560)</f>
        <v>1674</v>
      </c>
      <c r="P560" s="2">
        <f t="shared" si="4007"/>
        <v>98</v>
      </c>
    </row>
    <row r="561" spans="1:16" x14ac:dyDescent="0.25">
      <c r="A561" s="5" t="s">
        <v>587</v>
      </c>
      <c r="B561" s="2" t="s">
        <v>1</v>
      </c>
      <c r="C561" s="2">
        <f t="shared" si="4150"/>
        <v>187</v>
      </c>
      <c r="D561" s="5" t="str">
        <f t="shared" ref="D561" si="4329">IF(AND(C561&gt;0,C561&lt;25),"units_archer_1.png",IF(AND(C561&gt;=25,C561&lt;50),"units_archer_2.png",IF(AND(C561&gt;=50,C561&lt;75),"units_archer_3.png",IF(AND(C561&gt;=75,C561&lt;100),"units_archer_4.png",IF(AND(C561&gt;=100,C561&lt;125),"units_archer_5.png",IF(AND(C561&gt;=125,C561&lt;150),"units_archer_6.png",IF(AND(C561&gt;=150,C561&lt;175),"units_archer_7.png",IF(AND(C561&gt;=175,C561&lt;200),"units_archer_8.png",IF(AND(C561&gt;=200,C561&lt;225),"units_archer_9.png",IF(AND(C561&gt;=225,C561&lt;250),"units_archer_10.png",IF(AND(C561&gt;=250,C561&lt;275),"units_archer_11.png",IF(AND(C561&gt;=275,C561&lt;300),"units_pikeman_12.png","units_pikeman_13.png"))))))))))))</f>
        <v>units_archer_8.png</v>
      </c>
      <c r="E561" s="5" t="str">
        <f t="shared" si="4117"/>
        <v>Lkey_combat_unit_archer_187</v>
      </c>
      <c r="F561" s="6">
        <f t="shared" ref="F561" si="4330">INT(F558+0.9*C561)</f>
        <v>15835</v>
      </c>
      <c r="G561" s="2">
        <f t="shared" ref="G561" si="4331">INT(G558+0.3*C561)</f>
        <v>5189</v>
      </c>
      <c r="H561" s="2">
        <f t="shared" ref="H561" si="4332">INT(H558+0.75*C561)</f>
        <v>13139</v>
      </c>
      <c r="I561" s="2">
        <f t="shared" ref="I561" si="4333">INT(I558+0.4*C561)</f>
        <v>6962</v>
      </c>
      <c r="J561" s="6" t="s">
        <v>23</v>
      </c>
      <c r="K561" s="2">
        <f t="shared" ref="K561:K562" si="4334">INT(K558+0.1*C561)</f>
        <v>1684</v>
      </c>
      <c r="L561" s="2" t="s">
        <v>24</v>
      </c>
      <c r="M561" s="2">
        <f t="shared" ref="M561" si="4335">INT(M558+0.5*C561)</f>
        <v>8782</v>
      </c>
      <c r="N561" s="2" t="s">
        <v>27</v>
      </c>
      <c r="O561" s="2">
        <f t="shared" ref="O561" si="4336">INT(O558+0.05*C561)</f>
        <v>792</v>
      </c>
      <c r="P561" s="2">
        <f t="shared" si="4007"/>
        <v>103</v>
      </c>
    </row>
    <row r="562" spans="1:16" x14ac:dyDescent="0.25">
      <c r="A562" s="5" t="s">
        <v>588</v>
      </c>
      <c r="B562" s="2" t="s">
        <v>3</v>
      </c>
      <c r="C562" s="2">
        <f t="shared" si="4150"/>
        <v>187</v>
      </c>
      <c r="D562" s="5" t="str">
        <f t="shared" ref="D562" si="4337">IF(AND(C562&gt;0,C562&lt;25),"units_knight_1.png",IF(AND(C562&gt;=25,C562&lt;50),"units_knight_2.png",IF(AND(C562&gt;=50,C562&lt;75),"units_knight_3.png",IF(AND(C562&gt;=75,C562&lt;100),"units_knight_4.png",IF(AND(C562&gt;=100,C562&lt;125),"units_knight_5.png",IF(AND(C562&gt;=125,C562&lt;150),"units_knight_6.png",IF(AND(C562&gt;=150,C562&lt;175),"units_knight_7.png",IF(AND(C562&gt;=175,C562&lt;200),"units_knight_8.png",IF(AND(C562&gt;=200,C562&lt;225),"units_knight_9.png",IF(AND(C562&gt;=225,C562&lt;250),"units_knight_10.png",IF(AND(C562&gt;=250,C562&lt;275),"units_knight_11.png",IF(AND(C562&gt;=275,C562&lt;300),"units_pikeman_12.png","units_pikeman_13.png"))))))))))))</f>
        <v>units_knight_8.png</v>
      </c>
      <c r="E562" s="5" t="str">
        <f t="shared" si="4126"/>
        <v>Lkey_combat_unit_knight_187</v>
      </c>
      <c r="F562" s="6">
        <f t="shared" ref="F562" si="4338">INT(F559+1.1*C562)</f>
        <v>19351</v>
      </c>
      <c r="G562" s="2">
        <f t="shared" ref="G562" si="4339">INT(G559+0.6*C562)</f>
        <v>10497</v>
      </c>
      <c r="H562" s="2">
        <f t="shared" ref="H562" si="4340">INT(H559+0.65*C562)</f>
        <v>11350</v>
      </c>
      <c r="I562" s="2">
        <f t="shared" ref="I562" si="4341">INT(I559+0.2*C562)</f>
        <v>3441</v>
      </c>
      <c r="J562" s="6" t="s">
        <v>23</v>
      </c>
      <c r="K562" s="2">
        <f t="shared" si="4334"/>
        <v>1694</v>
      </c>
      <c r="L562" s="2" t="s">
        <v>24</v>
      </c>
      <c r="M562" s="2">
        <f t="shared" ref="M562:M563" si="4342">INT(M559+0.05*C562)</f>
        <v>792</v>
      </c>
      <c r="N562" s="2" t="s">
        <v>27</v>
      </c>
      <c r="O562" s="2">
        <f t="shared" ref="O562" si="4343">INT(O559+0.5*C562)</f>
        <v>8772</v>
      </c>
      <c r="P562" s="2">
        <f t="shared" si="4007"/>
        <v>108</v>
      </c>
    </row>
    <row r="563" spans="1:16" x14ac:dyDescent="0.25">
      <c r="A563" s="5" t="s">
        <v>589</v>
      </c>
      <c r="B563" s="2" t="s">
        <v>15</v>
      </c>
      <c r="C563" s="2">
        <f t="shared" si="4150"/>
        <v>188</v>
      </c>
      <c r="D563" s="5" t="str">
        <f t="shared" ref="D563" si="4344">IF(AND(C563&gt;0,C563&lt;25),"units_pikeman_1.png",IF(AND(C563&gt;=25,C563&lt;50),"units_pikeman_2.png",IF(AND(C563&gt;=50,C563&lt;75),"units_pikeman_3.png",IF(AND(C563&gt;=75,C563&lt;100),"units_pikeman_4.png",IF(AND(C563&gt;=100,C563&lt;125),"units_pikeman_5.png",IF(AND(C563&gt;=125,C563&lt;150),"units_pikeman_6.png",IF(AND(C563&gt;=150,C563&lt;175),"units_pikeman_7.png",IF(AND(C563&gt;=175,C563&lt;200),"units_pikeman_8.png",IF(AND(C563&gt;=200,C563&lt;225),"units_pikeman_9.png",IF(AND(C563&gt;=225,C563&lt;250),"units_pikeman_10.png",IF(AND(C563&gt;=250,C563&lt;275),"units_pikeman_11.png",IF(AND(C563&gt;=275,C563&lt;300),"units_pikeman_12.png","units_pikeman_13.png"))))))))))))</f>
        <v>units_pikeman_8.png</v>
      </c>
      <c r="E563" s="5" t="str">
        <f t="shared" si="4134"/>
        <v>Lkey_combat_unit_pikeman_188</v>
      </c>
      <c r="F563" s="6">
        <f t="shared" ref="F563" si="4345">INT(F560+1.3*C563)</f>
        <v>23130</v>
      </c>
      <c r="G563" s="2">
        <f t="shared" ref="G563" si="4346">INT(G560+0.5*C563)</f>
        <v>8846</v>
      </c>
      <c r="H563" s="2">
        <f t="shared" ref="H563" si="4347">INT(H560+0.5*C563)</f>
        <v>8846</v>
      </c>
      <c r="I563" s="2">
        <f t="shared" ref="I563" si="4348">INT(I560+0.7*C563)</f>
        <v>12373</v>
      </c>
      <c r="J563" s="6" t="s">
        <v>23</v>
      </c>
      <c r="K563" s="2">
        <f t="shared" ref="K563" si="4349">INT(K560+0.5*C563)</f>
        <v>8886</v>
      </c>
      <c r="L563" s="2" t="s">
        <v>24</v>
      </c>
      <c r="M563" s="2">
        <f t="shared" si="4342"/>
        <v>801</v>
      </c>
      <c r="N563" s="2" t="s">
        <v>27</v>
      </c>
      <c r="O563" s="2">
        <f t="shared" ref="O563" si="4350">INT(O560+0.1*C563)</f>
        <v>1692</v>
      </c>
      <c r="P563" s="2">
        <f t="shared" si="4007"/>
        <v>99</v>
      </c>
    </row>
    <row r="564" spans="1:16" x14ac:dyDescent="0.25">
      <c r="A564" s="5" t="s">
        <v>590</v>
      </c>
      <c r="B564" s="2" t="s">
        <v>1</v>
      </c>
      <c r="C564" s="2">
        <f t="shared" si="4150"/>
        <v>188</v>
      </c>
      <c r="D564" s="5" t="str">
        <f t="shared" ref="D564" si="4351">IF(AND(C564&gt;0,C564&lt;25),"units_archer_1.png",IF(AND(C564&gt;=25,C564&lt;50),"units_archer_2.png",IF(AND(C564&gt;=50,C564&lt;75),"units_archer_3.png",IF(AND(C564&gt;=75,C564&lt;100),"units_archer_4.png",IF(AND(C564&gt;=100,C564&lt;125),"units_archer_5.png",IF(AND(C564&gt;=125,C564&lt;150),"units_archer_6.png",IF(AND(C564&gt;=150,C564&lt;175),"units_archer_7.png",IF(AND(C564&gt;=175,C564&lt;200),"units_archer_8.png",IF(AND(C564&gt;=200,C564&lt;225),"units_archer_9.png",IF(AND(C564&gt;=225,C564&lt;250),"units_archer_10.png",IF(AND(C564&gt;=250,C564&lt;275),"units_archer_11.png",IF(AND(C564&gt;=275,C564&lt;300),"units_pikeman_12.png","units_pikeman_13.png"))))))))))))</f>
        <v>units_archer_8.png</v>
      </c>
      <c r="E564" s="5" t="str">
        <f t="shared" si="4142"/>
        <v>Lkey_combat_unit_archer_188</v>
      </c>
      <c r="F564" s="6">
        <f t="shared" ref="F564" si="4352">INT(F561+0.9*C564)</f>
        <v>16004</v>
      </c>
      <c r="G564" s="2">
        <f t="shared" ref="G564" si="4353">INT(G561+0.3*C564)</f>
        <v>5245</v>
      </c>
      <c r="H564" s="2">
        <f t="shared" ref="H564" si="4354">INT(H561+0.75*C564)</f>
        <v>13280</v>
      </c>
      <c r="I564" s="2">
        <f t="shared" ref="I564" si="4355">INT(I561+0.4*C564)</f>
        <v>7037</v>
      </c>
      <c r="J564" s="6" t="s">
        <v>23</v>
      </c>
      <c r="K564" s="2">
        <f t="shared" ref="K564:K565" si="4356">INT(K561+0.1*C564)</f>
        <v>1702</v>
      </c>
      <c r="L564" s="2" t="s">
        <v>24</v>
      </c>
      <c r="M564" s="2">
        <f t="shared" ref="M564" si="4357">INT(M561+0.5*C564)</f>
        <v>8876</v>
      </c>
      <c r="N564" s="2" t="s">
        <v>27</v>
      </c>
      <c r="O564" s="2">
        <f t="shared" ref="O564" si="4358">INT(O561+0.05*C564)</f>
        <v>801</v>
      </c>
      <c r="P564" s="2">
        <f t="shared" si="4007"/>
        <v>104</v>
      </c>
    </row>
    <row r="565" spans="1:16" x14ac:dyDescent="0.25">
      <c r="A565" s="5" t="s">
        <v>591</v>
      </c>
      <c r="B565" s="2" t="s">
        <v>3</v>
      </c>
      <c r="C565" s="2">
        <f t="shared" si="4150"/>
        <v>188</v>
      </c>
      <c r="D565" s="5" t="str">
        <f t="shared" ref="D565" si="4359">IF(AND(C565&gt;0,C565&lt;25),"units_knight_1.png",IF(AND(C565&gt;=25,C565&lt;50),"units_knight_2.png",IF(AND(C565&gt;=50,C565&lt;75),"units_knight_3.png",IF(AND(C565&gt;=75,C565&lt;100),"units_knight_4.png",IF(AND(C565&gt;=100,C565&lt;125),"units_knight_5.png",IF(AND(C565&gt;=125,C565&lt;150),"units_knight_6.png",IF(AND(C565&gt;=150,C565&lt;175),"units_knight_7.png",IF(AND(C565&gt;=175,C565&lt;200),"units_knight_8.png",IF(AND(C565&gt;=200,C565&lt;225),"units_knight_9.png",IF(AND(C565&gt;=225,C565&lt;250),"units_knight_10.png",IF(AND(C565&gt;=250,C565&lt;275),"units_knight_11.png",IF(AND(C565&gt;=275,C565&lt;300),"units_pikeman_12.png","units_pikeman_13.png"))))))))))))</f>
        <v>units_knight_8.png</v>
      </c>
      <c r="E565" s="5" t="str">
        <f t="shared" si="4152"/>
        <v>Lkey_combat_unit_knight_188</v>
      </c>
      <c r="F565" s="6">
        <f t="shared" ref="F565" si="4360">INT(F562+1.1*C565)</f>
        <v>19557</v>
      </c>
      <c r="G565" s="2">
        <f t="shared" ref="G565" si="4361">INT(G562+0.6*C565)</f>
        <v>10609</v>
      </c>
      <c r="H565" s="2">
        <f t="shared" ref="H565" si="4362">INT(H562+0.65*C565)</f>
        <v>11472</v>
      </c>
      <c r="I565" s="2">
        <f t="shared" ref="I565" si="4363">INT(I562+0.2*C565)</f>
        <v>3478</v>
      </c>
      <c r="J565" s="6" t="s">
        <v>23</v>
      </c>
      <c r="K565" s="2">
        <f t="shared" si="4356"/>
        <v>1712</v>
      </c>
      <c r="L565" s="2" t="s">
        <v>24</v>
      </c>
      <c r="M565" s="2">
        <f t="shared" ref="M565:M566" si="4364">INT(M562+0.05*C565)</f>
        <v>801</v>
      </c>
      <c r="N565" s="2" t="s">
        <v>27</v>
      </c>
      <c r="O565" s="2">
        <f t="shared" ref="O565" si="4365">INT(O562+0.5*C565)</f>
        <v>8866</v>
      </c>
      <c r="P565" s="2">
        <f t="shared" si="4007"/>
        <v>109</v>
      </c>
    </row>
    <row r="566" spans="1:16" x14ac:dyDescent="0.25">
      <c r="A566" s="5" t="s">
        <v>592</v>
      </c>
      <c r="B566" s="2" t="s">
        <v>15</v>
      </c>
      <c r="C566" s="2">
        <f t="shared" si="4150"/>
        <v>189</v>
      </c>
      <c r="D566" s="5" t="str">
        <f t="shared" ref="D566" si="4366">IF(AND(C566&gt;0,C566&lt;25),"units_pikeman_1.png",IF(AND(C566&gt;=25,C566&lt;50),"units_pikeman_2.png",IF(AND(C566&gt;=50,C566&lt;75),"units_pikeman_3.png",IF(AND(C566&gt;=75,C566&lt;100),"units_pikeman_4.png",IF(AND(C566&gt;=100,C566&lt;125),"units_pikeman_5.png",IF(AND(C566&gt;=125,C566&lt;150),"units_pikeman_6.png",IF(AND(C566&gt;=150,C566&lt;175),"units_pikeman_7.png",IF(AND(C566&gt;=175,C566&lt;200),"units_pikeman_8.png",IF(AND(C566&gt;=200,C566&lt;225),"units_pikeman_9.png",IF(AND(C566&gt;=225,C566&lt;250),"units_pikeman_10.png",IF(AND(C566&gt;=250,C566&lt;275),"units_pikeman_11.png",IF(AND(C566&gt;=275,C566&lt;300),"units_pikeman_12.png","units_pikeman_13.png"))))))))))))</f>
        <v>units_pikeman_8.png</v>
      </c>
      <c r="E566" s="5" t="str">
        <f t="shared" si="4160"/>
        <v>Lkey_combat_unit_pikeman_189</v>
      </c>
      <c r="F566" s="6">
        <f t="shared" ref="F566" si="4367">INT(F563+1.3*C566)</f>
        <v>23375</v>
      </c>
      <c r="G566" s="2">
        <f t="shared" ref="G566" si="4368">INT(G563+0.5*C566)</f>
        <v>8940</v>
      </c>
      <c r="H566" s="2">
        <f t="shared" ref="H566" si="4369">INT(H563+0.5*C566)</f>
        <v>8940</v>
      </c>
      <c r="I566" s="2">
        <f t="shared" ref="I566" si="4370">INT(I563+0.7*C566)</f>
        <v>12505</v>
      </c>
      <c r="J566" s="6" t="s">
        <v>23</v>
      </c>
      <c r="K566" s="2">
        <f t="shared" ref="K566" si="4371">INT(K563+0.5*C566)</f>
        <v>8980</v>
      </c>
      <c r="L566" s="2" t="s">
        <v>24</v>
      </c>
      <c r="M566" s="2">
        <f t="shared" si="4364"/>
        <v>810</v>
      </c>
      <c r="N566" s="2" t="s">
        <v>27</v>
      </c>
      <c r="O566" s="2">
        <f t="shared" ref="O566" si="4372">INT(O563+0.1*C566)</f>
        <v>1710</v>
      </c>
      <c r="P566" s="2">
        <f t="shared" si="4007"/>
        <v>100</v>
      </c>
    </row>
    <row r="567" spans="1:16" x14ac:dyDescent="0.25">
      <c r="A567" s="5" t="s">
        <v>593</v>
      </c>
      <c r="B567" s="2" t="s">
        <v>1</v>
      </c>
      <c r="C567" s="2">
        <f t="shared" si="4150"/>
        <v>189</v>
      </c>
      <c r="D567" s="5" t="str">
        <f t="shared" ref="D567" si="4373">IF(AND(C567&gt;0,C567&lt;25),"units_archer_1.png",IF(AND(C567&gt;=25,C567&lt;50),"units_archer_2.png",IF(AND(C567&gt;=50,C567&lt;75),"units_archer_3.png",IF(AND(C567&gt;=75,C567&lt;100),"units_archer_4.png",IF(AND(C567&gt;=100,C567&lt;125),"units_archer_5.png",IF(AND(C567&gt;=125,C567&lt;150),"units_archer_6.png",IF(AND(C567&gt;=150,C567&lt;175),"units_archer_7.png",IF(AND(C567&gt;=175,C567&lt;200),"units_archer_8.png",IF(AND(C567&gt;=200,C567&lt;225),"units_archer_9.png",IF(AND(C567&gt;=225,C567&lt;250),"units_archer_10.png",IF(AND(C567&gt;=250,C567&lt;275),"units_archer_11.png",IF(AND(C567&gt;=275,C567&lt;300),"units_pikeman_12.png","units_pikeman_13.png"))))))))))))</f>
        <v>units_archer_8.png</v>
      </c>
      <c r="E567" s="5" t="str">
        <f t="shared" si="4168"/>
        <v>Lkey_combat_unit_archer_189</v>
      </c>
      <c r="F567" s="6">
        <f t="shared" ref="F567" si="4374">INT(F564+0.9*C567)</f>
        <v>16174</v>
      </c>
      <c r="G567" s="2">
        <f t="shared" ref="G567" si="4375">INT(G564+0.3*C567)</f>
        <v>5301</v>
      </c>
      <c r="H567" s="2">
        <f t="shared" ref="H567" si="4376">INT(H564+0.75*C567)</f>
        <v>13421</v>
      </c>
      <c r="I567" s="2">
        <f t="shared" ref="I567" si="4377">INT(I564+0.4*C567)</f>
        <v>7112</v>
      </c>
      <c r="J567" s="6" t="s">
        <v>23</v>
      </c>
      <c r="K567" s="2">
        <f t="shared" ref="K567:K568" si="4378">INT(K564+0.1*C567)</f>
        <v>1720</v>
      </c>
      <c r="L567" s="2" t="s">
        <v>24</v>
      </c>
      <c r="M567" s="2">
        <f t="shared" ref="M567" si="4379">INT(M564+0.5*C567)</f>
        <v>8970</v>
      </c>
      <c r="N567" s="2" t="s">
        <v>27</v>
      </c>
      <c r="O567" s="2">
        <f t="shared" ref="O567" si="4380">INT(O564+0.05*C567)</f>
        <v>810</v>
      </c>
      <c r="P567" s="2">
        <f t="shared" si="4007"/>
        <v>105</v>
      </c>
    </row>
    <row r="568" spans="1:16" x14ac:dyDescent="0.25">
      <c r="A568" s="5" t="s">
        <v>594</v>
      </c>
      <c r="B568" s="2" t="s">
        <v>3</v>
      </c>
      <c r="C568" s="2">
        <f t="shared" si="4150"/>
        <v>189</v>
      </c>
      <c r="D568" s="5" t="str">
        <f t="shared" ref="D568" si="4381">IF(AND(C568&gt;0,C568&lt;25),"units_knight_1.png",IF(AND(C568&gt;=25,C568&lt;50),"units_knight_2.png",IF(AND(C568&gt;=50,C568&lt;75),"units_knight_3.png",IF(AND(C568&gt;=75,C568&lt;100),"units_knight_4.png",IF(AND(C568&gt;=100,C568&lt;125),"units_knight_5.png",IF(AND(C568&gt;=125,C568&lt;150),"units_knight_6.png",IF(AND(C568&gt;=150,C568&lt;175),"units_knight_7.png",IF(AND(C568&gt;=175,C568&lt;200),"units_knight_8.png",IF(AND(C568&gt;=200,C568&lt;225),"units_knight_9.png",IF(AND(C568&gt;=225,C568&lt;250),"units_knight_10.png",IF(AND(C568&gt;=250,C568&lt;275),"units_knight_11.png",IF(AND(C568&gt;=275,C568&lt;300),"units_pikeman_12.png","units_pikeman_13.png"))))))))))))</f>
        <v>units_knight_8.png</v>
      </c>
      <c r="E568" s="5" t="str">
        <f t="shared" si="4177"/>
        <v>Lkey_combat_unit_knight_189</v>
      </c>
      <c r="F568" s="6">
        <f t="shared" ref="F568" si="4382">INT(F565+1.1*C568)</f>
        <v>19764</v>
      </c>
      <c r="G568" s="2">
        <f t="shared" ref="G568" si="4383">INT(G565+0.6*C568)</f>
        <v>10722</v>
      </c>
      <c r="H568" s="2">
        <f t="shared" ref="H568" si="4384">INT(H565+0.65*C568)</f>
        <v>11594</v>
      </c>
      <c r="I568" s="2">
        <f t="shared" ref="I568" si="4385">INT(I565+0.2*C568)</f>
        <v>3515</v>
      </c>
      <c r="J568" s="6" t="s">
        <v>23</v>
      </c>
      <c r="K568" s="2">
        <f t="shared" si="4378"/>
        <v>1730</v>
      </c>
      <c r="L568" s="2" t="s">
        <v>24</v>
      </c>
      <c r="M568" s="2">
        <f t="shared" ref="M568:M569" si="4386">INT(M565+0.05*C568)</f>
        <v>810</v>
      </c>
      <c r="N568" s="2" t="s">
        <v>27</v>
      </c>
      <c r="O568" s="2">
        <f t="shared" ref="O568" si="4387">INT(O565+0.5*C568)</f>
        <v>8960</v>
      </c>
      <c r="P568" s="2">
        <f t="shared" si="4007"/>
        <v>110</v>
      </c>
    </row>
    <row r="569" spans="1:16" x14ac:dyDescent="0.25">
      <c r="A569" s="5" t="s">
        <v>595</v>
      </c>
      <c r="B569" s="2" t="s">
        <v>15</v>
      </c>
      <c r="C569" s="2">
        <f t="shared" si="4150"/>
        <v>190</v>
      </c>
      <c r="D569" s="5" t="str">
        <f t="shared" ref="D569" si="4388">IF(AND(C569&gt;0,C569&lt;25),"units_pikeman_1.png",IF(AND(C569&gt;=25,C569&lt;50),"units_pikeman_2.png",IF(AND(C569&gt;=50,C569&lt;75),"units_pikeman_3.png",IF(AND(C569&gt;=75,C569&lt;100),"units_pikeman_4.png",IF(AND(C569&gt;=100,C569&lt;125),"units_pikeman_5.png",IF(AND(C569&gt;=125,C569&lt;150),"units_pikeman_6.png",IF(AND(C569&gt;=150,C569&lt;175),"units_pikeman_7.png",IF(AND(C569&gt;=175,C569&lt;200),"units_pikeman_8.png",IF(AND(C569&gt;=200,C569&lt;225),"units_pikeman_9.png",IF(AND(C569&gt;=225,C569&lt;250),"units_pikeman_10.png",IF(AND(C569&gt;=250,C569&lt;275),"units_pikeman_11.png",IF(AND(C569&gt;=275,C569&lt;300),"units_pikeman_12.png","units_pikeman_13.png"))))))))))))</f>
        <v>units_pikeman_8.png</v>
      </c>
      <c r="E569" s="5" t="str">
        <f t="shared" si="4185"/>
        <v>Lkey_combat_unit_pikeman_190</v>
      </c>
      <c r="F569" s="6">
        <f t="shared" ref="F569" si="4389">INT(F566+1.3*C569)</f>
        <v>23622</v>
      </c>
      <c r="G569" s="2">
        <f t="shared" ref="G569" si="4390">INT(G566+0.5*C569)</f>
        <v>9035</v>
      </c>
      <c r="H569" s="2">
        <f t="shared" ref="H569" si="4391">INT(H566+0.5*C569)</f>
        <v>9035</v>
      </c>
      <c r="I569" s="2">
        <f t="shared" ref="I569" si="4392">INT(I566+0.7*C569)</f>
        <v>12638</v>
      </c>
      <c r="J569" s="6" t="s">
        <v>23</v>
      </c>
      <c r="K569" s="2">
        <f t="shared" ref="K569" si="4393">INT(K566+0.5*C569)</f>
        <v>9075</v>
      </c>
      <c r="L569" s="2" t="s">
        <v>24</v>
      </c>
      <c r="M569" s="2">
        <f t="shared" si="4386"/>
        <v>819</v>
      </c>
      <c r="N569" s="2" t="s">
        <v>27</v>
      </c>
      <c r="O569" s="2">
        <f t="shared" ref="O569" si="4394">INT(O566+0.1*C569)</f>
        <v>1729</v>
      </c>
      <c r="P569" s="2">
        <f t="shared" si="4007"/>
        <v>101</v>
      </c>
    </row>
    <row r="570" spans="1:16" x14ac:dyDescent="0.25">
      <c r="A570" s="5" t="s">
        <v>596</v>
      </c>
      <c r="B570" s="2" t="s">
        <v>1</v>
      </c>
      <c r="C570" s="2">
        <f t="shared" si="4150"/>
        <v>190</v>
      </c>
      <c r="D570" s="5" t="str">
        <f t="shared" ref="D570" si="4395">IF(AND(C570&gt;0,C570&lt;25),"units_archer_1.png",IF(AND(C570&gt;=25,C570&lt;50),"units_archer_2.png",IF(AND(C570&gt;=50,C570&lt;75),"units_archer_3.png",IF(AND(C570&gt;=75,C570&lt;100),"units_archer_4.png",IF(AND(C570&gt;=100,C570&lt;125),"units_archer_5.png",IF(AND(C570&gt;=125,C570&lt;150),"units_archer_6.png",IF(AND(C570&gt;=150,C570&lt;175),"units_archer_7.png",IF(AND(C570&gt;=175,C570&lt;200),"units_archer_8.png",IF(AND(C570&gt;=200,C570&lt;225),"units_archer_9.png",IF(AND(C570&gt;=225,C570&lt;250),"units_archer_10.png",IF(AND(C570&gt;=250,C570&lt;275),"units_archer_11.png",IF(AND(C570&gt;=275,C570&lt;300),"units_pikeman_12.png","units_pikeman_13.png"))))))))))))</f>
        <v>units_archer_8.png</v>
      </c>
      <c r="E570" s="5" t="str">
        <f t="shared" si="4193"/>
        <v>Lkey_combat_unit_archer_190</v>
      </c>
      <c r="F570" s="6">
        <f t="shared" ref="F570" si="4396">INT(F567+0.9*C570)</f>
        <v>16345</v>
      </c>
      <c r="G570" s="2">
        <f t="shared" ref="G570" si="4397">INT(G567+0.3*C570)</f>
        <v>5358</v>
      </c>
      <c r="H570" s="2">
        <f t="shared" ref="H570" si="4398">INT(H567+0.75*C570)</f>
        <v>13563</v>
      </c>
      <c r="I570" s="2">
        <f t="shared" ref="I570" si="4399">INT(I567+0.4*C570)</f>
        <v>7188</v>
      </c>
      <c r="J570" s="6" t="s">
        <v>23</v>
      </c>
      <c r="K570" s="2">
        <f t="shared" ref="K570:K571" si="4400">INT(K567+0.1*C570)</f>
        <v>1739</v>
      </c>
      <c r="L570" s="2" t="s">
        <v>24</v>
      </c>
      <c r="M570" s="2">
        <f t="shared" ref="M570" si="4401">INT(M567+0.5*C570)</f>
        <v>9065</v>
      </c>
      <c r="N570" s="2" t="s">
        <v>27</v>
      </c>
      <c r="O570" s="2">
        <f t="shared" ref="O570" si="4402">INT(O567+0.05*C570)</f>
        <v>819</v>
      </c>
      <c r="P570" s="2">
        <f t="shared" si="4007"/>
        <v>106</v>
      </c>
    </row>
    <row r="571" spans="1:16" x14ac:dyDescent="0.25">
      <c r="A571" s="5" t="s">
        <v>597</v>
      </c>
      <c r="B571" s="2" t="s">
        <v>3</v>
      </c>
      <c r="C571" s="2">
        <f t="shared" si="4150"/>
        <v>190</v>
      </c>
      <c r="D571" s="5" t="str">
        <f t="shared" ref="D571" si="4403">IF(AND(C571&gt;0,C571&lt;25),"units_knight_1.png",IF(AND(C571&gt;=25,C571&lt;50),"units_knight_2.png",IF(AND(C571&gt;=50,C571&lt;75),"units_knight_3.png",IF(AND(C571&gt;=75,C571&lt;100),"units_knight_4.png",IF(AND(C571&gt;=100,C571&lt;125),"units_knight_5.png",IF(AND(C571&gt;=125,C571&lt;150),"units_knight_6.png",IF(AND(C571&gt;=150,C571&lt;175),"units_knight_7.png",IF(AND(C571&gt;=175,C571&lt;200),"units_knight_8.png",IF(AND(C571&gt;=200,C571&lt;225),"units_knight_9.png",IF(AND(C571&gt;=225,C571&lt;250),"units_knight_10.png",IF(AND(C571&gt;=250,C571&lt;275),"units_knight_11.png",IF(AND(C571&gt;=275,C571&lt;300),"units_pikeman_12.png","units_pikeman_13.png"))))))))))))</f>
        <v>units_knight_8.png</v>
      </c>
      <c r="E571" s="5" t="str">
        <f t="shared" si="4202"/>
        <v>Lkey_combat_unit_knight_190</v>
      </c>
      <c r="F571" s="6">
        <f t="shared" ref="F571" si="4404">INT(F568+1.1*C571)</f>
        <v>19973</v>
      </c>
      <c r="G571" s="2">
        <f t="shared" ref="G571" si="4405">INT(G568+0.6*C571)</f>
        <v>10836</v>
      </c>
      <c r="H571" s="2">
        <f t="shared" ref="H571" si="4406">INT(H568+0.65*C571)</f>
        <v>11717</v>
      </c>
      <c r="I571" s="2">
        <f t="shared" ref="I571" si="4407">INT(I568+0.2*C571)</f>
        <v>3553</v>
      </c>
      <c r="J571" s="6" t="s">
        <v>23</v>
      </c>
      <c r="K571" s="2">
        <f t="shared" si="4400"/>
        <v>1749</v>
      </c>
      <c r="L571" s="2" t="s">
        <v>24</v>
      </c>
      <c r="M571" s="2">
        <f t="shared" ref="M571:M572" si="4408">INT(M568+0.05*C571)</f>
        <v>819</v>
      </c>
      <c r="N571" s="2" t="s">
        <v>27</v>
      </c>
      <c r="O571" s="2">
        <f t="shared" ref="O571" si="4409">INT(O568+0.5*C571)</f>
        <v>9055</v>
      </c>
      <c r="P571" s="2">
        <f t="shared" si="4007"/>
        <v>111</v>
      </c>
    </row>
    <row r="572" spans="1:16" x14ac:dyDescent="0.25">
      <c r="A572" s="5" t="s">
        <v>598</v>
      </c>
      <c r="B572" s="2" t="s">
        <v>15</v>
      </c>
      <c r="C572" s="2">
        <f t="shared" si="4150"/>
        <v>191</v>
      </c>
      <c r="D572" s="5" t="str">
        <f t="shared" ref="D572" si="4410">IF(AND(C572&gt;0,C572&lt;25),"units_pikeman_1.png",IF(AND(C572&gt;=25,C572&lt;50),"units_pikeman_2.png",IF(AND(C572&gt;=50,C572&lt;75),"units_pikeman_3.png",IF(AND(C572&gt;=75,C572&lt;100),"units_pikeman_4.png",IF(AND(C572&gt;=100,C572&lt;125),"units_pikeman_5.png",IF(AND(C572&gt;=125,C572&lt;150),"units_pikeman_6.png",IF(AND(C572&gt;=150,C572&lt;175),"units_pikeman_7.png",IF(AND(C572&gt;=175,C572&lt;200),"units_pikeman_8.png",IF(AND(C572&gt;=200,C572&lt;225),"units_pikeman_9.png",IF(AND(C572&gt;=225,C572&lt;250),"units_pikeman_10.png",IF(AND(C572&gt;=250,C572&lt;275),"units_pikeman_11.png",IF(AND(C572&gt;=275,C572&lt;300),"units_pikeman_12.png","units_pikeman_13.png"))))))))))))</f>
        <v>units_pikeman_8.png</v>
      </c>
      <c r="E572" s="5" t="str">
        <f t="shared" ref="E572" si="4411">"Lkey_combat_unit_pikeman_"&amp;C572</f>
        <v>Lkey_combat_unit_pikeman_191</v>
      </c>
      <c r="F572" s="6">
        <f t="shared" ref="F572" si="4412">INT(F569+1.3*C572)</f>
        <v>23870</v>
      </c>
      <c r="G572" s="2">
        <f t="shared" ref="G572" si="4413">INT(G569+0.5*C572)</f>
        <v>9130</v>
      </c>
      <c r="H572" s="2">
        <f t="shared" ref="H572" si="4414">INT(H569+0.5*C572)</f>
        <v>9130</v>
      </c>
      <c r="I572" s="2">
        <f t="shared" ref="I572" si="4415">INT(I569+0.7*C572)</f>
        <v>12771</v>
      </c>
      <c r="J572" s="6" t="s">
        <v>23</v>
      </c>
      <c r="K572" s="2">
        <f t="shared" ref="K572" si="4416">INT(K569+0.5*C572)</f>
        <v>9170</v>
      </c>
      <c r="L572" s="2" t="s">
        <v>24</v>
      </c>
      <c r="M572" s="2">
        <f t="shared" si="4408"/>
        <v>828</v>
      </c>
      <c r="N572" s="2" t="s">
        <v>27</v>
      </c>
      <c r="O572" s="2">
        <f t="shared" ref="O572" si="4417">INT(O569+0.1*C572)</f>
        <v>1748</v>
      </c>
      <c r="P572" s="2">
        <f t="shared" si="4007"/>
        <v>102</v>
      </c>
    </row>
    <row r="573" spans="1:16" x14ac:dyDescent="0.25">
      <c r="A573" s="5" t="s">
        <v>599</v>
      </c>
      <c r="B573" s="2" t="s">
        <v>1</v>
      </c>
      <c r="C573" s="2">
        <f t="shared" si="4150"/>
        <v>191</v>
      </c>
      <c r="D573" s="5" t="str">
        <f t="shared" ref="D573" si="4418">IF(AND(C573&gt;0,C573&lt;25),"units_archer_1.png",IF(AND(C573&gt;=25,C573&lt;50),"units_archer_2.png",IF(AND(C573&gt;=50,C573&lt;75),"units_archer_3.png",IF(AND(C573&gt;=75,C573&lt;100),"units_archer_4.png",IF(AND(C573&gt;=100,C573&lt;125),"units_archer_5.png",IF(AND(C573&gt;=125,C573&lt;150),"units_archer_6.png",IF(AND(C573&gt;=150,C573&lt;175),"units_archer_7.png",IF(AND(C573&gt;=175,C573&lt;200),"units_archer_8.png",IF(AND(C573&gt;=200,C573&lt;225),"units_archer_9.png",IF(AND(C573&gt;=225,C573&lt;250),"units_archer_10.png",IF(AND(C573&gt;=250,C573&lt;275),"units_archer_11.png",IF(AND(C573&gt;=275,C573&lt;300),"units_pikeman_12.png","units_pikeman_13.png"))))))))))))</f>
        <v>units_archer_8.png</v>
      </c>
      <c r="E573" s="5" t="str">
        <f t="shared" ref="E573" si="4419">"Lkey_combat_unit_archer_"&amp;C573</f>
        <v>Lkey_combat_unit_archer_191</v>
      </c>
      <c r="F573" s="6">
        <f t="shared" ref="F573" si="4420">INT(F570+0.9*C573)</f>
        <v>16516</v>
      </c>
      <c r="G573" s="2">
        <f t="shared" ref="G573" si="4421">INT(G570+0.3*C573)</f>
        <v>5415</v>
      </c>
      <c r="H573" s="2">
        <f t="shared" ref="H573" si="4422">INT(H570+0.75*C573)</f>
        <v>13706</v>
      </c>
      <c r="I573" s="2">
        <f t="shared" ref="I573" si="4423">INT(I570+0.4*C573)</f>
        <v>7264</v>
      </c>
      <c r="J573" s="6" t="s">
        <v>23</v>
      </c>
      <c r="K573" s="2">
        <f t="shared" ref="K573:K574" si="4424">INT(K570+0.1*C573)</f>
        <v>1758</v>
      </c>
      <c r="L573" s="2" t="s">
        <v>24</v>
      </c>
      <c r="M573" s="2">
        <f t="shared" ref="M573" si="4425">INT(M570+0.5*C573)</f>
        <v>9160</v>
      </c>
      <c r="N573" s="2" t="s">
        <v>27</v>
      </c>
      <c r="O573" s="2">
        <f t="shared" ref="O573" si="4426">INT(O570+0.05*C573)</f>
        <v>828</v>
      </c>
      <c r="P573" s="2">
        <f t="shared" si="4007"/>
        <v>107</v>
      </c>
    </row>
    <row r="574" spans="1:16" x14ac:dyDescent="0.25">
      <c r="A574" s="5" t="s">
        <v>600</v>
      </c>
      <c r="B574" s="2" t="s">
        <v>3</v>
      </c>
      <c r="C574" s="2">
        <f t="shared" si="4150"/>
        <v>191</v>
      </c>
      <c r="D574" s="5" t="str">
        <f t="shared" ref="D574" si="4427">IF(AND(C574&gt;0,C574&lt;25),"units_knight_1.png",IF(AND(C574&gt;=25,C574&lt;50),"units_knight_2.png",IF(AND(C574&gt;=50,C574&lt;75),"units_knight_3.png",IF(AND(C574&gt;=75,C574&lt;100),"units_knight_4.png",IF(AND(C574&gt;=100,C574&lt;125),"units_knight_5.png",IF(AND(C574&gt;=125,C574&lt;150),"units_knight_6.png",IF(AND(C574&gt;=150,C574&lt;175),"units_knight_7.png",IF(AND(C574&gt;=175,C574&lt;200),"units_knight_8.png",IF(AND(C574&gt;=200,C574&lt;225),"units_knight_9.png",IF(AND(C574&gt;=225,C574&lt;250),"units_knight_10.png",IF(AND(C574&gt;=250,C574&lt;275),"units_knight_11.png",IF(AND(C574&gt;=275,C574&lt;300),"units_pikeman_12.png","units_pikeman_13.png"))))))))))))</f>
        <v>units_knight_8.png</v>
      </c>
      <c r="E574" s="5" t="str">
        <f t="shared" ref="E574" si="4428">"Lkey_combat_unit_knight_"&amp;C574</f>
        <v>Lkey_combat_unit_knight_191</v>
      </c>
      <c r="F574" s="6">
        <f t="shared" ref="F574" si="4429">INT(F571+1.1*C574)</f>
        <v>20183</v>
      </c>
      <c r="G574" s="2">
        <f t="shared" ref="G574" si="4430">INT(G571+0.6*C574)</f>
        <v>10950</v>
      </c>
      <c r="H574" s="2">
        <f t="shared" ref="H574" si="4431">INT(H571+0.65*C574)</f>
        <v>11841</v>
      </c>
      <c r="I574" s="2">
        <f t="shared" ref="I574" si="4432">INT(I571+0.2*C574)</f>
        <v>3591</v>
      </c>
      <c r="J574" s="6" t="s">
        <v>23</v>
      </c>
      <c r="K574" s="2">
        <f t="shared" si="4424"/>
        <v>1768</v>
      </c>
      <c r="L574" s="2" t="s">
        <v>24</v>
      </c>
      <c r="M574" s="2">
        <f t="shared" ref="M574:M575" si="4433">INT(M571+0.05*C574)</f>
        <v>828</v>
      </c>
      <c r="N574" s="2" t="s">
        <v>27</v>
      </c>
      <c r="O574" s="2">
        <f t="shared" ref="O574" si="4434">INT(O571+0.5*C574)</f>
        <v>9150</v>
      </c>
      <c r="P574" s="2">
        <f t="shared" si="4007"/>
        <v>112</v>
      </c>
    </row>
    <row r="575" spans="1:16" x14ac:dyDescent="0.25">
      <c r="A575" s="5" t="s">
        <v>601</v>
      </c>
      <c r="B575" s="2" t="s">
        <v>15</v>
      </c>
      <c r="C575" s="2">
        <f t="shared" si="4150"/>
        <v>192</v>
      </c>
      <c r="D575" s="5" t="str">
        <f t="shared" ref="D575" si="4435">IF(AND(C575&gt;0,C575&lt;25),"units_pikeman_1.png",IF(AND(C575&gt;=25,C575&lt;50),"units_pikeman_2.png",IF(AND(C575&gt;=50,C575&lt;75),"units_pikeman_3.png",IF(AND(C575&gt;=75,C575&lt;100),"units_pikeman_4.png",IF(AND(C575&gt;=100,C575&lt;125),"units_pikeman_5.png",IF(AND(C575&gt;=125,C575&lt;150),"units_pikeman_6.png",IF(AND(C575&gt;=150,C575&lt;175),"units_pikeman_7.png",IF(AND(C575&gt;=175,C575&lt;200),"units_pikeman_8.png",IF(AND(C575&gt;=200,C575&lt;225),"units_pikeman_9.png",IF(AND(C575&gt;=225,C575&lt;250),"units_pikeman_10.png",IF(AND(C575&gt;=250,C575&lt;275),"units_pikeman_11.png",IF(AND(C575&gt;=275,C575&lt;300),"units_pikeman_12.png","units_pikeman_13.png"))))))))))))</f>
        <v>units_pikeman_8.png</v>
      </c>
      <c r="E575" s="5" t="str">
        <f t="shared" si="4009"/>
        <v>Lkey_combat_unit_pikeman_192</v>
      </c>
      <c r="F575" s="6">
        <f t="shared" ref="F575" si="4436">INT(F572+1.3*C575)</f>
        <v>24119</v>
      </c>
      <c r="G575" s="2">
        <f t="shared" ref="G575" si="4437">INT(G572+0.5*C575)</f>
        <v>9226</v>
      </c>
      <c r="H575" s="2">
        <f t="shared" ref="H575" si="4438">INT(H572+0.5*C575)</f>
        <v>9226</v>
      </c>
      <c r="I575" s="2">
        <f t="shared" ref="I575" si="4439">INT(I572+0.7*C575)</f>
        <v>12905</v>
      </c>
      <c r="J575" s="6" t="s">
        <v>23</v>
      </c>
      <c r="K575" s="2">
        <f t="shared" ref="K575" si="4440">INT(K572+0.5*C575)</f>
        <v>9266</v>
      </c>
      <c r="L575" s="2" t="s">
        <v>24</v>
      </c>
      <c r="M575" s="2">
        <f t="shared" si="4433"/>
        <v>837</v>
      </c>
      <c r="N575" s="2" t="s">
        <v>27</v>
      </c>
      <c r="O575" s="2">
        <f t="shared" ref="O575" si="4441">INT(O572+0.1*C575)</f>
        <v>1767</v>
      </c>
      <c r="P575" s="2">
        <f t="shared" si="4007"/>
        <v>103</v>
      </c>
    </row>
    <row r="576" spans="1:16" x14ac:dyDescent="0.25">
      <c r="A576" s="5" t="s">
        <v>602</v>
      </c>
      <c r="B576" s="2" t="s">
        <v>1</v>
      </c>
      <c r="C576" s="2">
        <f t="shared" si="4150"/>
        <v>192</v>
      </c>
      <c r="D576" s="5" t="str">
        <f t="shared" ref="D576" si="4442">IF(AND(C576&gt;0,C576&lt;25),"units_archer_1.png",IF(AND(C576&gt;=25,C576&lt;50),"units_archer_2.png",IF(AND(C576&gt;=50,C576&lt;75),"units_archer_3.png",IF(AND(C576&gt;=75,C576&lt;100),"units_archer_4.png",IF(AND(C576&gt;=100,C576&lt;125),"units_archer_5.png",IF(AND(C576&gt;=125,C576&lt;150),"units_archer_6.png",IF(AND(C576&gt;=150,C576&lt;175),"units_archer_7.png",IF(AND(C576&gt;=175,C576&lt;200),"units_archer_8.png",IF(AND(C576&gt;=200,C576&lt;225),"units_archer_9.png",IF(AND(C576&gt;=225,C576&lt;250),"units_archer_10.png",IF(AND(C576&gt;=250,C576&lt;275),"units_archer_11.png",IF(AND(C576&gt;=275,C576&lt;300),"units_pikeman_12.png","units_pikeman_13.png"))))))))))))</f>
        <v>units_archer_8.png</v>
      </c>
      <c r="E576" s="5" t="str">
        <f t="shared" si="4017"/>
        <v>Lkey_combat_unit_archer_192</v>
      </c>
      <c r="F576" s="6">
        <f t="shared" ref="F576" si="4443">INT(F573+0.9*C576)</f>
        <v>16688</v>
      </c>
      <c r="G576" s="2">
        <f t="shared" ref="G576" si="4444">INT(G573+0.3*C576)</f>
        <v>5472</v>
      </c>
      <c r="H576" s="2">
        <f t="shared" ref="H576" si="4445">INT(H573+0.75*C576)</f>
        <v>13850</v>
      </c>
      <c r="I576" s="2">
        <f t="shared" ref="I576" si="4446">INT(I573+0.4*C576)</f>
        <v>7340</v>
      </c>
      <c r="J576" s="6" t="s">
        <v>23</v>
      </c>
      <c r="K576" s="2">
        <f t="shared" ref="K576:K577" si="4447">INT(K573+0.1*C576)</f>
        <v>1777</v>
      </c>
      <c r="L576" s="2" t="s">
        <v>24</v>
      </c>
      <c r="M576" s="2">
        <f t="shared" ref="M576" si="4448">INT(M573+0.5*C576)</f>
        <v>9256</v>
      </c>
      <c r="N576" s="2" t="s">
        <v>27</v>
      </c>
      <c r="O576" s="2">
        <f t="shared" ref="O576" si="4449">INT(O573+0.05*C576)</f>
        <v>837</v>
      </c>
      <c r="P576" s="2">
        <f t="shared" si="4007"/>
        <v>108</v>
      </c>
    </row>
    <row r="577" spans="1:16" x14ac:dyDescent="0.25">
      <c r="A577" s="5" t="s">
        <v>603</v>
      </c>
      <c r="B577" s="2" t="s">
        <v>3</v>
      </c>
      <c r="C577" s="2">
        <f t="shared" si="4150"/>
        <v>192</v>
      </c>
      <c r="D577" s="5" t="str">
        <f t="shared" ref="D577" si="4450">IF(AND(C577&gt;0,C577&lt;25),"units_knight_1.png",IF(AND(C577&gt;=25,C577&lt;50),"units_knight_2.png",IF(AND(C577&gt;=50,C577&lt;75),"units_knight_3.png",IF(AND(C577&gt;=75,C577&lt;100),"units_knight_4.png",IF(AND(C577&gt;=100,C577&lt;125),"units_knight_5.png",IF(AND(C577&gt;=125,C577&lt;150),"units_knight_6.png",IF(AND(C577&gt;=150,C577&lt;175),"units_knight_7.png",IF(AND(C577&gt;=175,C577&lt;200),"units_knight_8.png",IF(AND(C577&gt;=200,C577&lt;225),"units_knight_9.png",IF(AND(C577&gt;=225,C577&lt;250),"units_knight_10.png",IF(AND(C577&gt;=250,C577&lt;275),"units_knight_11.png",IF(AND(C577&gt;=275,C577&lt;300),"units_pikeman_12.png","units_pikeman_13.png"))))))))))))</f>
        <v>units_knight_8.png</v>
      </c>
      <c r="E577" s="5" t="str">
        <f t="shared" si="4026"/>
        <v>Lkey_combat_unit_knight_192</v>
      </c>
      <c r="F577" s="6">
        <f t="shared" ref="F577" si="4451">INT(F574+1.1*C577)</f>
        <v>20394</v>
      </c>
      <c r="G577" s="2">
        <f t="shared" ref="G577" si="4452">INT(G574+0.6*C577)</f>
        <v>11065</v>
      </c>
      <c r="H577" s="2">
        <f t="shared" ref="H577" si="4453">INT(H574+0.65*C577)</f>
        <v>11965</v>
      </c>
      <c r="I577" s="2">
        <f t="shared" ref="I577" si="4454">INT(I574+0.2*C577)</f>
        <v>3629</v>
      </c>
      <c r="J577" s="6" t="s">
        <v>23</v>
      </c>
      <c r="K577" s="2">
        <f t="shared" si="4447"/>
        <v>1787</v>
      </c>
      <c r="L577" s="2" t="s">
        <v>24</v>
      </c>
      <c r="M577" s="2">
        <f t="shared" ref="M577:M578" si="4455">INT(M574+0.05*C577)</f>
        <v>837</v>
      </c>
      <c r="N577" s="2" t="s">
        <v>27</v>
      </c>
      <c r="O577" s="2">
        <f t="shared" ref="O577" si="4456">INT(O574+0.5*C577)</f>
        <v>9246</v>
      </c>
      <c r="P577" s="2">
        <f t="shared" si="4007"/>
        <v>113</v>
      </c>
    </row>
    <row r="578" spans="1:16" x14ac:dyDescent="0.25">
      <c r="A578" s="5" t="s">
        <v>604</v>
      </c>
      <c r="B578" s="2" t="s">
        <v>15</v>
      </c>
      <c r="C578" s="2">
        <f t="shared" si="4150"/>
        <v>193</v>
      </c>
      <c r="D578" s="5" t="str">
        <f t="shared" ref="D578" si="4457">IF(AND(C578&gt;0,C578&lt;25),"units_pikeman_1.png",IF(AND(C578&gt;=25,C578&lt;50),"units_pikeman_2.png",IF(AND(C578&gt;=50,C578&lt;75),"units_pikeman_3.png",IF(AND(C578&gt;=75,C578&lt;100),"units_pikeman_4.png",IF(AND(C578&gt;=100,C578&lt;125),"units_pikeman_5.png",IF(AND(C578&gt;=125,C578&lt;150),"units_pikeman_6.png",IF(AND(C578&gt;=150,C578&lt;175),"units_pikeman_7.png",IF(AND(C578&gt;=175,C578&lt;200),"units_pikeman_8.png",IF(AND(C578&gt;=200,C578&lt;225),"units_pikeman_9.png",IF(AND(C578&gt;=225,C578&lt;250),"units_pikeman_10.png",IF(AND(C578&gt;=250,C578&lt;275),"units_pikeman_11.png",IF(AND(C578&gt;=275,C578&lt;300),"units_pikeman_12.png","units_pikeman_13.png"))))))))))))</f>
        <v>units_pikeman_8.png</v>
      </c>
      <c r="E578" s="5" t="str">
        <f t="shared" si="4034"/>
        <v>Lkey_combat_unit_pikeman_193</v>
      </c>
      <c r="F578" s="6">
        <f t="shared" ref="F578" si="4458">INT(F575+1.3*C578)</f>
        <v>24369</v>
      </c>
      <c r="G578" s="2">
        <f t="shared" ref="G578" si="4459">INT(G575+0.5*C578)</f>
        <v>9322</v>
      </c>
      <c r="H578" s="2">
        <f t="shared" ref="H578" si="4460">INT(H575+0.5*C578)</f>
        <v>9322</v>
      </c>
      <c r="I578" s="2">
        <f t="shared" ref="I578" si="4461">INT(I575+0.7*C578)</f>
        <v>13040</v>
      </c>
      <c r="J578" s="6" t="s">
        <v>23</v>
      </c>
      <c r="K578" s="2">
        <f t="shared" ref="K578" si="4462">INT(K575+0.5*C578)</f>
        <v>9362</v>
      </c>
      <c r="L578" s="2" t="s">
        <v>24</v>
      </c>
      <c r="M578" s="2">
        <f t="shared" si="4455"/>
        <v>846</v>
      </c>
      <c r="N578" s="2" t="s">
        <v>27</v>
      </c>
      <c r="O578" s="2">
        <f t="shared" ref="O578" si="4463">INT(O575+0.1*C578)</f>
        <v>1786</v>
      </c>
      <c r="P578" s="2">
        <f t="shared" si="4007"/>
        <v>104</v>
      </c>
    </row>
    <row r="579" spans="1:16" x14ac:dyDescent="0.25">
      <c r="A579" s="5" t="s">
        <v>605</v>
      </c>
      <c r="B579" s="2" t="s">
        <v>1</v>
      </c>
      <c r="C579" s="2">
        <f t="shared" si="4150"/>
        <v>193</v>
      </c>
      <c r="D579" s="5" t="str">
        <f t="shared" ref="D579" si="4464">IF(AND(C579&gt;0,C579&lt;25),"units_archer_1.png",IF(AND(C579&gt;=25,C579&lt;50),"units_archer_2.png",IF(AND(C579&gt;=50,C579&lt;75),"units_archer_3.png",IF(AND(C579&gt;=75,C579&lt;100),"units_archer_4.png",IF(AND(C579&gt;=100,C579&lt;125),"units_archer_5.png",IF(AND(C579&gt;=125,C579&lt;150),"units_archer_6.png",IF(AND(C579&gt;=150,C579&lt;175),"units_archer_7.png",IF(AND(C579&gt;=175,C579&lt;200),"units_archer_8.png",IF(AND(C579&gt;=200,C579&lt;225),"units_archer_9.png",IF(AND(C579&gt;=225,C579&lt;250),"units_archer_10.png",IF(AND(C579&gt;=250,C579&lt;275),"units_archer_11.png",IF(AND(C579&gt;=275,C579&lt;300),"units_pikeman_12.png","units_pikeman_13.png"))))))))))))</f>
        <v>units_archer_8.png</v>
      </c>
      <c r="E579" s="5" t="str">
        <f t="shared" si="4042"/>
        <v>Lkey_combat_unit_archer_193</v>
      </c>
      <c r="F579" s="6">
        <f t="shared" ref="F579" si="4465">INT(F576+0.9*C579)</f>
        <v>16861</v>
      </c>
      <c r="G579" s="2">
        <f t="shared" ref="G579" si="4466">INT(G576+0.3*C579)</f>
        <v>5529</v>
      </c>
      <c r="H579" s="2">
        <f t="shared" ref="H579" si="4467">INT(H576+0.75*C579)</f>
        <v>13994</v>
      </c>
      <c r="I579" s="2">
        <f t="shared" ref="I579" si="4468">INT(I576+0.4*C579)</f>
        <v>7417</v>
      </c>
      <c r="J579" s="6" t="s">
        <v>23</v>
      </c>
      <c r="K579" s="2">
        <f t="shared" ref="K579:K580" si="4469">INT(K576+0.1*C579)</f>
        <v>1796</v>
      </c>
      <c r="L579" s="2" t="s">
        <v>24</v>
      </c>
      <c r="M579" s="2">
        <f t="shared" ref="M579" si="4470">INT(M576+0.5*C579)</f>
        <v>9352</v>
      </c>
      <c r="N579" s="2" t="s">
        <v>27</v>
      </c>
      <c r="O579" s="2">
        <f t="shared" ref="O579" si="4471">INT(O576+0.05*C579)</f>
        <v>846</v>
      </c>
      <c r="P579" s="2">
        <f t="shared" si="4007"/>
        <v>109</v>
      </c>
    </row>
    <row r="580" spans="1:16" x14ac:dyDescent="0.25">
      <c r="A580" s="5" t="s">
        <v>606</v>
      </c>
      <c r="B580" s="2" t="s">
        <v>3</v>
      </c>
      <c r="C580" s="2">
        <f t="shared" si="4150"/>
        <v>193</v>
      </c>
      <c r="D580" s="5" t="str">
        <f t="shared" ref="D580" si="4472">IF(AND(C580&gt;0,C580&lt;25),"units_knight_1.png",IF(AND(C580&gt;=25,C580&lt;50),"units_knight_2.png",IF(AND(C580&gt;=50,C580&lt;75),"units_knight_3.png",IF(AND(C580&gt;=75,C580&lt;100),"units_knight_4.png",IF(AND(C580&gt;=100,C580&lt;125),"units_knight_5.png",IF(AND(C580&gt;=125,C580&lt;150),"units_knight_6.png",IF(AND(C580&gt;=150,C580&lt;175),"units_knight_7.png",IF(AND(C580&gt;=175,C580&lt;200),"units_knight_8.png",IF(AND(C580&gt;=200,C580&lt;225),"units_knight_9.png",IF(AND(C580&gt;=225,C580&lt;250),"units_knight_10.png",IF(AND(C580&gt;=250,C580&lt;275),"units_knight_11.png",IF(AND(C580&gt;=275,C580&lt;300),"units_pikeman_12.png","units_pikeman_13.png"))))))))))))</f>
        <v>units_knight_8.png</v>
      </c>
      <c r="E580" s="5" t="str">
        <f t="shared" si="4051"/>
        <v>Lkey_combat_unit_knight_193</v>
      </c>
      <c r="F580" s="6">
        <f t="shared" ref="F580" si="4473">INT(F577+1.1*C580)</f>
        <v>20606</v>
      </c>
      <c r="G580" s="2">
        <f t="shared" ref="G580" si="4474">INT(G577+0.6*C580)</f>
        <v>11180</v>
      </c>
      <c r="H580" s="2">
        <f t="shared" ref="H580" si="4475">INT(H577+0.65*C580)</f>
        <v>12090</v>
      </c>
      <c r="I580" s="2">
        <f t="shared" ref="I580" si="4476">INT(I577+0.2*C580)</f>
        <v>3667</v>
      </c>
      <c r="J580" s="6" t="s">
        <v>23</v>
      </c>
      <c r="K580" s="2">
        <f t="shared" si="4469"/>
        <v>1806</v>
      </c>
      <c r="L580" s="2" t="s">
        <v>24</v>
      </c>
      <c r="M580" s="2">
        <f t="shared" ref="M580:M581" si="4477">INT(M577+0.05*C580)</f>
        <v>846</v>
      </c>
      <c r="N580" s="2" t="s">
        <v>27</v>
      </c>
      <c r="O580" s="2">
        <f t="shared" ref="O580" si="4478">INT(O577+0.5*C580)</f>
        <v>9342</v>
      </c>
      <c r="P580" s="2">
        <f t="shared" si="4007"/>
        <v>114</v>
      </c>
    </row>
    <row r="581" spans="1:16" x14ac:dyDescent="0.25">
      <c r="A581" s="5" t="s">
        <v>607</v>
      </c>
      <c r="B581" s="2" t="s">
        <v>15</v>
      </c>
      <c r="C581" s="2">
        <f t="shared" si="4150"/>
        <v>194</v>
      </c>
      <c r="D581" s="5" t="str">
        <f t="shared" ref="D581" si="4479">IF(AND(C581&gt;0,C581&lt;25),"units_pikeman_1.png",IF(AND(C581&gt;=25,C581&lt;50),"units_pikeman_2.png",IF(AND(C581&gt;=50,C581&lt;75),"units_pikeman_3.png",IF(AND(C581&gt;=75,C581&lt;100),"units_pikeman_4.png",IF(AND(C581&gt;=100,C581&lt;125),"units_pikeman_5.png",IF(AND(C581&gt;=125,C581&lt;150),"units_pikeman_6.png",IF(AND(C581&gt;=150,C581&lt;175),"units_pikeman_7.png",IF(AND(C581&gt;=175,C581&lt;200),"units_pikeman_8.png",IF(AND(C581&gt;=200,C581&lt;225),"units_pikeman_9.png",IF(AND(C581&gt;=225,C581&lt;250),"units_pikeman_10.png",IF(AND(C581&gt;=250,C581&lt;275),"units_pikeman_11.png",IF(AND(C581&gt;=275,C581&lt;300),"units_pikeman_12.png","units_pikeman_13.png"))))))))))))</f>
        <v>units_pikeman_8.png</v>
      </c>
      <c r="E581" s="5" t="str">
        <f t="shared" si="4059"/>
        <v>Lkey_combat_unit_pikeman_194</v>
      </c>
      <c r="F581" s="6">
        <f t="shared" ref="F581" si="4480">INT(F578+1.3*C581)</f>
        <v>24621</v>
      </c>
      <c r="G581" s="2">
        <f t="shared" ref="G581" si="4481">INT(G578+0.5*C581)</f>
        <v>9419</v>
      </c>
      <c r="H581" s="2">
        <f t="shared" ref="H581" si="4482">INT(H578+0.5*C581)</f>
        <v>9419</v>
      </c>
      <c r="I581" s="2">
        <f t="shared" ref="I581" si="4483">INT(I578+0.7*C581)</f>
        <v>13175</v>
      </c>
      <c r="J581" s="6" t="s">
        <v>23</v>
      </c>
      <c r="K581" s="2">
        <f t="shared" ref="K581" si="4484">INT(K578+0.5*C581)</f>
        <v>9459</v>
      </c>
      <c r="L581" s="2" t="s">
        <v>24</v>
      </c>
      <c r="M581" s="2">
        <f t="shared" si="4477"/>
        <v>855</v>
      </c>
      <c r="N581" s="2" t="s">
        <v>27</v>
      </c>
      <c r="O581" s="2">
        <f t="shared" ref="O581" si="4485">INT(O578+0.1*C581)</f>
        <v>1805</v>
      </c>
      <c r="P581" s="2">
        <f t="shared" si="4007"/>
        <v>105</v>
      </c>
    </row>
    <row r="582" spans="1:16" x14ac:dyDescent="0.25">
      <c r="A582" s="5" t="s">
        <v>608</v>
      </c>
      <c r="B582" s="2" t="s">
        <v>1</v>
      </c>
      <c r="C582" s="2">
        <f t="shared" si="4150"/>
        <v>194</v>
      </c>
      <c r="D582" s="5" t="str">
        <f t="shared" ref="D582" si="4486">IF(AND(C582&gt;0,C582&lt;25),"units_archer_1.png",IF(AND(C582&gt;=25,C582&lt;50),"units_archer_2.png",IF(AND(C582&gt;=50,C582&lt;75),"units_archer_3.png",IF(AND(C582&gt;=75,C582&lt;100),"units_archer_4.png",IF(AND(C582&gt;=100,C582&lt;125),"units_archer_5.png",IF(AND(C582&gt;=125,C582&lt;150),"units_archer_6.png",IF(AND(C582&gt;=150,C582&lt;175),"units_archer_7.png",IF(AND(C582&gt;=175,C582&lt;200),"units_archer_8.png",IF(AND(C582&gt;=200,C582&lt;225),"units_archer_9.png",IF(AND(C582&gt;=225,C582&lt;250),"units_archer_10.png",IF(AND(C582&gt;=250,C582&lt;275),"units_archer_11.png",IF(AND(C582&gt;=275,C582&lt;300),"units_pikeman_12.png","units_pikeman_13.png"))))))))))))</f>
        <v>units_archer_8.png</v>
      </c>
      <c r="E582" s="5" t="str">
        <f t="shared" si="4067"/>
        <v>Lkey_combat_unit_archer_194</v>
      </c>
      <c r="F582" s="6">
        <f t="shared" ref="F582" si="4487">INT(F579+0.9*C582)</f>
        <v>17035</v>
      </c>
      <c r="G582" s="2">
        <f t="shared" ref="G582" si="4488">INT(G579+0.3*C582)</f>
        <v>5587</v>
      </c>
      <c r="H582" s="2">
        <f t="shared" ref="H582" si="4489">INT(H579+0.75*C582)</f>
        <v>14139</v>
      </c>
      <c r="I582" s="2">
        <f t="shared" ref="I582" si="4490">INT(I579+0.4*C582)</f>
        <v>7494</v>
      </c>
      <c r="J582" s="6" t="s">
        <v>23</v>
      </c>
      <c r="K582" s="2">
        <f t="shared" ref="K582:K583" si="4491">INT(K579+0.1*C582)</f>
        <v>1815</v>
      </c>
      <c r="L582" s="2" t="s">
        <v>24</v>
      </c>
      <c r="M582" s="2">
        <f t="shared" ref="M582" si="4492">INT(M579+0.5*C582)</f>
        <v>9449</v>
      </c>
      <c r="N582" s="2" t="s">
        <v>27</v>
      </c>
      <c r="O582" s="2">
        <f t="shared" ref="O582" si="4493">INT(O579+0.05*C582)</f>
        <v>855</v>
      </c>
      <c r="P582" s="2">
        <f t="shared" si="4007"/>
        <v>110</v>
      </c>
    </row>
    <row r="583" spans="1:16" x14ac:dyDescent="0.25">
      <c r="A583" s="5" t="s">
        <v>609</v>
      </c>
      <c r="B583" s="2" t="s">
        <v>3</v>
      </c>
      <c r="C583" s="2">
        <f t="shared" si="4150"/>
        <v>194</v>
      </c>
      <c r="D583" s="5" t="str">
        <f t="shared" ref="D583" si="4494">IF(AND(C583&gt;0,C583&lt;25),"units_knight_1.png",IF(AND(C583&gt;=25,C583&lt;50),"units_knight_2.png",IF(AND(C583&gt;=50,C583&lt;75),"units_knight_3.png",IF(AND(C583&gt;=75,C583&lt;100),"units_knight_4.png",IF(AND(C583&gt;=100,C583&lt;125),"units_knight_5.png",IF(AND(C583&gt;=125,C583&lt;150),"units_knight_6.png",IF(AND(C583&gt;=150,C583&lt;175),"units_knight_7.png",IF(AND(C583&gt;=175,C583&lt;200),"units_knight_8.png",IF(AND(C583&gt;=200,C583&lt;225),"units_knight_9.png",IF(AND(C583&gt;=225,C583&lt;250),"units_knight_10.png",IF(AND(C583&gt;=250,C583&lt;275),"units_knight_11.png",IF(AND(C583&gt;=275,C583&lt;300),"units_pikeman_12.png","units_pikeman_13.png"))))))))))))</f>
        <v>units_knight_8.png</v>
      </c>
      <c r="E583" s="5" t="str">
        <f t="shared" si="4076"/>
        <v>Lkey_combat_unit_knight_194</v>
      </c>
      <c r="F583" s="6">
        <f t="shared" ref="F583" si="4495">INT(F580+1.1*C583)</f>
        <v>20819</v>
      </c>
      <c r="G583" s="2">
        <f t="shared" ref="G583" si="4496">INT(G580+0.6*C583)</f>
        <v>11296</v>
      </c>
      <c r="H583" s="2">
        <f t="shared" ref="H583" si="4497">INT(H580+0.65*C583)</f>
        <v>12216</v>
      </c>
      <c r="I583" s="2">
        <f t="shared" ref="I583" si="4498">INT(I580+0.2*C583)</f>
        <v>3705</v>
      </c>
      <c r="J583" s="6" t="s">
        <v>23</v>
      </c>
      <c r="K583" s="2">
        <f t="shared" si="4491"/>
        <v>1825</v>
      </c>
      <c r="L583" s="2" t="s">
        <v>24</v>
      </c>
      <c r="M583" s="2">
        <f t="shared" ref="M583:M584" si="4499">INT(M580+0.05*C583)</f>
        <v>855</v>
      </c>
      <c r="N583" s="2" t="s">
        <v>27</v>
      </c>
      <c r="O583" s="2">
        <f t="shared" ref="O583" si="4500">INT(O580+0.5*C583)</f>
        <v>9439</v>
      </c>
      <c r="P583" s="2">
        <f t="shared" si="4007"/>
        <v>115</v>
      </c>
    </row>
    <row r="584" spans="1:16" x14ac:dyDescent="0.25">
      <c r="A584" s="5" t="s">
        <v>610</v>
      </c>
      <c r="B584" s="2" t="s">
        <v>15</v>
      </c>
      <c r="C584" s="2">
        <f t="shared" si="4150"/>
        <v>195</v>
      </c>
      <c r="D584" s="5" t="str">
        <f t="shared" ref="D584" si="4501">IF(AND(C584&gt;0,C584&lt;25),"units_pikeman_1.png",IF(AND(C584&gt;=25,C584&lt;50),"units_pikeman_2.png",IF(AND(C584&gt;=50,C584&lt;75),"units_pikeman_3.png",IF(AND(C584&gt;=75,C584&lt;100),"units_pikeman_4.png",IF(AND(C584&gt;=100,C584&lt;125),"units_pikeman_5.png",IF(AND(C584&gt;=125,C584&lt;150),"units_pikeman_6.png",IF(AND(C584&gt;=150,C584&lt;175),"units_pikeman_7.png",IF(AND(C584&gt;=175,C584&lt;200),"units_pikeman_8.png",IF(AND(C584&gt;=200,C584&lt;225),"units_pikeman_9.png",IF(AND(C584&gt;=225,C584&lt;250),"units_pikeman_10.png",IF(AND(C584&gt;=250,C584&lt;275),"units_pikeman_11.png",IF(AND(C584&gt;=275,C584&lt;300),"units_pikeman_12.png","units_pikeman_13.png"))))))))))))</f>
        <v>units_pikeman_8.png</v>
      </c>
      <c r="E584" s="5" t="str">
        <f t="shared" si="4084"/>
        <v>Lkey_combat_unit_pikeman_195</v>
      </c>
      <c r="F584" s="6">
        <f t="shared" ref="F584" si="4502">INT(F581+1.3*C584)</f>
        <v>24874</v>
      </c>
      <c r="G584" s="2">
        <f t="shared" ref="G584" si="4503">INT(G581+0.5*C584)</f>
        <v>9516</v>
      </c>
      <c r="H584" s="2">
        <f t="shared" ref="H584" si="4504">INT(H581+0.5*C584)</f>
        <v>9516</v>
      </c>
      <c r="I584" s="2">
        <f t="shared" ref="I584" si="4505">INT(I581+0.7*C584)</f>
        <v>13311</v>
      </c>
      <c r="J584" s="6" t="s">
        <v>23</v>
      </c>
      <c r="K584" s="2">
        <f t="shared" ref="K584" si="4506">INT(K581+0.5*C584)</f>
        <v>9556</v>
      </c>
      <c r="L584" s="2" t="s">
        <v>24</v>
      </c>
      <c r="M584" s="2">
        <f t="shared" si="4499"/>
        <v>864</v>
      </c>
      <c r="N584" s="2" t="s">
        <v>27</v>
      </c>
      <c r="O584" s="2">
        <f t="shared" ref="O584" si="4507">INT(O581+0.1*C584)</f>
        <v>1824</v>
      </c>
      <c r="P584" s="2">
        <f t="shared" ref="P584:P647" si="4508">INT(P581+0.01*C584)</f>
        <v>106</v>
      </c>
    </row>
    <row r="585" spans="1:16" x14ac:dyDescent="0.25">
      <c r="A585" s="5" t="s">
        <v>611</v>
      </c>
      <c r="B585" s="2" t="s">
        <v>1</v>
      </c>
      <c r="C585" s="2">
        <f t="shared" si="4150"/>
        <v>195</v>
      </c>
      <c r="D585" s="5" t="str">
        <f t="shared" ref="D585" si="4509">IF(AND(C585&gt;0,C585&lt;25),"units_archer_1.png",IF(AND(C585&gt;=25,C585&lt;50),"units_archer_2.png",IF(AND(C585&gt;=50,C585&lt;75),"units_archer_3.png",IF(AND(C585&gt;=75,C585&lt;100),"units_archer_4.png",IF(AND(C585&gt;=100,C585&lt;125),"units_archer_5.png",IF(AND(C585&gt;=125,C585&lt;150),"units_archer_6.png",IF(AND(C585&gt;=150,C585&lt;175),"units_archer_7.png",IF(AND(C585&gt;=175,C585&lt;200),"units_archer_8.png",IF(AND(C585&gt;=200,C585&lt;225),"units_archer_9.png",IF(AND(C585&gt;=225,C585&lt;250),"units_archer_10.png",IF(AND(C585&gt;=250,C585&lt;275),"units_archer_11.png",IF(AND(C585&gt;=275,C585&lt;300),"units_pikeman_12.png","units_pikeman_13.png"))))))))))))</f>
        <v>units_archer_8.png</v>
      </c>
      <c r="E585" s="5" t="str">
        <f t="shared" si="4092"/>
        <v>Lkey_combat_unit_archer_195</v>
      </c>
      <c r="F585" s="6">
        <f t="shared" ref="F585" si="4510">INT(F582+0.9*C585)</f>
        <v>17210</v>
      </c>
      <c r="G585" s="2">
        <f t="shared" ref="G585" si="4511">INT(G582+0.3*C585)</f>
        <v>5645</v>
      </c>
      <c r="H585" s="2">
        <f t="shared" ref="H585" si="4512">INT(H582+0.75*C585)</f>
        <v>14285</v>
      </c>
      <c r="I585" s="2">
        <f t="shared" ref="I585" si="4513">INT(I582+0.4*C585)</f>
        <v>7572</v>
      </c>
      <c r="J585" s="6" t="s">
        <v>23</v>
      </c>
      <c r="K585" s="2">
        <f t="shared" ref="K585:K586" si="4514">INT(K582+0.1*C585)</f>
        <v>1834</v>
      </c>
      <c r="L585" s="2" t="s">
        <v>24</v>
      </c>
      <c r="M585" s="2">
        <f t="shared" ref="M585" si="4515">INT(M582+0.5*C585)</f>
        <v>9546</v>
      </c>
      <c r="N585" s="2" t="s">
        <v>27</v>
      </c>
      <c r="O585" s="2">
        <f t="shared" ref="O585" si="4516">INT(O582+0.05*C585)</f>
        <v>864</v>
      </c>
      <c r="P585" s="2">
        <f t="shared" si="4508"/>
        <v>111</v>
      </c>
    </row>
    <row r="586" spans="1:16" x14ac:dyDescent="0.25">
      <c r="A586" s="5" t="s">
        <v>612</v>
      </c>
      <c r="B586" s="2" t="s">
        <v>3</v>
      </c>
      <c r="C586" s="2">
        <f t="shared" si="4150"/>
        <v>195</v>
      </c>
      <c r="D586" s="5" t="str">
        <f t="shared" ref="D586" si="4517">IF(AND(C586&gt;0,C586&lt;25),"units_knight_1.png",IF(AND(C586&gt;=25,C586&lt;50),"units_knight_2.png",IF(AND(C586&gt;=50,C586&lt;75),"units_knight_3.png",IF(AND(C586&gt;=75,C586&lt;100),"units_knight_4.png",IF(AND(C586&gt;=100,C586&lt;125),"units_knight_5.png",IF(AND(C586&gt;=125,C586&lt;150),"units_knight_6.png",IF(AND(C586&gt;=150,C586&lt;175),"units_knight_7.png",IF(AND(C586&gt;=175,C586&lt;200),"units_knight_8.png",IF(AND(C586&gt;=200,C586&lt;225),"units_knight_9.png",IF(AND(C586&gt;=225,C586&lt;250),"units_knight_10.png",IF(AND(C586&gt;=250,C586&lt;275),"units_knight_11.png",IF(AND(C586&gt;=275,C586&lt;300),"units_pikeman_12.png","units_pikeman_13.png"))))))))))))</f>
        <v>units_knight_8.png</v>
      </c>
      <c r="E586" s="5" t="str">
        <f t="shared" si="4101"/>
        <v>Lkey_combat_unit_knight_195</v>
      </c>
      <c r="F586" s="6">
        <f t="shared" ref="F586" si="4518">INT(F583+1.1*C586)</f>
        <v>21033</v>
      </c>
      <c r="G586" s="2">
        <f t="shared" ref="G586" si="4519">INT(G583+0.6*C586)</f>
        <v>11413</v>
      </c>
      <c r="H586" s="2">
        <f t="shared" ref="H586" si="4520">INT(H583+0.65*C586)</f>
        <v>12342</v>
      </c>
      <c r="I586" s="2">
        <f t="shared" ref="I586" si="4521">INT(I583+0.2*C586)</f>
        <v>3744</v>
      </c>
      <c r="J586" s="6" t="s">
        <v>23</v>
      </c>
      <c r="K586" s="2">
        <f t="shared" si="4514"/>
        <v>1844</v>
      </c>
      <c r="L586" s="2" t="s">
        <v>24</v>
      </c>
      <c r="M586" s="2">
        <f t="shared" ref="M586:M587" si="4522">INT(M583+0.05*C586)</f>
        <v>864</v>
      </c>
      <c r="N586" s="2" t="s">
        <v>27</v>
      </c>
      <c r="O586" s="2">
        <f t="shared" ref="O586" si="4523">INT(O583+0.5*C586)</f>
        <v>9536</v>
      </c>
      <c r="P586" s="2">
        <f t="shared" si="4508"/>
        <v>116</v>
      </c>
    </row>
    <row r="587" spans="1:16" x14ac:dyDescent="0.25">
      <c r="A587" s="5" t="s">
        <v>613</v>
      </c>
      <c r="B587" s="2" t="s">
        <v>15</v>
      </c>
      <c r="C587" s="2">
        <f t="shared" si="4150"/>
        <v>196</v>
      </c>
      <c r="D587" s="5" t="str">
        <f t="shared" ref="D587" si="4524">IF(AND(C587&gt;0,C587&lt;25),"units_pikeman_1.png",IF(AND(C587&gt;=25,C587&lt;50),"units_pikeman_2.png",IF(AND(C587&gt;=50,C587&lt;75),"units_pikeman_3.png",IF(AND(C587&gt;=75,C587&lt;100),"units_pikeman_4.png",IF(AND(C587&gt;=100,C587&lt;125),"units_pikeman_5.png",IF(AND(C587&gt;=125,C587&lt;150),"units_pikeman_6.png",IF(AND(C587&gt;=150,C587&lt;175),"units_pikeman_7.png",IF(AND(C587&gt;=175,C587&lt;200),"units_pikeman_8.png",IF(AND(C587&gt;=200,C587&lt;225),"units_pikeman_9.png",IF(AND(C587&gt;=225,C587&lt;250),"units_pikeman_10.png",IF(AND(C587&gt;=250,C587&lt;275),"units_pikeman_11.png",IF(AND(C587&gt;=275,C587&lt;300),"units_pikeman_12.png","units_pikeman_13.png"))))))))))))</f>
        <v>units_pikeman_8.png</v>
      </c>
      <c r="E587" s="5" t="str">
        <f t="shared" si="4109"/>
        <v>Lkey_combat_unit_pikeman_196</v>
      </c>
      <c r="F587" s="6">
        <f t="shared" ref="F587" si="4525">INT(F584+1.3*C587)</f>
        <v>25128</v>
      </c>
      <c r="G587" s="2">
        <f t="shared" ref="G587" si="4526">INT(G584+0.5*C587)</f>
        <v>9614</v>
      </c>
      <c r="H587" s="2">
        <f t="shared" ref="H587" si="4527">INT(H584+0.5*C587)</f>
        <v>9614</v>
      </c>
      <c r="I587" s="2">
        <f t="shared" ref="I587" si="4528">INT(I584+0.7*C587)</f>
        <v>13448</v>
      </c>
      <c r="J587" s="6" t="s">
        <v>23</v>
      </c>
      <c r="K587" s="2">
        <f t="shared" ref="K587" si="4529">INT(K584+0.5*C587)</f>
        <v>9654</v>
      </c>
      <c r="L587" s="2" t="s">
        <v>24</v>
      </c>
      <c r="M587" s="2">
        <f t="shared" si="4522"/>
        <v>873</v>
      </c>
      <c r="N587" s="2" t="s">
        <v>27</v>
      </c>
      <c r="O587" s="2">
        <f t="shared" ref="O587" si="4530">INT(O584+0.1*C587)</f>
        <v>1843</v>
      </c>
      <c r="P587" s="2">
        <f t="shared" si="4508"/>
        <v>107</v>
      </c>
    </row>
    <row r="588" spans="1:16" x14ac:dyDescent="0.25">
      <c r="A588" s="5" t="s">
        <v>614</v>
      </c>
      <c r="B588" s="2" t="s">
        <v>1</v>
      </c>
      <c r="C588" s="2">
        <f t="shared" si="4150"/>
        <v>196</v>
      </c>
      <c r="D588" s="5" t="str">
        <f t="shared" ref="D588" si="4531">IF(AND(C588&gt;0,C588&lt;25),"units_archer_1.png",IF(AND(C588&gt;=25,C588&lt;50),"units_archer_2.png",IF(AND(C588&gt;=50,C588&lt;75),"units_archer_3.png",IF(AND(C588&gt;=75,C588&lt;100),"units_archer_4.png",IF(AND(C588&gt;=100,C588&lt;125),"units_archer_5.png",IF(AND(C588&gt;=125,C588&lt;150),"units_archer_6.png",IF(AND(C588&gt;=150,C588&lt;175),"units_archer_7.png",IF(AND(C588&gt;=175,C588&lt;200),"units_archer_8.png",IF(AND(C588&gt;=200,C588&lt;225),"units_archer_9.png",IF(AND(C588&gt;=225,C588&lt;250),"units_archer_10.png",IF(AND(C588&gt;=250,C588&lt;275),"units_archer_11.png",IF(AND(C588&gt;=275,C588&lt;300),"units_pikeman_12.png","units_pikeman_13.png"))))))))))))</f>
        <v>units_archer_8.png</v>
      </c>
      <c r="E588" s="5" t="str">
        <f t="shared" si="4117"/>
        <v>Lkey_combat_unit_archer_196</v>
      </c>
      <c r="F588" s="6">
        <f t="shared" ref="F588" si="4532">INT(F585+0.9*C588)</f>
        <v>17386</v>
      </c>
      <c r="G588" s="2">
        <f t="shared" ref="G588" si="4533">INT(G585+0.3*C588)</f>
        <v>5703</v>
      </c>
      <c r="H588" s="2">
        <f t="shared" ref="H588" si="4534">INT(H585+0.75*C588)</f>
        <v>14432</v>
      </c>
      <c r="I588" s="2">
        <f t="shared" ref="I588" si="4535">INT(I585+0.4*C588)</f>
        <v>7650</v>
      </c>
      <c r="J588" s="6" t="s">
        <v>23</v>
      </c>
      <c r="K588" s="2">
        <f t="shared" ref="K588:K589" si="4536">INT(K585+0.1*C588)</f>
        <v>1853</v>
      </c>
      <c r="L588" s="2" t="s">
        <v>24</v>
      </c>
      <c r="M588" s="2">
        <f t="shared" ref="M588" si="4537">INT(M585+0.5*C588)</f>
        <v>9644</v>
      </c>
      <c r="N588" s="2" t="s">
        <v>27</v>
      </c>
      <c r="O588" s="2">
        <f t="shared" ref="O588" si="4538">INT(O585+0.05*C588)</f>
        <v>873</v>
      </c>
      <c r="P588" s="2">
        <f t="shared" si="4508"/>
        <v>112</v>
      </c>
    </row>
    <row r="589" spans="1:16" x14ac:dyDescent="0.25">
      <c r="A589" s="5" t="s">
        <v>615</v>
      </c>
      <c r="B589" s="2" t="s">
        <v>3</v>
      </c>
      <c r="C589" s="2">
        <f t="shared" si="4150"/>
        <v>196</v>
      </c>
      <c r="D589" s="5" t="str">
        <f t="shared" ref="D589" si="4539">IF(AND(C589&gt;0,C589&lt;25),"units_knight_1.png",IF(AND(C589&gt;=25,C589&lt;50),"units_knight_2.png",IF(AND(C589&gt;=50,C589&lt;75),"units_knight_3.png",IF(AND(C589&gt;=75,C589&lt;100),"units_knight_4.png",IF(AND(C589&gt;=100,C589&lt;125),"units_knight_5.png",IF(AND(C589&gt;=125,C589&lt;150),"units_knight_6.png",IF(AND(C589&gt;=150,C589&lt;175),"units_knight_7.png",IF(AND(C589&gt;=175,C589&lt;200),"units_knight_8.png",IF(AND(C589&gt;=200,C589&lt;225),"units_knight_9.png",IF(AND(C589&gt;=225,C589&lt;250),"units_knight_10.png",IF(AND(C589&gt;=250,C589&lt;275),"units_knight_11.png",IF(AND(C589&gt;=275,C589&lt;300),"units_pikeman_12.png","units_pikeman_13.png"))))))))))))</f>
        <v>units_knight_8.png</v>
      </c>
      <c r="E589" s="5" t="str">
        <f t="shared" si="4126"/>
        <v>Lkey_combat_unit_knight_196</v>
      </c>
      <c r="F589" s="6">
        <f t="shared" ref="F589" si="4540">INT(F586+1.1*C589)</f>
        <v>21248</v>
      </c>
      <c r="G589" s="2">
        <f t="shared" ref="G589" si="4541">INT(G586+0.6*C589)</f>
        <v>11530</v>
      </c>
      <c r="H589" s="2">
        <f t="shared" ref="H589" si="4542">INT(H586+0.65*C589)</f>
        <v>12469</v>
      </c>
      <c r="I589" s="2">
        <f t="shared" ref="I589" si="4543">INT(I586+0.2*C589)</f>
        <v>3783</v>
      </c>
      <c r="J589" s="6" t="s">
        <v>23</v>
      </c>
      <c r="K589" s="2">
        <f t="shared" si="4536"/>
        <v>1863</v>
      </c>
      <c r="L589" s="2" t="s">
        <v>24</v>
      </c>
      <c r="M589" s="2">
        <f t="shared" ref="M589:M590" si="4544">INT(M586+0.05*C589)</f>
        <v>873</v>
      </c>
      <c r="N589" s="2" t="s">
        <v>27</v>
      </c>
      <c r="O589" s="2">
        <f t="shared" ref="O589" si="4545">INT(O586+0.5*C589)</f>
        <v>9634</v>
      </c>
      <c r="P589" s="2">
        <f t="shared" si="4508"/>
        <v>117</v>
      </c>
    </row>
    <row r="590" spans="1:16" x14ac:dyDescent="0.25">
      <c r="A590" s="5" t="s">
        <v>616</v>
      </c>
      <c r="B590" s="2" t="s">
        <v>15</v>
      </c>
      <c r="C590" s="2">
        <f t="shared" si="4150"/>
        <v>197</v>
      </c>
      <c r="D590" s="5" t="str">
        <f t="shared" ref="D590" si="4546">IF(AND(C590&gt;0,C590&lt;25),"units_pikeman_1.png",IF(AND(C590&gt;=25,C590&lt;50),"units_pikeman_2.png",IF(AND(C590&gt;=50,C590&lt;75),"units_pikeman_3.png",IF(AND(C590&gt;=75,C590&lt;100),"units_pikeman_4.png",IF(AND(C590&gt;=100,C590&lt;125),"units_pikeman_5.png",IF(AND(C590&gt;=125,C590&lt;150),"units_pikeman_6.png",IF(AND(C590&gt;=150,C590&lt;175),"units_pikeman_7.png",IF(AND(C590&gt;=175,C590&lt;200),"units_pikeman_8.png",IF(AND(C590&gt;=200,C590&lt;225),"units_pikeman_9.png",IF(AND(C590&gt;=225,C590&lt;250),"units_pikeman_10.png",IF(AND(C590&gt;=250,C590&lt;275),"units_pikeman_11.png",IF(AND(C590&gt;=275,C590&lt;300),"units_pikeman_12.png","units_pikeman_13.png"))))))))))))</f>
        <v>units_pikeman_8.png</v>
      </c>
      <c r="E590" s="5" t="str">
        <f t="shared" si="4134"/>
        <v>Lkey_combat_unit_pikeman_197</v>
      </c>
      <c r="F590" s="6">
        <f t="shared" ref="F590" si="4547">INT(F587+1.3*C590)</f>
        <v>25384</v>
      </c>
      <c r="G590" s="2">
        <f t="shared" ref="G590" si="4548">INT(G587+0.5*C590)</f>
        <v>9712</v>
      </c>
      <c r="H590" s="2">
        <f t="shared" ref="H590" si="4549">INT(H587+0.5*C590)</f>
        <v>9712</v>
      </c>
      <c r="I590" s="2">
        <f t="shared" ref="I590" si="4550">INT(I587+0.7*C590)</f>
        <v>13585</v>
      </c>
      <c r="J590" s="6" t="s">
        <v>23</v>
      </c>
      <c r="K590" s="2">
        <f t="shared" ref="K590" si="4551">INT(K587+0.5*C590)</f>
        <v>9752</v>
      </c>
      <c r="L590" s="2" t="s">
        <v>24</v>
      </c>
      <c r="M590" s="2">
        <f t="shared" si="4544"/>
        <v>882</v>
      </c>
      <c r="N590" s="2" t="s">
        <v>27</v>
      </c>
      <c r="O590" s="2">
        <f t="shared" ref="O590" si="4552">INT(O587+0.1*C590)</f>
        <v>1862</v>
      </c>
      <c r="P590" s="2">
        <f t="shared" si="4508"/>
        <v>108</v>
      </c>
    </row>
    <row r="591" spans="1:16" x14ac:dyDescent="0.25">
      <c r="A591" s="5" t="s">
        <v>617</v>
      </c>
      <c r="B591" s="2" t="s">
        <v>1</v>
      </c>
      <c r="C591" s="2">
        <f t="shared" si="4150"/>
        <v>197</v>
      </c>
      <c r="D591" s="5" t="str">
        <f t="shared" ref="D591" si="4553">IF(AND(C591&gt;0,C591&lt;25),"units_archer_1.png",IF(AND(C591&gt;=25,C591&lt;50),"units_archer_2.png",IF(AND(C591&gt;=50,C591&lt;75),"units_archer_3.png",IF(AND(C591&gt;=75,C591&lt;100),"units_archer_4.png",IF(AND(C591&gt;=100,C591&lt;125),"units_archer_5.png",IF(AND(C591&gt;=125,C591&lt;150),"units_archer_6.png",IF(AND(C591&gt;=150,C591&lt;175),"units_archer_7.png",IF(AND(C591&gt;=175,C591&lt;200),"units_archer_8.png",IF(AND(C591&gt;=200,C591&lt;225),"units_archer_9.png",IF(AND(C591&gt;=225,C591&lt;250),"units_archer_10.png",IF(AND(C591&gt;=250,C591&lt;275),"units_archer_11.png",IF(AND(C591&gt;=275,C591&lt;300),"units_pikeman_12.png","units_pikeman_13.png"))))))))))))</f>
        <v>units_archer_8.png</v>
      </c>
      <c r="E591" s="5" t="str">
        <f t="shared" si="4142"/>
        <v>Lkey_combat_unit_archer_197</v>
      </c>
      <c r="F591" s="6">
        <f t="shared" ref="F591" si="4554">INT(F588+0.9*C591)</f>
        <v>17563</v>
      </c>
      <c r="G591" s="2">
        <f t="shared" ref="G591" si="4555">INT(G588+0.3*C591)</f>
        <v>5762</v>
      </c>
      <c r="H591" s="2">
        <f t="shared" ref="H591" si="4556">INT(H588+0.75*C591)</f>
        <v>14579</v>
      </c>
      <c r="I591" s="2">
        <f t="shared" ref="I591" si="4557">INT(I588+0.4*C591)</f>
        <v>7728</v>
      </c>
      <c r="J591" s="6" t="s">
        <v>23</v>
      </c>
      <c r="K591" s="2">
        <f t="shared" ref="K591:K592" si="4558">INT(K588+0.1*C591)</f>
        <v>1872</v>
      </c>
      <c r="L591" s="2" t="s">
        <v>24</v>
      </c>
      <c r="M591" s="2">
        <f t="shared" ref="M591" si="4559">INT(M588+0.5*C591)</f>
        <v>9742</v>
      </c>
      <c r="N591" s="2" t="s">
        <v>27</v>
      </c>
      <c r="O591" s="2">
        <f t="shared" ref="O591" si="4560">INT(O588+0.05*C591)</f>
        <v>882</v>
      </c>
      <c r="P591" s="2">
        <f t="shared" si="4508"/>
        <v>113</v>
      </c>
    </row>
    <row r="592" spans="1:16" x14ac:dyDescent="0.25">
      <c r="A592" s="5" t="s">
        <v>618</v>
      </c>
      <c r="B592" s="2" t="s">
        <v>3</v>
      </c>
      <c r="C592" s="2">
        <f t="shared" si="4150"/>
        <v>197</v>
      </c>
      <c r="D592" s="5" t="str">
        <f t="shared" ref="D592" si="4561">IF(AND(C592&gt;0,C592&lt;25),"units_knight_1.png",IF(AND(C592&gt;=25,C592&lt;50),"units_knight_2.png",IF(AND(C592&gt;=50,C592&lt;75),"units_knight_3.png",IF(AND(C592&gt;=75,C592&lt;100),"units_knight_4.png",IF(AND(C592&gt;=100,C592&lt;125),"units_knight_5.png",IF(AND(C592&gt;=125,C592&lt;150),"units_knight_6.png",IF(AND(C592&gt;=150,C592&lt;175),"units_knight_7.png",IF(AND(C592&gt;=175,C592&lt;200),"units_knight_8.png",IF(AND(C592&gt;=200,C592&lt;225),"units_knight_9.png",IF(AND(C592&gt;=225,C592&lt;250),"units_knight_10.png",IF(AND(C592&gt;=250,C592&lt;275),"units_knight_11.png",IF(AND(C592&gt;=275,C592&lt;300),"units_pikeman_12.png","units_pikeman_13.png"))))))))))))</f>
        <v>units_knight_8.png</v>
      </c>
      <c r="E592" s="5" t="str">
        <f t="shared" si="4152"/>
        <v>Lkey_combat_unit_knight_197</v>
      </c>
      <c r="F592" s="6">
        <f t="shared" ref="F592" si="4562">INT(F589+1.1*C592)</f>
        <v>21464</v>
      </c>
      <c r="G592" s="2">
        <f t="shared" ref="G592" si="4563">INT(G589+0.6*C592)</f>
        <v>11648</v>
      </c>
      <c r="H592" s="2">
        <f t="shared" ref="H592" si="4564">INT(H589+0.65*C592)</f>
        <v>12597</v>
      </c>
      <c r="I592" s="2">
        <f t="shared" ref="I592" si="4565">INT(I589+0.2*C592)</f>
        <v>3822</v>
      </c>
      <c r="J592" s="6" t="s">
        <v>23</v>
      </c>
      <c r="K592" s="2">
        <f t="shared" si="4558"/>
        <v>1882</v>
      </c>
      <c r="L592" s="2" t="s">
        <v>24</v>
      </c>
      <c r="M592" s="2">
        <f t="shared" ref="M592:M593" si="4566">INT(M589+0.05*C592)</f>
        <v>882</v>
      </c>
      <c r="N592" s="2" t="s">
        <v>27</v>
      </c>
      <c r="O592" s="2">
        <f t="shared" ref="O592" si="4567">INT(O589+0.5*C592)</f>
        <v>9732</v>
      </c>
      <c r="P592" s="2">
        <f t="shared" si="4508"/>
        <v>118</v>
      </c>
    </row>
    <row r="593" spans="1:16" x14ac:dyDescent="0.25">
      <c r="A593" s="5" t="s">
        <v>619</v>
      </c>
      <c r="B593" s="2" t="s">
        <v>15</v>
      </c>
      <c r="C593" s="2">
        <f t="shared" si="4150"/>
        <v>198</v>
      </c>
      <c r="D593" s="5" t="str">
        <f t="shared" ref="D593" si="4568">IF(AND(C593&gt;0,C593&lt;25),"units_pikeman_1.png",IF(AND(C593&gt;=25,C593&lt;50),"units_pikeman_2.png",IF(AND(C593&gt;=50,C593&lt;75),"units_pikeman_3.png",IF(AND(C593&gt;=75,C593&lt;100),"units_pikeman_4.png",IF(AND(C593&gt;=100,C593&lt;125),"units_pikeman_5.png",IF(AND(C593&gt;=125,C593&lt;150),"units_pikeman_6.png",IF(AND(C593&gt;=150,C593&lt;175),"units_pikeman_7.png",IF(AND(C593&gt;=175,C593&lt;200),"units_pikeman_8.png",IF(AND(C593&gt;=200,C593&lt;225),"units_pikeman_9.png",IF(AND(C593&gt;=225,C593&lt;250),"units_pikeman_10.png",IF(AND(C593&gt;=250,C593&lt;275),"units_pikeman_11.png",IF(AND(C593&gt;=275,C593&lt;300),"units_pikeman_12.png","units_pikeman_13.png"))))))))))))</f>
        <v>units_pikeman_8.png</v>
      </c>
      <c r="E593" s="5" t="str">
        <f t="shared" si="4160"/>
        <v>Lkey_combat_unit_pikeman_198</v>
      </c>
      <c r="F593" s="6">
        <f t="shared" ref="F593" si="4569">INT(F590+1.3*C593)</f>
        <v>25641</v>
      </c>
      <c r="G593" s="2">
        <f t="shared" ref="G593" si="4570">INT(G590+0.5*C593)</f>
        <v>9811</v>
      </c>
      <c r="H593" s="2">
        <f t="shared" ref="H593" si="4571">INT(H590+0.5*C593)</f>
        <v>9811</v>
      </c>
      <c r="I593" s="2">
        <f t="shared" ref="I593" si="4572">INT(I590+0.7*C593)</f>
        <v>13723</v>
      </c>
      <c r="J593" s="6" t="s">
        <v>23</v>
      </c>
      <c r="K593" s="2">
        <f t="shared" ref="K593" si="4573">INT(K590+0.5*C593)</f>
        <v>9851</v>
      </c>
      <c r="L593" s="2" t="s">
        <v>24</v>
      </c>
      <c r="M593" s="2">
        <f t="shared" si="4566"/>
        <v>891</v>
      </c>
      <c r="N593" s="2" t="s">
        <v>27</v>
      </c>
      <c r="O593" s="2">
        <f t="shared" ref="O593" si="4574">INT(O590+0.1*C593)</f>
        <v>1881</v>
      </c>
      <c r="P593" s="2">
        <f t="shared" si="4508"/>
        <v>109</v>
      </c>
    </row>
    <row r="594" spans="1:16" x14ac:dyDescent="0.25">
      <c r="A594" s="5" t="s">
        <v>620</v>
      </c>
      <c r="B594" s="2" t="s">
        <v>1</v>
      </c>
      <c r="C594" s="2">
        <f t="shared" si="4150"/>
        <v>198</v>
      </c>
      <c r="D594" s="5" t="str">
        <f t="shared" ref="D594" si="4575">IF(AND(C594&gt;0,C594&lt;25),"units_archer_1.png",IF(AND(C594&gt;=25,C594&lt;50),"units_archer_2.png",IF(AND(C594&gt;=50,C594&lt;75),"units_archer_3.png",IF(AND(C594&gt;=75,C594&lt;100),"units_archer_4.png",IF(AND(C594&gt;=100,C594&lt;125),"units_archer_5.png",IF(AND(C594&gt;=125,C594&lt;150),"units_archer_6.png",IF(AND(C594&gt;=150,C594&lt;175),"units_archer_7.png",IF(AND(C594&gt;=175,C594&lt;200),"units_archer_8.png",IF(AND(C594&gt;=200,C594&lt;225),"units_archer_9.png",IF(AND(C594&gt;=225,C594&lt;250),"units_archer_10.png",IF(AND(C594&gt;=250,C594&lt;275),"units_archer_11.png",IF(AND(C594&gt;=275,C594&lt;300),"units_pikeman_12.png","units_pikeman_13.png"))))))))))))</f>
        <v>units_archer_8.png</v>
      </c>
      <c r="E594" s="5" t="str">
        <f t="shared" si="4168"/>
        <v>Lkey_combat_unit_archer_198</v>
      </c>
      <c r="F594" s="6">
        <f t="shared" ref="F594" si="4576">INT(F591+0.9*C594)</f>
        <v>17741</v>
      </c>
      <c r="G594" s="2">
        <f t="shared" ref="G594" si="4577">INT(G591+0.3*C594)</f>
        <v>5821</v>
      </c>
      <c r="H594" s="2">
        <f t="shared" ref="H594" si="4578">INT(H591+0.75*C594)</f>
        <v>14727</v>
      </c>
      <c r="I594" s="2">
        <f t="shared" ref="I594" si="4579">INT(I591+0.4*C594)</f>
        <v>7807</v>
      </c>
      <c r="J594" s="6" t="s">
        <v>23</v>
      </c>
      <c r="K594" s="2">
        <f t="shared" ref="K594:K595" si="4580">INT(K591+0.1*C594)</f>
        <v>1891</v>
      </c>
      <c r="L594" s="2" t="s">
        <v>24</v>
      </c>
      <c r="M594" s="2">
        <f t="shared" ref="M594" si="4581">INT(M591+0.5*C594)</f>
        <v>9841</v>
      </c>
      <c r="N594" s="2" t="s">
        <v>27</v>
      </c>
      <c r="O594" s="2">
        <f t="shared" ref="O594" si="4582">INT(O591+0.05*C594)</f>
        <v>891</v>
      </c>
      <c r="P594" s="2">
        <f t="shared" si="4508"/>
        <v>114</v>
      </c>
    </row>
    <row r="595" spans="1:16" x14ac:dyDescent="0.25">
      <c r="A595" s="5" t="s">
        <v>621</v>
      </c>
      <c r="B595" s="2" t="s">
        <v>3</v>
      </c>
      <c r="C595" s="2">
        <f t="shared" si="4150"/>
        <v>198</v>
      </c>
      <c r="D595" s="5" t="str">
        <f t="shared" ref="D595" si="4583">IF(AND(C595&gt;0,C595&lt;25),"units_knight_1.png",IF(AND(C595&gt;=25,C595&lt;50),"units_knight_2.png",IF(AND(C595&gt;=50,C595&lt;75),"units_knight_3.png",IF(AND(C595&gt;=75,C595&lt;100),"units_knight_4.png",IF(AND(C595&gt;=100,C595&lt;125),"units_knight_5.png",IF(AND(C595&gt;=125,C595&lt;150),"units_knight_6.png",IF(AND(C595&gt;=150,C595&lt;175),"units_knight_7.png",IF(AND(C595&gt;=175,C595&lt;200),"units_knight_8.png",IF(AND(C595&gt;=200,C595&lt;225),"units_knight_9.png",IF(AND(C595&gt;=225,C595&lt;250),"units_knight_10.png",IF(AND(C595&gt;=250,C595&lt;275),"units_knight_11.png",IF(AND(C595&gt;=275,C595&lt;300),"units_pikeman_12.png","units_pikeman_13.png"))))))))))))</f>
        <v>units_knight_8.png</v>
      </c>
      <c r="E595" s="5" t="str">
        <f t="shared" si="4177"/>
        <v>Lkey_combat_unit_knight_198</v>
      </c>
      <c r="F595" s="6">
        <f t="shared" ref="F595" si="4584">INT(F592+1.1*C595)</f>
        <v>21681</v>
      </c>
      <c r="G595" s="2">
        <f t="shared" ref="G595" si="4585">INT(G592+0.6*C595)</f>
        <v>11766</v>
      </c>
      <c r="H595" s="2">
        <f t="shared" ref="H595" si="4586">INT(H592+0.65*C595)</f>
        <v>12725</v>
      </c>
      <c r="I595" s="2">
        <f t="shared" ref="I595" si="4587">INT(I592+0.2*C595)</f>
        <v>3861</v>
      </c>
      <c r="J595" s="6" t="s">
        <v>23</v>
      </c>
      <c r="K595" s="2">
        <f t="shared" si="4580"/>
        <v>1901</v>
      </c>
      <c r="L595" s="2" t="s">
        <v>24</v>
      </c>
      <c r="M595" s="2">
        <f t="shared" ref="M595:M596" si="4588">INT(M592+0.05*C595)</f>
        <v>891</v>
      </c>
      <c r="N595" s="2" t="s">
        <v>27</v>
      </c>
      <c r="O595" s="2">
        <f t="shared" ref="O595" si="4589">INT(O592+0.5*C595)</f>
        <v>9831</v>
      </c>
      <c r="P595" s="2">
        <f t="shared" si="4508"/>
        <v>119</v>
      </c>
    </row>
    <row r="596" spans="1:16" x14ac:dyDescent="0.25">
      <c r="A596" s="5" t="s">
        <v>622</v>
      </c>
      <c r="B596" s="2" t="s">
        <v>15</v>
      </c>
      <c r="C596" s="2">
        <f t="shared" si="4150"/>
        <v>199</v>
      </c>
      <c r="D596" s="5" t="str">
        <f t="shared" ref="D596" si="4590">IF(AND(C596&gt;0,C596&lt;25),"units_pikeman_1.png",IF(AND(C596&gt;=25,C596&lt;50),"units_pikeman_2.png",IF(AND(C596&gt;=50,C596&lt;75),"units_pikeman_3.png",IF(AND(C596&gt;=75,C596&lt;100),"units_pikeman_4.png",IF(AND(C596&gt;=100,C596&lt;125),"units_pikeman_5.png",IF(AND(C596&gt;=125,C596&lt;150),"units_pikeman_6.png",IF(AND(C596&gt;=150,C596&lt;175),"units_pikeman_7.png",IF(AND(C596&gt;=175,C596&lt;200),"units_pikeman_8.png",IF(AND(C596&gt;=200,C596&lt;225),"units_pikeman_9.png",IF(AND(C596&gt;=225,C596&lt;250),"units_pikeman_10.png",IF(AND(C596&gt;=250,C596&lt;275),"units_pikeman_11.png",IF(AND(C596&gt;=275,C596&lt;300),"units_pikeman_12.png","units_pikeman_13.png"))))))))))))</f>
        <v>units_pikeman_8.png</v>
      </c>
      <c r="E596" s="5" t="str">
        <f t="shared" si="4185"/>
        <v>Lkey_combat_unit_pikeman_199</v>
      </c>
      <c r="F596" s="6">
        <f t="shared" ref="F596" si="4591">INT(F593+1.3*C596)</f>
        <v>25899</v>
      </c>
      <c r="G596" s="2">
        <f t="shared" ref="G596" si="4592">INT(G593+0.5*C596)</f>
        <v>9910</v>
      </c>
      <c r="H596" s="2">
        <f t="shared" ref="H596" si="4593">INT(H593+0.5*C596)</f>
        <v>9910</v>
      </c>
      <c r="I596" s="2">
        <f t="shared" ref="I596" si="4594">INT(I593+0.7*C596)</f>
        <v>13862</v>
      </c>
      <c r="J596" s="6" t="s">
        <v>23</v>
      </c>
      <c r="K596" s="2">
        <f t="shared" ref="K596" si="4595">INT(K593+0.5*C596)</f>
        <v>9950</v>
      </c>
      <c r="L596" s="2" t="s">
        <v>24</v>
      </c>
      <c r="M596" s="2">
        <f t="shared" si="4588"/>
        <v>900</v>
      </c>
      <c r="N596" s="2" t="s">
        <v>27</v>
      </c>
      <c r="O596" s="2">
        <f t="shared" ref="O596" si="4596">INT(O593+0.1*C596)</f>
        <v>1900</v>
      </c>
      <c r="P596" s="2">
        <f t="shared" si="4508"/>
        <v>110</v>
      </c>
    </row>
    <row r="597" spans="1:16" x14ac:dyDescent="0.25">
      <c r="A597" s="5" t="s">
        <v>623</v>
      </c>
      <c r="B597" s="2" t="s">
        <v>1</v>
      </c>
      <c r="C597" s="2">
        <f t="shared" si="4150"/>
        <v>199</v>
      </c>
      <c r="D597" s="5" t="str">
        <f t="shared" ref="D597" si="4597">IF(AND(C597&gt;0,C597&lt;25),"units_archer_1.png",IF(AND(C597&gt;=25,C597&lt;50),"units_archer_2.png",IF(AND(C597&gt;=50,C597&lt;75),"units_archer_3.png",IF(AND(C597&gt;=75,C597&lt;100),"units_archer_4.png",IF(AND(C597&gt;=100,C597&lt;125),"units_archer_5.png",IF(AND(C597&gt;=125,C597&lt;150),"units_archer_6.png",IF(AND(C597&gt;=150,C597&lt;175),"units_archer_7.png",IF(AND(C597&gt;=175,C597&lt;200),"units_archer_8.png",IF(AND(C597&gt;=200,C597&lt;225),"units_archer_9.png",IF(AND(C597&gt;=225,C597&lt;250),"units_archer_10.png",IF(AND(C597&gt;=250,C597&lt;275),"units_archer_11.png",IF(AND(C597&gt;=275,C597&lt;300),"units_pikeman_12.png","units_pikeman_13.png"))))))))))))</f>
        <v>units_archer_8.png</v>
      </c>
      <c r="E597" s="5" t="str">
        <f t="shared" si="4193"/>
        <v>Lkey_combat_unit_archer_199</v>
      </c>
      <c r="F597" s="6">
        <f t="shared" ref="F597" si="4598">INT(F594+0.9*C597)</f>
        <v>17920</v>
      </c>
      <c r="G597" s="2">
        <f t="shared" ref="G597" si="4599">INT(G594+0.3*C597)</f>
        <v>5880</v>
      </c>
      <c r="H597" s="2">
        <f t="shared" ref="H597" si="4600">INT(H594+0.75*C597)</f>
        <v>14876</v>
      </c>
      <c r="I597" s="2">
        <f t="shared" ref="I597" si="4601">INT(I594+0.4*C597)</f>
        <v>7886</v>
      </c>
      <c r="J597" s="6" t="s">
        <v>23</v>
      </c>
      <c r="K597" s="2">
        <f t="shared" ref="K597:K598" si="4602">INT(K594+0.1*C597)</f>
        <v>1910</v>
      </c>
      <c r="L597" s="2" t="s">
        <v>24</v>
      </c>
      <c r="M597" s="2">
        <f t="shared" ref="M597" si="4603">INT(M594+0.5*C597)</f>
        <v>9940</v>
      </c>
      <c r="N597" s="2" t="s">
        <v>27</v>
      </c>
      <c r="O597" s="2">
        <f t="shared" ref="O597" si="4604">INT(O594+0.05*C597)</f>
        <v>900</v>
      </c>
      <c r="P597" s="2">
        <f t="shared" si="4508"/>
        <v>115</v>
      </c>
    </row>
    <row r="598" spans="1:16" x14ac:dyDescent="0.25">
      <c r="A598" s="5" t="s">
        <v>624</v>
      </c>
      <c r="B598" s="2" t="s">
        <v>3</v>
      </c>
      <c r="C598" s="2">
        <f t="shared" si="4150"/>
        <v>199</v>
      </c>
      <c r="D598" s="5" t="str">
        <f t="shared" ref="D598" si="4605">IF(AND(C598&gt;0,C598&lt;25),"units_knight_1.png",IF(AND(C598&gt;=25,C598&lt;50),"units_knight_2.png",IF(AND(C598&gt;=50,C598&lt;75),"units_knight_3.png",IF(AND(C598&gt;=75,C598&lt;100),"units_knight_4.png",IF(AND(C598&gt;=100,C598&lt;125),"units_knight_5.png",IF(AND(C598&gt;=125,C598&lt;150),"units_knight_6.png",IF(AND(C598&gt;=150,C598&lt;175),"units_knight_7.png",IF(AND(C598&gt;=175,C598&lt;200),"units_knight_8.png",IF(AND(C598&gt;=200,C598&lt;225),"units_knight_9.png",IF(AND(C598&gt;=225,C598&lt;250),"units_knight_10.png",IF(AND(C598&gt;=250,C598&lt;275),"units_knight_11.png",IF(AND(C598&gt;=275,C598&lt;300),"units_pikeman_12.png","units_pikeman_13.png"))))))))))))</f>
        <v>units_knight_8.png</v>
      </c>
      <c r="E598" s="5" t="str">
        <f t="shared" si="4202"/>
        <v>Lkey_combat_unit_knight_199</v>
      </c>
      <c r="F598" s="6">
        <f t="shared" ref="F598" si="4606">INT(F595+1.1*C598)</f>
        <v>21899</v>
      </c>
      <c r="G598" s="2">
        <f t="shared" ref="G598" si="4607">INT(G595+0.6*C598)</f>
        <v>11885</v>
      </c>
      <c r="H598" s="2">
        <f t="shared" ref="H598" si="4608">INT(H595+0.65*C598)</f>
        <v>12854</v>
      </c>
      <c r="I598" s="2">
        <f t="shared" ref="I598" si="4609">INT(I595+0.2*C598)</f>
        <v>3900</v>
      </c>
      <c r="J598" s="6" t="s">
        <v>23</v>
      </c>
      <c r="K598" s="2">
        <f t="shared" si="4602"/>
        <v>1920</v>
      </c>
      <c r="L598" s="2" t="s">
        <v>24</v>
      </c>
      <c r="M598" s="2">
        <f t="shared" ref="M598:M599" si="4610">INT(M595+0.05*C598)</f>
        <v>900</v>
      </c>
      <c r="N598" s="2" t="s">
        <v>27</v>
      </c>
      <c r="O598" s="2">
        <f t="shared" ref="O598" si="4611">INT(O595+0.5*C598)</f>
        <v>9930</v>
      </c>
      <c r="P598" s="2">
        <f t="shared" si="4508"/>
        <v>120</v>
      </c>
    </row>
    <row r="599" spans="1:16" x14ac:dyDescent="0.25">
      <c r="A599" s="5" t="s">
        <v>625</v>
      </c>
      <c r="B599" s="2" t="s">
        <v>15</v>
      </c>
      <c r="C599" s="2">
        <f t="shared" si="4150"/>
        <v>200</v>
      </c>
      <c r="D599" s="5" t="str">
        <f t="shared" ref="D599" si="4612">IF(AND(C599&gt;0,C599&lt;25),"units_pikeman_1.png",IF(AND(C599&gt;=25,C599&lt;50),"units_pikeman_2.png",IF(AND(C599&gt;=50,C599&lt;75),"units_pikeman_3.png",IF(AND(C599&gt;=75,C599&lt;100),"units_pikeman_4.png",IF(AND(C599&gt;=100,C599&lt;125),"units_pikeman_5.png",IF(AND(C599&gt;=125,C599&lt;150),"units_pikeman_6.png",IF(AND(C599&gt;=150,C599&lt;175),"units_pikeman_7.png",IF(AND(C599&gt;=175,C599&lt;200),"units_pikeman_8.png",IF(AND(C599&gt;=200,C599&lt;225),"units_pikeman_9.png",IF(AND(C599&gt;=225,C599&lt;250),"units_pikeman_10.png",IF(AND(C599&gt;=250,C599&lt;275),"units_pikeman_11.png",IF(AND(C599&gt;=275,C599&lt;300),"units_pikeman_12.png","units_pikeman_13.png"))))))))))))</f>
        <v>units_pikeman_9.png</v>
      </c>
      <c r="E599" s="5" t="str">
        <f t="shared" ref="E599" si="4613">"Lkey_combat_unit_pikeman_"&amp;C599</f>
        <v>Lkey_combat_unit_pikeman_200</v>
      </c>
      <c r="F599" s="6">
        <f t="shared" ref="F599" si="4614">INT(F596+1.3*C599)</f>
        <v>26159</v>
      </c>
      <c r="G599" s="2">
        <f t="shared" ref="G599" si="4615">INT(G596+0.5*C599)</f>
        <v>10010</v>
      </c>
      <c r="H599" s="2">
        <f t="shared" ref="H599" si="4616">INT(H596+0.5*C599)</f>
        <v>10010</v>
      </c>
      <c r="I599" s="2">
        <f t="shared" ref="I599" si="4617">INT(I596+0.7*C599)</f>
        <v>14002</v>
      </c>
      <c r="J599" s="6" t="s">
        <v>23</v>
      </c>
      <c r="K599" s="2">
        <f t="shared" ref="K599" si="4618">INT(K596+0.5*C599)</f>
        <v>10050</v>
      </c>
      <c r="L599" s="2" t="s">
        <v>24</v>
      </c>
      <c r="M599" s="2">
        <f t="shared" si="4610"/>
        <v>910</v>
      </c>
      <c r="N599" s="2" t="s">
        <v>27</v>
      </c>
      <c r="O599" s="2">
        <f t="shared" ref="O599" si="4619">INT(O596+0.1*C599)</f>
        <v>1920</v>
      </c>
      <c r="P599" s="2">
        <f t="shared" si="4508"/>
        <v>112</v>
      </c>
    </row>
    <row r="600" spans="1:16" x14ac:dyDescent="0.25">
      <c r="A600" s="5" t="s">
        <v>626</v>
      </c>
      <c r="B600" s="2" t="s">
        <v>1</v>
      </c>
      <c r="C600" s="2">
        <f t="shared" si="4150"/>
        <v>200</v>
      </c>
      <c r="D600" s="5" t="str">
        <f t="shared" ref="D600" si="4620">IF(AND(C600&gt;0,C600&lt;25),"units_archer_1.png",IF(AND(C600&gt;=25,C600&lt;50),"units_archer_2.png",IF(AND(C600&gt;=50,C600&lt;75),"units_archer_3.png",IF(AND(C600&gt;=75,C600&lt;100),"units_archer_4.png",IF(AND(C600&gt;=100,C600&lt;125),"units_archer_5.png",IF(AND(C600&gt;=125,C600&lt;150),"units_archer_6.png",IF(AND(C600&gt;=150,C600&lt;175),"units_archer_7.png",IF(AND(C600&gt;=175,C600&lt;200),"units_archer_8.png",IF(AND(C600&gt;=200,C600&lt;225),"units_archer_9.png",IF(AND(C600&gt;=225,C600&lt;250),"units_archer_10.png",IF(AND(C600&gt;=250,C600&lt;275),"units_archer_11.png",IF(AND(C600&gt;=275,C600&lt;300),"units_pikeman_12.png","units_pikeman_13.png"))))))))))))</f>
        <v>units_archer_9.png</v>
      </c>
      <c r="E600" s="5" t="str">
        <f t="shared" ref="E600" si="4621">"Lkey_combat_unit_archer_"&amp;C600</f>
        <v>Lkey_combat_unit_archer_200</v>
      </c>
      <c r="F600" s="6">
        <f t="shared" ref="F600" si="4622">INT(F597+0.9*C600)</f>
        <v>18100</v>
      </c>
      <c r="G600" s="2">
        <f t="shared" ref="G600" si="4623">INT(G597+0.3*C600)</f>
        <v>5940</v>
      </c>
      <c r="H600" s="2">
        <f t="shared" ref="H600" si="4624">INT(H597+0.75*C600)</f>
        <v>15026</v>
      </c>
      <c r="I600" s="2">
        <f t="shared" ref="I600" si="4625">INT(I597+0.4*C600)</f>
        <v>7966</v>
      </c>
      <c r="J600" s="6" t="s">
        <v>23</v>
      </c>
      <c r="K600" s="2">
        <f t="shared" ref="K600:K601" si="4626">INT(K597+0.1*C600)</f>
        <v>1930</v>
      </c>
      <c r="L600" s="2" t="s">
        <v>24</v>
      </c>
      <c r="M600" s="2">
        <f t="shared" ref="M600" si="4627">INT(M597+0.5*C600)</f>
        <v>10040</v>
      </c>
      <c r="N600" s="2" t="s">
        <v>27</v>
      </c>
      <c r="O600" s="2">
        <f t="shared" ref="O600" si="4628">INT(O597+0.05*C600)</f>
        <v>910</v>
      </c>
      <c r="P600" s="2">
        <f t="shared" si="4508"/>
        <v>117</v>
      </c>
    </row>
    <row r="601" spans="1:16" x14ac:dyDescent="0.25">
      <c r="A601" s="5" t="s">
        <v>627</v>
      </c>
      <c r="B601" s="2" t="s">
        <v>3</v>
      </c>
      <c r="C601" s="2">
        <f t="shared" si="4150"/>
        <v>200</v>
      </c>
      <c r="D601" s="5" t="str">
        <f t="shared" ref="D601" si="4629">IF(AND(C601&gt;0,C601&lt;25),"units_knight_1.png",IF(AND(C601&gt;=25,C601&lt;50),"units_knight_2.png",IF(AND(C601&gt;=50,C601&lt;75),"units_knight_3.png",IF(AND(C601&gt;=75,C601&lt;100),"units_knight_4.png",IF(AND(C601&gt;=100,C601&lt;125),"units_knight_5.png",IF(AND(C601&gt;=125,C601&lt;150),"units_knight_6.png",IF(AND(C601&gt;=150,C601&lt;175),"units_knight_7.png",IF(AND(C601&gt;=175,C601&lt;200),"units_knight_8.png",IF(AND(C601&gt;=200,C601&lt;225),"units_knight_9.png",IF(AND(C601&gt;=225,C601&lt;250),"units_knight_10.png",IF(AND(C601&gt;=250,C601&lt;275),"units_knight_11.png",IF(AND(C601&gt;=275,C601&lt;300),"units_pikeman_12.png","units_pikeman_13.png"))))))))))))</f>
        <v>units_knight_9.png</v>
      </c>
      <c r="E601" s="5" t="str">
        <f t="shared" ref="E601" si="4630">"Lkey_combat_unit_knight_"&amp;C601</f>
        <v>Lkey_combat_unit_knight_200</v>
      </c>
      <c r="F601" s="6">
        <f t="shared" ref="F601" si="4631">INT(F598+1.1*C601)</f>
        <v>22119</v>
      </c>
      <c r="G601" s="2">
        <f t="shared" ref="G601" si="4632">INT(G598+0.6*C601)</f>
        <v>12005</v>
      </c>
      <c r="H601" s="2">
        <f t="shared" ref="H601" si="4633">INT(H598+0.65*C601)</f>
        <v>12984</v>
      </c>
      <c r="I601" s="2">
        <f t="shared" ref="I601" si="4634">INT(I598+0.2*C601)</f>
        <v>3940</v>
      </c>
      <c r="J601" s="6" t="s">
        <v>23</v>
      </c>
      <c r="K601" s="2">
        <f t="shared" si="4626"/>
        <v>1940</v>
      </c>
      <c r="L601" s="2" t="s">
        <v>24</v>
      </c>
      <c r="M601" s="2">
        <f t="shared" ref="M601:M602" si="4635">INT(M598+0.05*C601)</f>
        <v>910</v>
      </c>
      <c r="N601" s="2" t="s">
        <v>27</v>
      </c>
      <c r="O601" s="2">
        <f t="shared" ref="O601" si="4636">INT(O598+0.5*C601)</f>
        <v>10030</v>
      </c>
      <c r="P601" s="2">
        <f t="shared" si="4508"/>
        <v>122</v>
      </c>
    </row>
    <row r="602" spans="1:16" x14ac:dyDescent="0.25">
      <c r="A602" s="5" t="s">
        <v>628</v>
      </c>
      <c r="B602" s="2" t="s">
        <v>15</v>
      </c>
      <c r="C602" s="2">
        <f t="shared" ref="C602:C665" si="4637">C599+1</f>
        <v>201</v>
      </c>
      <c r="D602" s="5" t="str">
        <f t="shared" ref="D602" si="4638">IF(AND(C602&gt;0,C602&lt;25),"units_pikeman_1.png",IF(AND(C602&gt;=25,C602&lt;50),"units_pikeman_2.png",IF(AND(C602&gt;=50,C602&lt;75),"units_pikeman_3.png",IF(AND(C602&gt;=75,C602&lt;100),"units_pikeman_4.png",IF(AND(C602&gt;=100,C602&lt;125),"units_pikeman_5.png",IF(AND(C602&gt;=125,C602&lt;150),"units_pikeman_6.png",IF(AND(C602&gt;=150,C602&lt;175),"units_pikeman_7.png",IF(AND(C602&gt;=175,C602&lt;200),"units_pikeman_8.png",IF(AND(C602&gt;=200,C602&lt;225),"units_pikeman_9.png",IF(AND(C602&gt;=225,C602&lt;250),"units_pikeman_10.png",IF(AND(C602&gt;=250,C602&lt;275),"units_pikeman_11.png",IF(AND(C602&gt;=275,C602&lt;300),"units_pikeman_12.png","units_pikeman_13.png"))))))))))))</f>
        <v>units_pikeman_9.png</v>
      </c>
      <c r="E602" s="5" t="str">
        <f t="shared" ref="E602:E656" si="4639">"Lkey_combat_unit_pikeman_"&amp;C602</f>
        <v>Lkey_combat_unit_pikeman_201</v>
      </c>
      <c r="F602" s="6">
        <f t="shared" ref="F602" si="4640">INT(F599+1.3*C602)</f>
        <v>26420</v>
      </c>
      <c r="G602" s="2">
        <f t="shared" ref="G602" si="4641">INT(G599+0.5*C602)</f>
        <v>10110</v>
      </c>
      <c r="H602" s="2">
        <f t="shared" ref="H602" si="4642">INT(H599+0.5*C602)</f>
        <v>10110</v>
      </c>
      <c r="I602" s="2">
        <f t="shared" ref="I602" si="4643">INT(I599+0.7*C602)</f>
        <v>14142</v>
      </c>
      <c r="J602" s="6" t="s">
        <v>23</v>
      </c>
      <c r="K602" s="2">
        <f t="shared" ref="K602" si="4644">INT(K599+0.5*C602)</f>
        <v>10150</v>
      </c>
      <c r="L602" s="2" t="s">
        <v>24</v>
      </c>
      <c r="M602" s="2">
        <f t="shared" si="4635"/>
        <v>920</v>
      </c>
      <c r="N602" s="2" t="s">
        <v>27</v>
      </c>
      <c r="O602" s="2">
        <f t="shared" ref="O602" si="4645">INT(O599+0.1*C602)</f>
        <v>1940</v>
      </c>
      <c r="P602" s="2">
        <f t="shared" si="4508"/>
        <v>114</v>
      </c>
    </row>
    <row r="603" spans="1:16" x14ac:dyDescent="0.25">
      <c r="A603" s="5" t="s">
        <v>629</v>
      </c>
      <c r="B603" s="2" t="s">
        <v>1</v>
      </c>
      <c r="C603" s="2">
        <f t="shared" si="4637"/>
        <v>201</v>
      </c>
      <c r="D603" s="5" t="str">
        <f t="shared" ref="D603" si="4646">IF(AND(C603&gt;0,C603&lt;25),"units_archer_1.png",IF(AND(C603&gt;=25,C603&lt;50),"units_archer_2.png",IF(AND(C603&gt;=50,C603&lt;75),"units_archer_3.png",IF(AND(C603&gt;=75,C603&lt;100),"units_archer_4.png",IF(AND(C603&gt;=100,C603&lt;125),"units_archer_5.png",IF(AND(C603&gt;=125,C603&lt;150),"units_archer_6.png",IF(AND(C603&gt;=150,C603&lt;175),"units_archer_7.png",IF(AND(C603&gt;=175,C603&lt;200),"units_archer_8.png",IF(AND(C603&gt;=200,C603&lt;225),"units_archer_9.png",IF(AND(C603&gt;=225,C603&lt;250),"units_archer_10.png",IF(AND(C603&gt;=250,C603&lt;275),"units_archer_11.png",IF(AND(C603&gt;=275,C603&lt;300),"units_pikeman_12.png","units_pikeman_13.png"))))))))))))</f>
        <v>units_archer_9.png</v>
      </c>
      <c r="E603" s="5" t="str">
        <f t="shared" ref="E603:E657" si="4647">"Lkey_combat_unit_archer_"&amp;C603</f>
        <v>Lkey_combat_unit_archer_201</v>
      </c>
      <c r="F603" s="6">
        <f t="shared" ref="F603" si="4648">INT(F600+0.9*C603)</f>
        <v>18280</v>
      </c>
      <c r="G603" s="2">
        <f t="shared" ref="G603" si="4649">INT(G600+0.3*C603)</f>
        <v>6000</v>
      </c>
      <c r="H603" s="2">
        <f t="shared" ref="H603" si="4650">INT(H600+0.75*C603)</f>
        <v>15176</v>
      </c>
      <c r="I603" s="2">
        <f t="shared" ref="I603" si="4651">INT(I600+0.4*C603)</f>
        <v>8046</v>
      </c>
      <c r="J603" s="6" t="s">
        <v>23</v>
      </c>
      <c r="K603" s="2">
        <f t="shared" ref="K603:K604" si="4652">INT(K600+0.1*C603)</f>
        <v>1950</v>
      </c>
      <c r="L603" s="2" t="s">
        <v>24</v>
      </c>
      <c r="M603" s="2">
        <f t="shared" ref="M603" si="4653">INT(M600+0.5*C603)</f>
        <v>10140</v>
      </c>
      <c r="N603" s="2" t="s">
        <v>27</v>
      </c>
      <c r="O603" s="2">
        <f t="shared" ref="O603" si="4654">INT(O600+0.05*C603)</f>
        <v>920</v>
      </c>
      <c r="P603" s="2">
        <f t="shared" si="4508"/>
        <v>119</v>
      </c>
    </row>
    <row r="604" spans="1:16" x14ac:dyDescent="0.25">
      <c r="A604" s="5" t="s">
        <v>630</v>
      </c>
      <c r="B604" s="2" t="s">
        <v>3</v>
      </c>
      <c r="C604" s="2">
        <f t="shared" si="4637"/>
        <v>201</v>
      </c>
      <c r="D604" s="5" t="str">
        <f t="shared" ref="D604" si="4655">IF(AND(C604&gt;0,C604&lt;25),"units_knight_1.png",IF(AND(C604&gt;=25,C604&lt;50),"units_knight_2.png",IF(AND(C604&gt;=50,C604&lt;75),"units_knight_3.png",IF(AND(C604&gt;=75,C604&lt;100),"units_knight_4.png",IF(AND(C604&gt;=100,C604&lt;125),"units_knight_5.png",IF(AND(C604&gt;=125,C604&lt;150),"units_knight_6.png",IF(AND(C604&gt;=150,C604&lt;175),"units_knight_7.png",IF(AND(C604&gt;=175,C604&lt;200),"units_knight_8.png",IF(AND(C604&gt;=200,C604&lt;225),"units_knight_9.png",IF(AND(C604&gt;=225,C604&lt;250),"units_knight_10.png",IF(AND(C604&gt;=250,C604&lt;275),"units_knight_11.png",IF(AND(C604&gt;=275,C604&lt;300),"units_pikeman_12.png","units_pikeman_13.png"))))))))))))</f>
        <v>units_knight_9.png</v>
      </c>
      <c r="E604" s="5" t="str">
        <f t="shared" ref="E604:E658" si="4656">"Lkey_combat_unit_knight_"&amp;C604</f>
        <v>Lkey_combat_unit_knight_201</v>
      </c>
      <c r="F604" s="6">
        <f t="shared" ref="F604" si="4657">INT(F601+1.1*C604)</f>
        <v>22340</v>
      </c>
      <c r="G604" s="2">
        <f t="shared" ref="G604" si="4658">INT(G601+0.6*C604)</f>
        <v>12125</v>
      </c>
      <c r="H604" s="2">
        <f t="shared" ref="H604" si="4659">INT(H601+0.65*C604)</f>
        <v>13114</v>
      </c>
      <c r="I604" s="2">
        <f t="shared" ref="I604" si="4660">INT(I601+0.2*C604)</f>
        <v>3980</v>
      </c>
      <c r="J604" s="6" t="s">
        <v>23</v>
      </c>
      <c r="K604" s="2">
        <f t="shared" si="4652"/>
        <v>1960</v>
      </c>
      <c r="L604" s="2" t="s">
        <v>24</v>
      </c>
      <c r="M604" s="2">
        <f t="shared" ref="M604:M605" si="4661">INT(M601+0.05*C604)</f>
        <v>920</v>
      </c>
      <c r="N604" s="2" t="s">
        <v>27</v>
      </c>
      <c r="O604" s="2">
        <f t="shared" ref="O604" si="4662">INT(O601+0.5*C604)</f>
        <v>10130</v>
      </c>
      <c r="P604" s="2">
        <f t="shared" si="4508"/>
        <v>124</v>
      </c>
    </row>
    <row r="605" spans="1:16" x14ac:dyDescent="0.25">
      <c r="A605" s="5" t="s">
        <v>631</v>
      </c>
      <c r="B605" s="2" t="s">
        <v>15</v>
      </c>
      <c r="C605" s="2">
        <f t="shared" si="4637"/>
        <v>202</v>
      </c>
      <c r="D605" s="5" t="str">
        <f t="shared" ref="D605" si="4663">IF(AND(C605&gt;0,C605&lt;25),"units_pikeman_1.png",IF(AND(C605&gt;=25,C605&lt;50),"units_pikeman_2.png",IF(AND(C605&gt;=50,C605&lt;75),"units_pikeman_3.png",IF(AND(C605&gt;=75,C605&lt;100),"units_pikeman_4.png",IF(AND(C605&gt;=100,C605&lt;125),"units_pikeman_5.png",IF(AND(C605&gt;=125,C605&lt;150),"units_pikeman_6.png",IF(AND(C605&gt;=150,C605&lt;175),"units_pikeman_7.png",IF(AND(C605&gt;=175,C605&lt;200),"units_pikeman_8.png",IF(AND(C605&gt;=200,C605&lt;225),"units_pikeman_9.png",IF(AND(C605&gt;=225,C605&lt;250),"units_pikeman_10.png",IF(AND(C605&gt;=250,C605&lt;275),"units_pikeman_11.png",IF(AND(C605&gt;=275,C605&lt;300),"units_pikeman_12.png","units_pikeman_13.png"))))))))))))</f>
        <v>units_pikeman_9.png</v>
      </c>
      <c r="E605" s="5" t="str">
        <f t="shared" ref="E605:E659" si="4664">"Lkey_combat_unit_pikeman_"&amp;C605</f>
        <v>Lkey_combat_unit_pikeman_202</v>
      </c>
      <c r="F605" s="6">
        <f t="shared" ref="F605" si="4665">INT(F602+1.3*C605)</f>
        <v>26682</v>
      </c>
      <c r="G605" s="2">
        <f t="shared" ref="G605" si="4666">INT(G602+0.5*C605)</f>
        <v>10211</v>
      </c>
      <c r="H605" s="2">
        <f t="shared" ref="H605" si="4667">INT(H602+0.5*C605)</f>
        <v>10211</v>
      </c>
      <c r="I605" s="2">
        <f t="shared" ref="I605" si="4668">INT(I602+0.7*C605)</f>
        <v>14283</v>
      </c>
      <c r="J605" s="6" t="s">
        <v>23</v>
      </c>
      <c r="K605" s="2">
        <f t="shared" ref="K605" si="4669">INT(K602+0.5*C605)</f>
        <v>10251</v>
      </c>
      <c r="L605" s="2" t="s">
        <v>24</v>
      </c>
      <c r="M605" s="2">
        <f t="shared" si="4661"/>
        <v>930</v>
      </c>
      <c r="N605" s="2" t="s">
        <v>27</v>
      </c>
      <c r="O605" s="2">
        <f t="shared" ref="O605" si="4670">INT(O602+0.1*C605)</f>
        <v>1960</v>
      </c>
      <c r="P605" s="2">
        <f t="shared" si="4508"/>
        <v>116</v>
      </c>
    </row>
    <row r="606" spans="1:16" x14ac:dyDescent="0.25">
      <c r="A606" s="5" t="s">
        <v>632</v>
      </c>
      <c r="B606" s="2" t="s">
        <v>1</v>
      </c>
      <c r="C606" s="2">
        <f t="shared" si="4637"/>
        <v>202</v>
      </c>
      <c r="D606" s="5" t="str">
        <f t="shared" ref="D606" si="4671">IF(AND(C606&gt;0,C606&lt;25),"units_archer_1.png",IF(AND(C606&gt;=25,C606&lt;50),"units_archer_2.png",IF(AND(C606&gt;=50,C606&lt;75),"units_archer_3.png",IF(AND(C606&gt;=75,C606&lt;100),"units_archer_4.png",IF(AND(C606&gt;=100,C606&lt;125),"units_archer_5.png",IF(AND(C606&gt;=125,C606&lt;150),"units_archer_6.png",IF(AND(C606&gt;=150,C606&lt;175),"units_archer_7.png",IF(AND(C606&gt;=175,C606&lt;200),"units_archer_8.png",IF(AND(C606&gt;=200,C606&lt;225),"units_archer_9.png",IF(AND(C606&gt;=225,C606&lt;250),"units_archer_10.png",IF(AND(C606&gt;=250,C606&lt;275),"units_archer_11.png",IF(AND(C606&gt;=275,C606&lt;300),"units_pikeman_12.png","units_pikeman_13.png"))))))))))))</f>
        <v>units_archer_9.png</v>
      </c>
      <c r="E606" s="5" t="str">
        <f t="shared" ref="E606:E660" si="4672">"Lkey_combat_unit_archer_"&amp;C606</f>
        <v>Lkey_combat_unit_archer_202</v>
      </c>
      <c r="F606" s="6">
        <f t="shared" ref="F606" si="4673">INT(F603+0.9*C606)</f>
        <v>18461</v>
      </c>
      <c r="G606" s="2">
        <f t="shared" ref="G606" si="4674">INT(G603+0.3*C606)</f>
        <v>6060</v>
      </c>
      <c r="H606" s="2">
        <f t="shared" ref="H606" si="4675">INT(H603+0.75*C606)</f>
        <v>15327</v>
      </c>
      <c r="I606" s="2">
        <f t="shared" ref="I606" si="4676">INT(I603+0.4*C606)</f>
        <v>8126</v>
      </c>
      <c r="J606" s="6" t="s">
        <v>23</v>
      </c>
      <c r="K606" s="2">
        <f t="shared" ref="K606:K607" si="4677">INT(K603+0.1*C606)</f>
        <v>1970</v>
      </c>
      <c r="L606" s="2" t="s">
        <v>24</v>
      </c>
      <c r="M606" s="2">
        <f t="shared" ref="M606" si="4678">INT(M603+0.5*C606)</f>
        <v>10241</v>
      </c>
      <c r="N606" s="2" t="s">
        <v>27</v>
      </c>
      <c r="O606" s="2">
        <f t="shared" ref="O606" si="4679">INT(O603+0.05*C606)</f>
        <v>930</v>
      </c>
      <c r="P606" s="2">
        <f t="shared" si="4508"/>
        <v>121</v>
      </c>
    </row>
    <row r="607" spans="1:16" x14ac:dyDescent="0.25">
      <c r="A607" s="5" t="s">
        <v>633</v>
      </c>
      <c r="B607" s="2" t="s">
        <v>3</v>
      </c>
      <c r="C607" s="2">
        <f t="shared" si="4637"/>
        <v>202</v>
      </c>
      <c r="D607" s="5" t="str">
        <f t="shared" ref="D607" si="4680">IF(AND(C607&gt;0,C607&lt;25),"units_knight_1.png",IF(AND(C607&gt;=25,C607&lt;50),"units_knight_2.png",IF(AND(C607&gt;=50,C607&lt;75),"units_knight_3.png",IF(AND(C607&gt;=75,C607&lt;100),"units_knight_4.png",IF(AND(C607&gt;=100,C607&lt;125),"units_knight_5.png",IF(AND(C607&gt;=125,C607&lt;150),"units_knight_6.png",IF(AND(C607&gt;=150,C607&lt;175),"units_knight_7.png",IF(AND(C607&gt;=175,C607&lt;200),"units_knight_8.png",IF(AND(C607&gt;=200,C607&lt;225),"units_knight_9.png",IF(AND(C607&gt;=225,C607&lt;250),"units_knight_10.png",IF(AND(C607&gt;=250,C607&lt;275),"units_knight_11.png",IF(AND(C607&gt;=275,C607&lt;300),"units_pikeman_12.png","units_pikeman_13.png"))))))))))))</f>
        <v>units_knight_9.png</v>
      </c>
      <c r="E607" s="5" t="str">
        <f t="shared" ref="E607:E661" si="4681">"Lkey_combat_unit_knight_"&amp;C607</f>
        <v>Lkey_combat_unit_knight_202</v>
      </c>
      <c r="F607" s="6">
        <f t="shared" ref="F607" si="4682">INT(F604+1.1*C607)</f>
        <v>22562</v>
      </c>
      <c r="G607" s="2">
        <f t="shared" ref="G607" si="4683">INT(G604+0.6*C607)</f>
        <v>12246</v>
      </c>
      <c r="H607" s="2">
        <f t="shared" ref="H607" si="4684">INT(H604+0.65*C607)</f>
        <v>13245</v>
      </c>
      <c r="I607" s="2">
        <f t="shared" ref="I607" si="4685">INT(I604+0.2*C607)</f>
        <v>4020</v>
      </c>
      <c r="J607" s="6" t="s">
        <v>23</v>
      </c>
      <c r="K607" s="2">
        <f t="shared" si="4677"/>
        <v>1980</v>
      </c>
      <c r="L607" s="2" t="s">
        <v>24</v>
      </c>
      <c r="M607" s="2">
        <f t="shared" ref="M607:M608" si="4686">INT(M604+0.05*C607)</f>
        <v>930</v>
      </c>
      <c r="N607" s="2" t="s">
        <v>27</v>
      </c>
      <c r="O607" s="2">
        <f t="shared" ref="O607" si="4687">INT(O604+0.5*C607)</f>
        <v>10231</v>
      </c>
      <c r="P607" s="2">
        <f t="shared" si="4508"/>
        <v>126</v>
      </c>
    </row>
    <row r="608" spans="1:16" x14ac:dyDescent="0.25">
      <c r="A608" s="5" t="s">
        <v>634</v>
      </c>
      <c r="B608" s="2" t="s">
        <v>15</v>
      </c>
      <c r="C608" s="2">
        <f t="shared" si="4637"/>
        <v>203</v>
      </c>
      <c r="D608" s="5" t="str">
        <f t="shared" ref="D608" si="4688">IF(AND(C608&gt;0,C608&lt;25),"units_pikeman_1.png",IF(AND(C608&gt;=25,C608&lt;50),"units_pikeman_2.png",IF(AND(C608&gt;=50,C608&lt;75),"units_pikeman_3.png",IF(AND(C608&gt;=75,C608&lt;100),"units_pikeman_4.png",IF(AND(C608&gt;=100,C608&lt;125),"units_pikeman_5.png",IF(AND(C608&gt;=125,C608&lt;150),"units_pikeman_6.png",IF(AND(C608&gt;=150,C608&lt;175),"units_pikeman_7.png",IF(AND(C608&gt;=175,C608&lt;200),"units_pikeman_8.png",IF(AND(C608&gt;=200,C608&lt;225),"units_pikeman_9.png",IF(AND(C608&gt;=225,C608&lt;250),"units_pikeman_10.png",IF(AND(C608&gt;=250,C608&lt;275),"units_pikeman_11.png",IF(AND(C608&gt;=275,C608&lt;300),"units_pikeman_12.png","units_pikeman_13.png"))))))))))))</f>
        <v>units_pikeman_9.png</v>
      </c>
      <c r="E608" s="5" t="str">
        <f t="shared" ref="E608:E662" si="4689">"Lkey_combat_unit_pikeman_"&amp;C608</f>
        <v>Lkey_combat_unit_pikeman_203</v>
      </c>
      <c r="F608" s="6">
        <f t="shared" ref="F608" si="4690">INT(F605+1.3*C608)</f>
        <v>26945</v>
      </c>
      <c r="G608" s="2">
        <f t="shared" ref="G608" si="4691">INT(G605+0.5*C608)</f>
        <v>10312</v>
      </c>
      <c r="H608" s="2">
        <f t="shared" ref="H608" si="4692">INT(H605+0.5*C608)</f>
        <v>10312</v>
      </c>
      <c r="I608" s="2">
        <f t="shared" ref="I608" si="4693">INT(I605+0.7*C608)</f>
        <v>14425</v>
      </c>
      <c r="J608" s="6" t="s">
        <v>23</v>
      </c>
      <c r="K608" s="2">
        <f t="shared" ref="K608" si="4694">INT(K605+0.5*C608)</f>
        <v>10352</v>
      </c>
      <c r="L608" s="2" t="s">
        <v>24</v>
      </c>
      <c r="M608" s="2">
        <f t="shared" si="4686"/>
        <v>940</v>
      </c>
      <c r="N608" s="2" t="s">
        <v>27</v>
      </c>
      <c r="O608" s="2">
        <f t="shared" ref="O608" si="4695">INT(O605+0.1*C608)</f>
        <v>1980</v>
      </c>
      <c r="P608" s="2">
        <f t="shared" si="4508"/>
        <v>118</v>
      </c>
    </row>
    <row r="609" spans="1:16" x14ac:dyDescent="0.25">
      <c r="A609" s="5" t="s">
        <v>635</v>
      </c>
      <c r="B609" s="2" t="s">
        <v>1</v>
      </c>
      <c r="C609" s="2">
        <f t="shared" si="4637"/>
        <v>203</v>
      </c>
      <c r="D609" s="5" t="str">
        <f t="shared" ref="D609" si="4696">IF(AND(C609&gt;0,C609&lt;25),"units_archer_1.png",IF(AND(C609&gt;=25,C609&lt;50),"units_archer_2.png",IF(AND(C609&gt;=50,C609&lt;75),"units_archer_3.png",IF(AND(C609&gt;=75,C609&lt;100),"units_archer_4.png",IF(AND(C609&gt;=100,C609&lt;125),"units_archer_5.png",IF(AND(C609&gt;=125,C609&lt;150),"units_archer_6.png",IF(AND(C609&gt;=150,C609&lt;175),"units_archer_7.png",IF(AND(C609&gt;=175,C609&lt;200),"units_archer_8.png",IF(AND(C609&gt;=200,C609&lt;225),"units_archer_9.png",IF(AND(C609&gt;=225,C609&lt;250),"units_archer_10.png",IF(AND(C609&gt;=250,C609&lt;275),"units_archer_11.png",IF(AND(C609&gt;=275,C609&lt;300),"units_pikeman_12.png","units_pikeman_13.png"))))))))))))</f>
        <v>units_archer_9.png</v>
      </c>
      <c r="E609" s="5" t="str">
        <f t="shared" ref="E609:E663" si="4697">"Lkey_combat_unit_archer_"&amp;C609</f>
        <v>Lkey_combat_unit_archer_203</v>
      </c>
      <c r="F609" s="6">
        <f t="shared" ref="F609" si="4698">INT(F606+0.9*C609)</f>
        <v>18643</v>
      </c>
      <c r="G609" s="2">
        <f t="shared" ref="G609" si="4699">INT(G606+0.3*C609)</f>
        <v>6120</v>
      </c>
      <c r="H609" s="2">
        <f t="shared" ref="H609" si="4700">INT(H606+0.75*C609)</f>
        <v>15479</v>
      </c>
      <c r="I609" s="2">
        <f t="shared" ref="I609" si="4701">INT(I606+0.4*C609)</f>
        <v>8207</v>
      </c>
      <c r="J609" s="6" t="s">
        <v>23</v>
      </c>
      <c r="K609" s="2">
        <f t="shared" ref="K609:K610" si="4702">INT(K606+0.1*C609)</f>
        <v>1990</v>
      </c>
      <c r="L609" s="2" t="s">
        <v>24</v>
      </c>
      <c r="M609" s="2">
        <f t="shared" ref="M609" si="4703">INT(M606+0.5*C609)</f>
        <v>10342</v>
      </c>
      <c r="N609" s="2" t="s">
        <v>27</v>
      </c>
      <c r="O609" s="2">
        <f t="shared" ref="O609" si="4704">INT(O606+0.05*C609)</f>
        <v>940</v>
      </c>
      <c r="P609" s="2">
        <f t="shared" si="4508"/>
        <v>123</v>
      </c>
    </row>
    <row r="610" spans="1:16" x14ac:dyDescent="0.25">
      <c r="A610" s="5" t="s">
        <v>636</v>
      </c>
      <c r="B610" s="2" t="s">
        <v>3</v>
      </c>
      <c r="C610" s="2">
        <f t="shared" si="4637"/>
        <v>203</v>
      </c>
      <c r="D610" s="5" t="str">
        <f t="shared" ref="D610" si="4705">IF(AND(C610&gt;0,C610&lt;25),"units_knight_1.png",IF(AND(C610&gt;=25,C610&lt;50),"units_knight_2.png",IF(AND(C610&gt;=50,C610&lt;75),"units_knight_3.png",IF(AND(C610&gt;=75,C610&lt;100),"units_knight_4.png",IF(AND(C610&gt;=100,C610&lt;125),"units_knight_5.png",IF(AND(C610&gt;=125,C610&lt;150),"units_knight_6.png",IF(AND(C610&gt;=150,C610&lt;175),"units_knight_7.png",IF(AND(C610&gt;=175,C610&lt;200),"units_knight_8.png",IF(AND(C610&gt;=200,C610&lt;225),"units_knight_9.png",IF(AND(C610&gt;=225,C610&lt;250),"units_knight_10.png",IF(AND(C610&gt;=250,C610&lt;275),"units_knight_11.png",IF(AND(C610&gt;=275,C610&lt;300),"units_pikeman_12.png","units_pikeman_13.png"))))))))))))</f>
        <v>units_knight_9.png</v>
      </c>
      <c r="E610" s="5" t="str">
        <f t="shared" ref="E610:E664" si="4706">"Lkey_combat_unit_knight_"&amp;C610</f>
        <v>Lkey_combat_unit_knight_203</v>
      </c>
      <c r="F610" s="6">
        <f t="shared" ref="F610" si="4707">INT(F607+1.1*C610)</f>
        <v>22785</v>
      </c>
      <c r="G610" s="2">
        <f t="shared" ref="G610" si="4708">INT(G607+0.6*C610)</f>
        <v>12367</v>
      </c>
      <c r="H610" s="2">
        <f t="shared" ref="H610" si="4709">INT(H607+0.65*C610)</f>
        <v>13376</v>
      </c>
      <c r="I610" s="2">
        <f t="shared" ref="I610" si="4710">INT(I607+0.2*C610)</f>
        <v>4060</v>
      </c>
      <c r="J610" s="6" t="s">
        <v>23</v>
      </c>
      <c r="K610" s="2">
        <f t="shared" si="4702"/>
        <v>2000</v>
      </c>
      <c r="L610" s="2" t="s">
        <v>24</v>
      </c>
      <c r="M610" s="2">
        <f t="shared" ref="M610:M611" si="4711">INT(M607+0.05*C610)</f>
        <v>940</v>
      </c>
      <c r="N610" s="2" t="s">
        <v>27</v>
      </c>
      <c r="O610" s="2">
        <f t="shared" ref="O610" si="4712">INT(O607+0.5*C610)</f>
        <v>10332</v>
      </c>
      <c r="P610" s="2">
        <f t="shared" si="4508"/>
        <v>128</v>
      </c>
    </row>
    <row r="611" spans="1:16" x14ac:dyDescent="0.25">
      <c r="A611" s="5" t="s">
        <v>637</v>
      </c>
      <c r="B611" s="2" t="s">
        <v>15</v>
      </c>
      <c r="C611" s="2">
        <f t="shared" si="4637"/>
        <v>204</v>
      </c>
      <c r="D611" s="5" t="str">
        <f t="shared" ref="D611" si="4713">IF(AND(C611&gt;0,C611&lt;25),"units_pikeman_1.png",IF(AND(C611&gt;=25,C611&lt;50),"units_pikeman_2.png",IF(AND(C611&gt;=50,C611&lt;75),"units_pikeman_3.png",IF(AND(C611&gt;=75,C611&lt;100),"units_pikeman_4.png",IF(AND(C611&gt;=100,C611&lt;125),"units_pikeman_5.png",IF(AND(C611&gt;=125,C611&lt;150),"units_pikeman_6.png",IF(AND(C611&gt;=150,C611&lt;175),"units_pikeman_7.png",IF(AND(C611&gt;=175,C611&lt;200),"units_pikeman_8.png",IF(AND(C611&gt;=200,C611&lt;225),"units_pikeman_9.png",IF(AND(C611&gt;=225,C611&lt;250),"units_pikeman_10.png",IF(AND(C611&gt;=250,C611&lt;275),"units_pikeman_11.png",IF(AND(C611&gt;=275,C611&lt;300),"units_pikeman_12.png","units_pikeman_13.png"))))))))))))</f>
        <v>units_pikeman_9.png</v>
      </c>
      <c r="E611" s="5" t="str">
        <f t="shared" ref="E611:E665" si="4714">"Lkey_combat_unit_pikeman_"&amp;C611</f>
        <v>Lkey_combat_unit_pikeman_204</v>
      </c>
      <c r="F611" s="6">
        <f t="shared" ref="F611" si="4715">INT(F608+1.3*C611)</f>
        <v>27210</v>
      </c>
      <c r="G611" s="2">
        <f t="shared" ref="G611" si="4716">INT(G608+0.5*C611)</f>
        <v>10414</v>
      </c>
      <c r="H611" s="2">
        <f t="shared" ref="H611" si="4717">INT(H608+0.5*C611)</f>
        <v>10414</v>
      </c>
      <c r="I611" s="2">
        <f t="shared" ref="I611" si="4718">INT(I608+0.7*C611)</f>
        <v>14567</v>
      </c>
      <c r="J611" s="6" t="s">
        <v>23</v>
      </c>
      <c r="K611" s="2">
        <f t="shared" ref="K611" si="4719">INT(K608+0.5*C611)</f>
        <v>10454</v>
      </c>
      <c r="L611" s="2" t="s">
        <v>24</v>
      </c>
      <c r="M611" s="2">
        <f t="shared" si="4711"/>
        <v>950</v>
      </c>
      <c r="N611" s="2" t="s">
        <v>27</v>
      </c>
      <c r="O611" s="2">
        <f t="shared" ref="O611" si="4720">INT(O608+0.1*C611)</f>
        <v>2000</v>
      </c>
      <c r="P611" s="2">
        <f t="shared" si="4508"/>
        <v>120</v>
      </c>
    </row>
    <row r="612" spans="1:16" x14ac:dyDescent="0.25">
      <c r="A612" s="5" t="s">
        <v>638</v>
      </c>
      <c r="B612" s="2" t="s">
        <v>1</v>
      </c>
      <c r="C612" s="2">
        <f t="shared" si="4637"/>
        <v>204</v>
      </c>
      <c r="D612" s="5" t="str">
        <f t="shared" ref="D612" si="4721">IF(AND(C612&gt;0,C612&lt;25),"units_archer_1.png",IF(AND(C612&gt;=25,C612&lt;50),"units_archer_2.png",IF(AND(C612&gt;=50,C612&lt;75),"units_archer_3.png",IF(AND(C612&gt;=75,C612&lt;100),"units_archer_4.png",IF(AND(C612&gt;=100,C612&lt;125),"units_archer_5.png",IF(AND(C612&gt;=125,C612&lt;150),"units_archer_6.png",IF(AND(C612&gt;=150,C612&lt;175),"units_archer_7.png",IF(AND(C612&gt;=175,C612&lt;200),"units_archer_8.png",IF(AND(C612&gt;=200,C612&lt;225),"units_archer_9.png",IF(AND(C612&gt;=225,C612&lt;250),"units_archer_10.png",IF(AND(C612&gt;=250,C612&lt;275),"units_archer_11.png",IF(AND(C612&gt;=275,C612&lt;300),"units_pikeman_12.png","units_pikeman_13.png"))))))))))))</f>
        <v>units_archer_9.png</v>
      </c>
      <c r="E612" s="5" t="str">
        <f t="shared" ref="E612:E666" si="4722">"Lkey_combat_unit_archer_"&amp;C612</f>
        <v>Lkey_combat_unit_archer_204</v>
      </c>
      <c r="F612" s="6">
        <f t="shared" ref="F612" si="4723">INT(F609+0.9*C612)</f>
        <v>18826</v>
      </c>
      <c r="G612" s="2">
        <f t="shared" ref="G612" si="4724">INT(G609+0.3*C612)</f>
        <v>6181</v>
      </c>
      <c r="H612" s="2">
        <f t="shared" ref="H612" si="4725">INT(H609+0.75*C612)</f>
        <v>15632</v>
      </c>
      <c r="I612" s="2">
        <f t="shared" ref="I612" si="4726">INT(I609+0.4*C612)</f>
        <v>8288</v>
      </c>
      <c r="J612" s="6" t="s">
        <v>23</v>
      </c>
      <c r="K612" s="2">
        <f t="shared" ref="K612:K613" si="4727">INT(K609+0.1*C612)</f>
        <v>2010</v>
      </c>
      <c r="L612" s="2" t="s">
        <v>24</v>
      </c>
      <c r="M612" s="2">
        <f t="shared" ref="M612" si="4728">INT(M609+0.5*C612)</f>
        <v>10444</v>
      </c>
      <c r="N612" s="2" t="s">
        <v>27</v>
      </c>
      <c r="O612" s="2">
        <f t="shared" ref="O612" si="4729">INT(O609+0.05*C612)</f>
        <v>950</v>
      </c>
      <c r="P612" s="2">
        <f t="shared" si="4508"/>
        <v>125</v>
      </c>
    </row>
    <row r="613" spans="1:16" x14ac:dyDescent="0.25">
      <c r="A613" s="5" t="s">
        <v>639</v>
      </c>
      <c r="B613" s="2" t="s">
        <v>3</v>
      </c>
      <c r="C613" s="2">
        <f t="shared" si="4637"/>
        <v>204</v>
      </c>
      <c r="D613" s="5" t="str">
        <f t="shared" ref="D613" si="4730">IF(AND(C613&gt;0,C613&lt;25),"units_knight_1.png",IF(AND(C613&gt;=25,C613&lt;50),"units_knight_2.png",IF(AND(C613&gt;=50,C613&lt;75),"units_knight_3.png",IF(AND(C613&gt;=75,C613&lt;100),"units_knight_4.png",IF(AND(C613&gt;=100,C613&lt;125),"units_knight_5.png",IF(AND(C613&gt;=125,C613&lt;150),"units_knight_6.png",IF(AND(C613&gt;=150,C613&lt;175),"units_knight_7.png",IF(AND(C613&gt;=175,C613&lt;200),"units_knight_8.png",IF(AND(C613&gt;=200,C613&lt;225),"units_knight_9.png",IF(AND(C613&gt;=225,C613&lt;250),"units_knight_10.png",IF(AND(C613&gt;=250,C613&lt;275),"units_knight_11.png",IF(AND(C613&gt;=275,C613&lt;300),"units_pikeman_12.png","units_pikeman_13.png"))))))))))))</f>
        <v>units_knight_9.png</v>
      </c>
      <c r="E613" s="5" t="str">
        <f t="shared" ref="E613:E667" si="4731">"Lkey_combat_unit_knight_"&amp;C613</f>
        <v>Lkey_combat_unit_knight_204</v>
      </c>
      <c r="F613" s="6">
        <f t="shared" ref="F613" si="4732">INT(F610+1.1*C613)</f>
        <v>23009</v>
      </c>
      <c r="G613" s="2">
        <f t="shared" ref="G613" si="4733">INT(G610+0.6*C613)</f>
        <v>12489</v>
      </c>
      <c r="H613" s="2">
        <f t="shared" ref="H613" si="4734">INT(H610+0.65*C613)</f>
        <v>13508</v>
      </c>
      <c r="I613" s="2">
        <f t="shared" ref="I613" si="4735">INT(I610+0.2*C613)</f>
        <v>4100</v>
      </c>
      <c r="J613" s="6" t="s">
        <v>23</v>
      </c>
      <c r="K613" s="2">
        <f t="shared" si="4727"/>
        <v>2020</v>
      </c>
      <c r="L613" s="2" t="s">
        <v>24</v>
      </c>
      <c r="M613" s="2">
        <f t="shared" ref="M613:M614" si="4736">INT(M610+0.05*C613)</f>
        <v>950</v>
      </c>
      <c r="N613" s="2" t="s">
        <v>27</v>
      </c>
      <c r="O613" s="2">
        <f t="shared" ref="O613" si="4737">INT(O610+0.5*C613)</f>
        <v>10434</v>
      </c>
      <c r="P613" s="2">
        <f t="shared" si="4508"/>
        <v>130</v>
      </c>
    </row>
    <row r="614" spans="1:16" x14ac:dyDescent="0.25">
      <c r="A614" s="5" t="s">
        <v>640</v>
      </c>
      <c r="B614" s="2" t="s">
        <v>15</v>
      </c>
      <c r="C614" s="2">
        <f t="shared" si="4637"/>
        <v>205</v>
      </c>
      <c r="D614" s="5" t="str">
        <f t="shared" ref="D614" si="4738">IF(AND(C614&gt;0,C614&lt;25),"units_pikeman_1.png",IF(AND(C614&gt;=25,C614&lt;50),"units_pikeman_2.png",IF(AND(C614&gt;=50,C614&lt;75),"units_pikeman_3.png",IF(AND(C614&gt;=75,C614&lt;100),"units_pikeman_4.png",IF(AND(C614&gt;=100,C614&lt;125),"units_pikeman_5.png",IF(AND(C614&gt;=125,C614&lt;150),"units_pikeman_6.png",IF(AND(C614&gt;=150,C614&lt;175),"units_pikeman_7.png",IF(AND(C614&gt;=175,C614&lt;200),"units_pikeman_8.png",IF(AND(C614&gt;=200,C614&lt;225),"units_pikeman_9.png",IF(AND(C614&gt;=225,C614&lt;250),"units_pikeman_10.png",IF(AND(C614&gt;=250,C614&lt;275),"units_pikeman_11.png",IF(AND(C614&gt;=275,C614&lt;300),"units_pikeman_12.png","units_pikeman_13.png"))))))))))))</f>
        <v>units_pikeman_9.png</v>
      </c>
      <c r="E614" s="5" t="str">
        <f t="shared" ref="E614:E668" si="4739">"Lkey_combat_unit_pikeman_"&amp;C614</f>
        <v>Lkey_combat_unit_pikeman_205</v>
      </c>
      <c r="F614" s="6">
        <f t="shared" ref="F614" si="4740">INT(F611+1.3*C614)</f>
        <v>27476</v>
      </c>
      <c r="G614" s="2">
        <f t="shared" ref="G614" si="4741">INT(G611+0.5*C614)</f>
        <v>10516</v>
      </c>
      <c r="H614" s="2">
        <f t="shared" ref="H614" si="4742">INT(H611+0.5*C614)</f>
        <v>10516</v>
      </c>
      <c r="I614" s="2">
        <f t="shared" ref="I614" si="4743">INT(I611+0.7*C614)</f>
        <v>14710</v>
      </c>
      <c r="J614" s="6" t="s">
        <v>23</v>
      </c>
      <c r="K614" s="2">
        <f t="shared" ref="K614" si="4744">INT(K611+0.5*C614)</f>
        <v>10556</v>
      </c>
      <c r="L614" s="2" t="s">
        <v>24</v>
      </c>
      <c r="M614" s="2">
        <f t="shared" si="4736"/>
        <v>960</v>
      </c>
      <c r="N614" s="2" t="s">
        <v>27</v>
      </c>
      <c r="O614" s="2">
        <f t="shared" ref="O614" si="4745">INT(O611+0.1*C614)</f>
        <v>2020</v>
      </c>
      <c r="P614" s="2">
        <f t="shared" si="4508"/>
        <v>122</v>
      </c>
    </row>
    <row r="615" spans="1:16" x14ac:dyDescent="0.25">
      <c r="A615" s="5" t="s">
        <v>641</v>
      </c>
      <c r="B615" s="2" t="s">
        <v>1</v>
      </c>
      <c r="C615" s="2">
        <f t="shared" si="4637"/>
        <v>205</v>
      </c>
      <c r="D615" s="5" t="str">
        <f t="shared" ref="D615" si="4746">IF(AND(C615&gt;0,C615&lt;25),"units_archer_1.png",IF(AND(C615&gt;=25,C615&lt;50),"units_archer_2.png",IF(AND(C615&gt;=50,C615&lt;75),"units_archer_3.png",IF(AND(C615&gt;=75,C615&lt;100),"units_archer_4.png",IF(AND(C615&gt;=100,C615&lt;125),"units_archer_5.png",IF(AND(C615&gt;=125,C615&lt;150),"units_archer_6.png",IF(AND(C615&gt;=150,C615&lt;175),"units_archer_7.png",IF(AND(C615&gt;=175,C615&lt;200),"units_archer_8.png",IF(AND(C615&gt;=200,C615&lt;225),"units_archer_9.png",IF(AND(C615&gt;=225,C615&lt;250),"units_archer_10.png",IF(AND(C615&gt;=250,C615&lt;275),"units_archer_11.png",IF(AND(C615&gt;=275,C615&lt;300),"units_pikeman_12.png","units_pikeman_13.png"))))))))))))</f>
        <v>units_archer_9.png</v>
      </c>
      <c r="E615" s="5" t="str">
        <f t="shared" ref="E615:E669" si="4747">"Lkey_combat_unit_archer_"&amp;C615</f>
        <v>Lkey_combat_unit_archer_205</v>
      </c>
      <c r="F615" s="6">
        <f t="shared" ref="F615" si="4748">INT(F612+0.9*C615)</f>
        <v>19010</v>
      </c>
      <c r="G615" s="2">
        <f t="shared" ref="G615" si="4749">INT(G612+0.3*C615)</f>
        <v>6242</v>
      </c>
      <c r="H615" s="2">
        <f t="shared" ref="H615" si="4750">INT(H612+0.75*C615)</f>
        <v>15785</v>
      </c>
      <c r="I615" s="2">
        <f t="shared" ref="I615" si="4751">INT(I612+0.4*C615)</f>
        <v>8370</v>
      </c>
      <c r="J615" s="6" t="s">
        <v>23</v>
      </c>
      <c r="K615" s="2">
        <f t="shared" ref="K615:K616" si="4752">INT(K612+0.1*C615)</f>
        <v>2030</v>
      </c>
      <c r="L615" s="2" t="s">
        <v>24</v>
      </c>
      <c r="M615" s="2">
        <f t="shared" ref="M615" si="4753">INT(M612+0.5*C615)</f>
        <v>10546</v>
      </c>
      <c r="N615" s="2" t="s">
        <v>27</v>
      </c>
      <c r="O615" s="2">
        <f t="shared" ref="O615" si="4754">INT(O612+0.05*C615)</f>
        <v>960</v>
      </c>
      <c r="P615" s="2">
        <f t="shared" si="4508"/>
        <v>127</v>
      </c>
    </row>
    <row r="616" spans="1:16" x14ac:dyDescent="0.25">
      <c r="A616" s="5" t="s">
        <v>642</v>
      </c>
      <c r="B616" s="2" t="s">
        <v>3</v>
      </c>
      <c r="C616" s="2">
        <f t="shared" si="4637"/>
        <v>205</v>
      </c>
      <c r="D616" s="5" t="str">
        <f t="shared" ref="D616" si="4755">IF(AND(C616&gt;0,C616&lt;25),"units_knight_1.png",IF(AND(C616&gt;=25,C616&lt;50),"units_knight_2.png",IF(AND(C616&gt;=50,C616&lt;75),"units_knight_3.png",IF(AND(C616&gt;=75,C616&lt;100),"units_knight_4.png",IF(AND(C616&gt;=100,C616&lt;125),"units_knight_5.png",IF(AND(C616&gt;=125,C616&lt;150),"units_knight_6.png",IF(AND(C616&gt;=150,C616&lt;175),"units_knight_7.png",IF(AND(C616&gt;=175,C616&lt;200),"units_knight_8.png",IF(AND(C616&gt;=200,C616&lt;225),"units_knight_9.png",IF(AND(C616&gt;=225,C616&lt;250),"units_knight_10.png",IF(AND(C616&gt;=250,C616&lt;275),"units_knight_11.png",IF(AND(C616&gt;=275,C616&lt;300),"units_pikeman_12.png","units_pikeman_13.png"))))))))))))</f>
        <v>units_knight_9.png</v>
      </c>
      <c r="E616" s="5" t="str">
        <f t="shared" ref="E616:E670" si="4756">"Lkey_combat_unit_knight_"&amp;C616</f>
        <v>Lkey_combat_unit_knight_205</v>
      </c>
      <c r="F616" s="6">
        <f t="shared" ref="F616" si="4757">INT(F613+1.1*C616)</f>
        <v>23234</v>
      </c>
      <c r="G616" s="2">
        <f t="shared" ref="G616" si="4758">INT(G613+0.6*C616)</f>
        <v>12612</v>
      </c>
      <c r="H616" s="2">
        <f t="shared" ref="H616" si="4759">INT(H613+0.65*C616)</f>
        <v>13641</v>
      </c>
      <c r="I616" s="2">
        <f t="shared" ref="I616" si="4760">INT(I613+0.2*C616)</f>
        <v>4141</v>
      </c>
      <c r="J616" s="6" t="s">
        <v>23</v>
      </c>
      <c r="K616" s="2">
        <f t="shared" si="4752"/>
        <v>2040</v>
      </c>
      <c r="L616" s="2" t="s">
        <v>24</v>
      </c>
      <c r="M616" s="2">
        <f t="shared" ref="M616:M617" si="4761">INT(M613+0.05*C616)</f>
        <v>960</v>
      </c>
      <c r="N616" s="2" t="s">
        <v>27</v>
      </c>
      <c r="O616" s="2">
        <f t="shared" ref="O616" si="4762">INT(O613+0.5*C616)</f>
        <v>10536</v>
      </c>
      <c r="P616" s="2">
        <f t="shared" si="4508"/>
        <v>132</v>
      </c>
    </row>
    <row r="617" spans="1:16" x14ac:dyDescent="0.25">
      <c r="A617" s="5" t="s">
        <v>643</v>
      </c>
      <c r="B617" s="2" t="s">
        <v>15</v>
      </c>
      <c r="C617" s="2">
        <f t="shared" si="4637"/>
        <v>206</v>
      </c>
      <c r="D617" s="5" t="str">
        <f t="shared" ref="D617" si="4763">IF(AND(C617&gt;0,C617&lt;25),"units_pikeman_1.png",IF(AND(C617&gt;=25,C617&lt;50),"units_pikeman_2.png",IF(AND(C617&gt;=50,C617&lt;75),"units_pikeman_3.png",IF(AND(C617&gt;=75,C617&lt;100),"units_pikeman_4.png",IF(AND(C617&gt;=100,C617&lt;125),"units_pikeman_5.png",IF(AND(C617&gt;=125,C617&lt;150),"units_pikeman_6.png",IF(AND(C617&gt;=150,C617&lt;175),"units_pikeman_7.png",IF(AND(C617&gt;=175,C617&lt;200),"units_pikeman_8.png",IF(AND(C617&gt;=200,C617&lt;225),"units_pikeman_9.png",IF(AND(C617&gt;=225,C617&lt;250),"units_pikeman_10.png",IF(AND(C617&gt;=250,C617&lt;275),"units_pikeman_11.png",IF(AND(C617&gt;=275,C617&lt;300),"units_pikeman_12.png","units_pikeman_13.png"))))))))))))</f>
        <v>units_pikeman_9.png</v>
      </c>
      <c r="E617" s="5" t="str">
        <f t="shared" ref="E617:E671" si="4764">"Lkey_combat_unit_pikeman_"&amp;C617</f>
        <v>Lkey_combat_unit_pikeman_206</v>
      </c>
      <c r="F617" s="6">
        <f t="shared" ref="F617" si="4765">INT(F614+1.3*C617)</f>
        <v>27743</v>
      </c>
      <c r="G617" s="2">
        <f t="shared" ref="G617" si="4766">INT(G614+0.5*C617)</f>
        <v>10619</v>
      </c>
      <c r="H617" s="2">
        <f t="shared" ref="H617" si="4767">INT(H614+0.5*C617)</f>
        <v>10619</v>
      </c>
      <c r="I617" s="2">
        <f t="shared" ref="I617" si="4768">INT(I614+0.7*C617)</f>
        <v>14854</v>
      </c>
      <c r="J617" s="6" t="s">
        <v>23</v>
      </c>
      <c r="K617" s="2">
        <f t="shared" ref="K617" si="4769">INT(K614+0.5*C617)</f>
        <v>10659</v>
      </c>
      <c r="L617" s="2" t="s">
        <v>24</v>
      </c>
      <c r="M617" s="2">
        <f t="shared" si="4761"/>
        <v>970</v>
      </c>
      <c r="N617" s="2" t="s">
        <v>27</v>
      </c>
      <c r="O617" s="2">
        <f t="shared" ref="O617" si="4770">INT(O614+0.1*C617)</f>
        <v>2040</v>
      </c>
      <c r="P617" s="2">
        <f t="shared" si="4508"/>
        <v>124</v>
      </c>
    </row>
    <row r="618" spans="1:16" x14ac:dyDescent="0.25">
      <c r="A618" s="5" t="s">
        <v>644</v>
      </c>
      <c r="B618" s="2" t="s">
        <v>1</v>
      </c>
      <c r="C618" s="2">
        <f t="shared" si="4637"/>
        <v>206</v>
      </c>
      <c r="D618" s="5" t="str">
        <f t="shared" ref="D618" si="4771">IF(AND(C618&gt;0,C618&lt;25),"units_archer_1.png",IF(AND(C618&gt;=25,C618&lt;50),"units_archer_2.png",IF(AND(C618&gt;=50,C618&lt;75),"units_archer_3.png",IF(AND(C618&gt;=75,C618&lt;100),"units_archer_4.png",IF(AND(C618&gt;=100,C618&lt;125),"units_archer_5.png",IF(AND(C618&gt;=125,C618&lt;150),"units_archer_6.png",IF(AND(C618&gt;=150,C618&lt;175),"units_archer_7.png",IF(AND(C618&gt;=175,C618&lt;200),"units_archer_8.png",IF(AND(C618&gt;=200,C618&lt;225),"units_archer_9.png",IF(AND(C618&gt;=225,C618&lt;250),"units_archer_10.png",IF(AND(C618&gt;=250,C618&lt;275),"units_archer_11.png",IF(AND(C618&gt;=275,C618&lt;300),"units_pikeman_12.png","units_pikeman_13.png"))))))))))))</f>
        <v>units_archer_9.png</v>
      </c>
      <c r="E618" s="5" t="str">
        <f t="shared" ref="E618:E672" si="4772">"Lkey_combat_unit_archer_"&amp;C618</f>
        <v>Lkey_combat_unit_archer_206</v>
      </c>
      <c r="F618" s="6">
        <f t="shared" ref="F618" si="4773">INT(F615+0.9*C618)</f>
        <v>19195</v>
      </c>
      <c r="G618" s="2">
        <f t="shared" ref="G618" si="4774">INT(G615+0.3*C618)</f>
        <v>6303</v>
      </c>
      <c r="H618" s="2">
        <f t="shared" ref="H618" si="4775">INT(H615+0.75*C618)</f>
        <v>15939</v>
      </c>
      <c r="I618" s="2">
        <f t="shared" ref="I618" si="4776">INT(I615+0.4*C618)</f>
        <v>8452</v>
      </c>
      <c r="J618" s="6" t="s">
        <v>23</v>
      </c>
      <c r="K618" s="2">
        <f t="shared" ref="K618:K619" si="4777">INT(K615+0.1*C618)</f>
        <v>2050</v>
      </c>
      <c r="L618" s="2" t="s">
        <v>24</v>
      </c>
      <c r="M618" s="2">
        <f t="shared" ref="M618" si="4778">INT(M615+0.5*C618)</f>
        <v>10649</v>
      </c>
      <c r="N618" s="2" t="s">
        <v>27</v>
      </c>
      <c r="O618" s="2">
        <f t="shared" ref="O618" si="4779">INT(O615+0.05*C618)</f>
        <v>970</v>
      </c>
      <c r="P618" s="2">
        <f t="shared" si="4508"/>
        <v>129</v>
      </c>
    </row>
    <row r="619" spans="1:16" x14ac:dyDescent="0.25">
      <c r="A619" s="5" t="s">
        <v>645</v>
      </c>
      <c r="B619" s="2" t="s">
        <v>3</v>
      </c>
      <c r="C619" s="2">
        <f t="shared" si="4637"/>
        <v>206</v>
      </c>
      <c r="D619" s="5" t="str">
        <f t="shared" ref="D619" si="4780">IF(AND(C619&gt;0,C619&lt;25),"units_knight_1.png",IF(AND(C619&gt;=25,C619&lt;50),"units_knight_2.png",IF(AND(C619&gt;=50,C619&lt;75),"units_knight_3.png",IF(AND(C619&gt;=75,C619&lt;100),"units_knight_4.png",IF(AND(C619&gt;=100,C619&lt;125),"units_knight_5.png",IF(AND(C619&gt;=125,C619&lt;150),"units_knight_6.png",IF(AND(C619&gt;=150,C619&lt;175),"units_knight_7.png",IF(AND(C619&gt;=175,C619&lt;200),"units_knight_8.png",IF(AND(C619&gt;=200,C619&lt;225),"units_knight_9.png",IF(AND(C619&gt;=225,C619&lt;250),"units_knight_10.png",IF(AND(C619&gt;=250,C619&lt;275),"units_knight_11.png",IF(AND(C619&gt;=275,C619&lt;300),"units_pikeman_12.png","units_pikeman_13.png"))))))))))))</f>
        <v>units_knight_9.png</v>
      </c>
      <c r="E619" s="5" t="str">
        <f t="shared" ref="E619:E673" si="4781">"Lkey_combat_unit_knight_"&amp;C619</f>
        <v>Lkey_combat_unit_knight_206</v>
      </c>
      <c r="F619" s="6">
        <f t="shared" ref="F619" si="4782">INT(F616+1.1*C619)</f>
        <v>23460</v>
      </c>
      <c r="G619" s="2">
        <f t="shared" ref="G619" si="4783">INT(G616+0.6*C619)</f>
        <v>12735</v>
      </c>
      <c r="H619" s="2">
        <f t="shared" ref="H619" si="4784">INT(H616+0.65*C619)</f>
        <v>13774</v>
      </c>
      <c r="I619" s="2">
        <f t="shared" ref="I619" si="4785">INT(I616+0.2*C619)</f>
        <v>4182</v>
      </c>
      <c r="J619" s="6" t="s">
        <v>23</v>
      </c>
      <c r="K619" s="2">
        <f t="shared" si="4777"/>
        <v>2060</v>
      </c>
      <c r="L619" s="2" t="s">
        <v>24</v>
      </c>
      <c r="M619" s="2">
        <f t="shared" ref="M619:M620" si="4786">INT(M616+0.05*C619)</f>
        <v>970</v>
      </c>
      <c r="N619" s="2" t="s">
        <v>27</v>
      </c>
      <c r="O619" s="2">
        <f t="shared" ref="O619" si="4787">INT(O616+0.5*C619)</f>
        <v>10639</v>
      </c>
      <c r="P619" s="2">
        <f t="shared" si="4508"/>
        <v>134</v>
      </c>
    </row>
    <row r="620" spans="1:16" x14ac:dyDescent="0.25">
      <c r="A620" s="5" t="s">
        <v>646</v>
      </c>
      <c r="B620" s="2" t="s">
        <v>15</v>
      </c>
      <c r="C620" s="2">
        <f t="shared" si="4637"/>
        <v>207</v>
      </c>
      <c r="D620" s="5" t="str">
        <f t="shared" ref="D620" si="4788">IF(AND(C620&gt;0,C620&lt;25),"units_pikeman_1.png",IF(AND(C620&gt;=25,C620&lt;50),"units_pikeman_2.png",IF(AND(C620&gt;=50,C620&lt;75),"units_pikeman_3.png",IF(AND(C620&gt;=75,C620&lt;100),"units_pikeman_4.png",IF(AND(C620&gt;=100,C620&lt;125),"units_pikeman_5.png",IF(AND(C620&gt;=125,C620&lt;150),"units_pikeman_6.png",IF(AND(C620&gt;=150,C620&lt;175),"units_pikeman_7.png",IF(AND(C620&gt;=175,C620&lt;200),"units_pikeman_8.png",IF(AND(C620&gt;=200,C620&lt;225),"units_pikeman_9.png",IF(AND(C620&gt;=225,C620&lt;250),"units_pikeman_10.png",IF(AND(C620&gt;=250,C620&lt;275),"units_pikeman_11.png",IF(AND(C620&gt;=275,C620&lt;300),"units_pikeman_12.png","units_pikeman_13.png"))))))))))))</f>
        <v>units_pikeman_9.png</v>
      </c>
      <c r="E620" s="5" t="str">
        <f t="shared" ref="E620:E674" si="4789">"Lkey_combat_unit_pikeman_"&amp;C620</f>
        <v>Lkey_combat_unit_pikeman_207</v>
      </c>
      <c r="F620" s="6">
        <f t="shared" ref="F620" si="4790">INT(F617+1.3*C620)</f>
        <v>28012</v>
      </c>
      <c r="G620" s="2">
        <f t="shared" ref="G620" si="4791">INT(G617+0.5*C620)</f>
        <v>10722</v>
      </c>
      <c r="H620" s="2">
        <f t="shared" ref="H620" si="4792">INT(H617+0.5*C620)</f>
        <v>10722</v>
      </c>
      <c r="I620" s="2">
        <f t="shared" ref="I620" si="4793">INT(I617+0.7*C620)</f>
        <v>14998</v>
      </c>
      <c r="J620" s="6" t="s">
        <v>23</v>
      </c>
      <c r="K620" s="2">
        <f t="shared" ref="K620" si="4794">INT(K617+0.5*C620)</f>
        <v>10762</v>
      </c>
      <c r="L620" s="2" t="s">
        <v>24</v>
      </c>
      <c r="M620" s="2">
        <f t="shared" si="4786"/>
        <v>980</v>
      </c>
      <c r="N620" s="2" t="s">
        <v>27</v>
      </c>
      <c r="O620" s="2">
        <f t="shared" ref="O620" si="4795">INT(O617+0.1*C620)</f>
        <v>2060</v>
      </c>
      <c r="P620" s="2">
        <f t="shared" si="4508"/>
        <v>126</v>
      </c>
    </row>
    <row r="621" spans="1:16" x14ac:dyDescent="0.25">
      <c r="A621" s="5" t="s">
        <v>647</v>
      </c>
      <c r="B621" s="2" t="s">
        <v>1</v>
      </c>
      <c r="C621" s="2">
        <f t="shared" si="4637"/>
        <v>207</v>
      </c>
      <c r="D621" s="5" t="str">
        <f t="shared" ref="D621" si="4796">IF(AND(C621&gt;0,C621&lt;25),"units_archer_1.png",IF(AND(C621&gt;=25,C621&lt;50),"units_archer_2.png",IF(AND(C621&gt;=50,C621&lt;75),"units_archer_3.png",IF(AND(C621&gt;=75,C621&lt;100),"units_archer_4.png",IF(AND(C621&gt;=100,C621&lt;125),"units_archer_5.png",IF(AND(C621&gt;=125,C621&lt;150),"units_archer_6.png",IF(AND(C621&gt;=150,C621&lt;175),"units_archer_7.png",IF(AND(C621&gt;=175,C621&lt;200),"units_archer_8.png",IF(AND(C621&gt;=200,C621&lt;225),"units_archer_9.png",IF(AND(C621&gt;=225,C621&lt;250),"units_archer_10.png",IF(AND(C621&gt;=250,C621&lt;275),"units_archer_11.png",IF(AND(C621&gt;=275,C621&lt;300),"units_pikeman_12.png","units_pikeman_13.png"))))))))))))</f>
        <v>units_archer_9.png</v>
      </c>
      <c r="E621" s="5" t="str">
        <f t="shared" ref="E621:E675" si="4797">"Lkey_combat_unit_archer_"&amp;C621</f>
        <v>Lkey_combat_unit_archer_207</v>
      </c>
      <c r="F621" s="6">
        <f t="shared" ref="F621" si="4798">INT(F618+0.9*C621)</f>
        <v>19381</v>
      </c>
      <c r="G621" s="2">
        <f t="shared" ref="G621" si="4799">INT(G618+0.3*C621)</f>
        <v>6365</v>
      </c>
      <c r="H621" s="2">
        <f t="shared" ref="H621" si="4800">INT(H618+0.75*C621)</f>
        <v>16094</v>
      </c>
      <c r="I621" s="2">
        <f t="shared" ref="I621" si="4801">INT(I618+0.4*C621)</f>
        <v>8534</v>
      </c>
      <c r="J621" s="6" t="s">
        <v>23</v>
      </c>
      <c r="K621" s="2">
        <f t="shared" ref="K621:K622" si="4802">INT(K618+0.1*C621)</f>
        <v>2070</v>
      </c>
      <c r="L621" s="2" t="s">
        <v>24</v>
      </c>
      <c r="M621" s="2">
        <f t="shared" ref="M621" si="4803">INT(M618+0.5*C621)</f>
        <v>10752</v>
      </c>
      <c r="N621" s="2" t="s">
        <v>27</v>
      </c>
      <c r="O621" s="2">
        <f t="shared" ref="O621" si="4804">INT(O618+0.05*C621)</f>
        <v>980</v>
      </c>
      <c r="P621" s="2">
        <f t="shared" si="4508"/>
        <v>131</v>
      </c>
    </row>
    <row r="622" spans="1:16" x14ac:dyDescent="0.25">
      <c r="A622" s="5" t="s">
        <v>648</v>
      </c>
      <c r="B622" s="2" t="s">
        <v>3</v>
      </c>
      <c r="C622" s="2">
        <f t="shared" si="4637"/>
        <v>207</v>
      </c>
      <c r="D622" s="5" t="str">
        <f t="shared" ref="D622" si="4805">IF(AND(C622&gt;0,C622&lt;25),"units_knight_1.png",IF(AND(C622&gt;=25,C622&lt;50),"units_knight_2.png",IF(AND(C622&gt;=50,C622&lt;75),"units_knight_3.png",IF(AND(C622&gt;=75,C622&lt;100),"units_knight_4.png",IF(AND(C622&gt;=100,C622&lt;125),"units_knight_5.png",IF(AND(C622&gt;=125,C622&lt;150),"units_knight_6.png",IF(AND(C622&gt;=150,C622&lt;175),"units_knight_7.png",IF(AND(C622&gt;=175,C622&lt;200),"units_knight_8.png",IF(AND(C622&gt;=200,C622&lt;225),"units_knight_9.png",IF(AND(C622&gt;=225,C622&lt;250),"units_knight_10.png",IF(AND(C622&gt;=250,C622&lt;275),"units_knight_11.png",IF(AND(C622&gt;=275,C622&lt;300),"units_pikeman_12.png","units_pikeman_13.png"))))))))))))</f>
        <v>units_knight_9.png</v>
      </c>
      <c r="E622" s="5" t="str">
        <f t="shared" ref="E622:E676" si="4806">"Lkey_combat_unit_knight_"&amp;C622</f>
        <v>Lkey_combat_unit_knight_207</v>
      </c>
      <c r="F622" s="6">
        <f t="shared" ref="F622" si="4807">INT(F619+1.1*C622)</f>
        <v>23687</v>
      </c>
      <c r="G622" s="2">
        <f t="shared" ref="G622" si="4808">INT(G619+0.6*C622)</f>
        <v>12859</v>
      </c>
      <c r="H622" s="2">
        <f t="shared" ref="H622" si="4809">INT(H619+0.65*C622)</f>
        <v>13908</v>
      </c>
      <c r="I622" s="2">
        <f t="shared" ref="I622" si="4810">INT(I619+0.2*C622)</f>
        <v>4223</v>
      </c>
      <c r="J622" s="6" t="s">
        <v>23</v>
      </c>
      <c r="K622" s="2">
        <f t="shared" si="4802"/>
        <v>2080</v>
      </c>
      <c r="L622" s="2" t="s">
        <v>24</v>
      </c>
      <c r="M622" s="2">
        <f t="shared" ref="M622:M623" si="4811">INT(M619+0.05*C622)</f>
        <v>980</v>
      </c>
      <c r="N622" s="2" t="s">
        <v>27</v>
      </c>
      <c r="O622" s="2">
        <f t="shared" ref="O622" si="4812">INT(O619+0.5*C622)</f>
        <v>10742</v>
      </c>
      <c r="P622" s="2">
        <f t="shared" si="4508"/>
        <v>136</v>
      </c>
    </row>
    <row r="623" spans="1:16" x14ac:dyDescent="0.25">
      <c r="A623" s="5" t="s">
        <v>649</v>
      </c>
      <c r="B623" s="2" t="s">
        <v>15</v>
      </c>
      <c r="C623" s="2">
        <f t="shared" si="4637"/>
        <v>208</v>
      </c>
      <c r="D623" s="5" t="str">
        <f t="shared" ref="D623" si="4813">IF(AND(C623&gt;0,C623&lt;25),"units_pikeman_1.png",IF(AND(C623&gt;=25,C623&lt;50),"units_pikeman_2.png",IF(AND(C623&gt;=50,C623&lt;75),"units_pikeman_3.png",IF(AND(C623&gt;=75,C623&lt;100),"units_pikeman_4.png",IF(AND(C623&gt;=100,C623&lt;125),"units_pikeman_5.png",IF(AND(C623&gt;=125,C623&lt;150),"units_pikeman_6.png",IF(AND(C623&gt;=150,C623&lt;175),"units_pikeman_7.png",IF(AND(C623&gt;=175,C623&lt;200),"units_pikeman_8.png",IF(AND(C623&gt;=200,C623&lt;225),"units_pikeman_9.png",IF(AND(C623&gt;=225,C623&lt;250),"units_pikeman_10.png",IF(AND(C623&gt;=250,C623&lt;275),"units_pikeman_11.png",IF(AND(C623&gt;=275,C623&lt;300),"units_pikeman_12.png","units_pikeman_13.png"))))))))))))</f>
        <v>units_pikeman_9.png</v>
      </c>
      <c r="E623" s="5" t="str">
        <f t="shared" ref="E623:E677" si="4814">"Lkey_combat_unit_pikeman_"&amp;C623</f>
        <v>Lkey_combat_unit_pikeman_208</v>
      </c>
      <c r="F623" s="6">
        <f t="shared" ref="F623" si="4815">INT(F620+1.3*C623)</f>
        <v>28282</v>
      </c>
      <c r="G623" s="2">
        <f t="shared" ref="G623" si="4816">INT(G620+0.5*C623)</f>
        <v>10826</v>
      </c>
      <c r="H623" s="2">
        <f t="shared" ref="H623" si="4817">INT(H620+0.5*C623)</f>
        <v>10826</v>
      </c>
      <c r="I623" s="2">
        <f t="shared" ref="I623" si="4818">INT(I620+0.7*C623)</f>
        <v>15143</v>
      </c>
      <c r="J623" s="6" t="s">
        <v>23</v>
      </c>
      <c r="K623" s="2">
        <f t="shared" ref="K623" si="4819">INT(K620+0.5*C623)</f>
        <v>10866</v>
      </c>
      <c r="L623" s="2" t="s">
        <v>24</v>
      </c>
      <c r="M623" s="2">
        <f t="shared" si="4811"/>
        <v>990</v>
      </c>
      <c r="N623" s="2" t="s">
        <v>27</v>
      </c>
      <c r="O623" s="2">
        <f t="shared" ref="O623" si="4820">INT(O620+0.1*C623)</f>
        <v>2080</v>
      </c>
      <c r="P623" s="2">
        <f t="shared" si="4508"/>
        <v>128</v>
      </c>
    </row>
    <row r="624" spans="1:16" x14ac:dyDescent="0.25">
      <c r="A624" s="5" t="s">
        <v>650</v>
      </c>
      <c r="B624" s="2" t="s">
        <v>1</v>
      </c>
      <c r="C624" s="2">
        <f t="shared" si="4637"/>
        <v>208</v>
      </c>
      <c r="D624" s="5" t="str">
        <f t="shared" ref="D624" si="4821">IF(AND(C624&gt;0,C624&lt;25),"units_archer_1.png",IF(AND(C624&gt;=25,C624&lt;50),"units_archer_2.png",IF(AND(C624&gt;=50,C624&lt;75),"units_archer_3.png",IF(AND(C624&gt;=75,C624&lt;100),"units_archer_4.png",IF(AND(C624&gt;=100,C624&lt;125),"units_archer_5.png",IF(AND(C624&gt;=125,C624&lt;150),"units_archer_6.png",IF(AND(C624&gt;=150,C624&lt;175),"units_archer_7.png",IF(AND(C624&gt;=175,C624&lt;200),"units_archer_8.png",IF(AND(C624&gt;=200,C624&lt;225),"units_archer_9.png",IF(AND(C624&gt;=225,C624&lt;250),"units_archer_10.png",IF(AND(C624&gt;=250,C624&lt;275),"units_archer_11.png",IF(AND(C624&gt;=275,C624&lt;300),"units_pikeman_12.png","units_pikeman_13.png"))))))))))))</f>
        <v>units_archer_9.png</v>
      </c>
      <c r="E624" s="5" t="str">
        <f t="shared" ref="E624:E678" si="4822">"Lkey_combat_unit_archer_"&amp;C624</f>
        <v>Lkey_combat_unit_archer_208</v>
      </c>
      <c r="F624" s="6">
        <f t="shared" ref="F624" si="4823">INT(F621+0.9*C624)</f>
        <v>19568</v>
      </c>
      <c r="G624" s="2">
        <f t="shared" ref="G624" si="4824">INT(G621+0.3*C624)</f>
        <v>6427</v>
      </c>
      <c r="H624" s="2">
        <f t="shared" ref="H624" si="4825">INT(H621+0.75*C624)</f>
        <v>16250</v>
      </c>
      <c r="I624" s="2">
        <f t="shared" ref="I624" si="4826">INT(I621+0.4*C624)</f>
        <v>8617</v>
      </c>
      <c r="J624" s="6" t="s">
        <v>23</v>
      </c>
      <c r="K624" s="2">
        <f t="shared" ref="K624:K625" si="4827">INT(K621+0.1*C624)</f>
        <v>2090</v>
      </c>
      <c r="L624" s="2" t="s">
        <v>24</v>
      </c>
      <c r="M624" s="2">
        <f t="shared" ref="M624" si="4828">INT(M621+0.5*C624)</f>
        <v>10856</v>
      </c>
      <c r="N624" s="2" t="s">
        <v>27</v>
      </c>
      <c r="O624" s="2">
        <f t="shared" ref="O624" si="4829">INT(O621+0.05*C624)</f>
        <v>990</v>
      </c>
      <c r="P624" s="2">
        <f t="shared" si="4508"/>
        <v>133</v>
      </c>
    </row>
    <row r="625" spans="1:16" x14ac:dyDescent="0.25">
      <c r="A625" s="5" t="s">
        <v>651</v>
      </c>
      <c r="B625" s="2" t="s">
        <v>3</v>
      </c>
      <c r="C625" s="2">
        <f t="shared" si="4637"/>
        <v>208</v>
      </c>
      <c r="D625" s="5" t="str">
        <f t="shared" ref="D625" si="4830">IF(AND(C625&gt;0,C625&lt;25),"units_knight_1.png",IF(AND(C625&gt;=25,C625&lt;50),"units_knight_2.png",IF(AND(C625&gt;=50,C625&lt;75),"units_knight_3.png",IF(AND(C625&gt;=75,C625&lt;100),"units_knight_4.png",IF(AND(C625&gt;=100,C625&lt;125),"units_knight_5.png",IF(AND(C625&gt;=125,C625&lt;150),"units_knight_6.png",IF(AND(C625&gt;=150,C625&lt;175),"units_knight_7.png",IF(AND(C625&gt;=175,C625&lt;200),"units_knight_8.png",IF(AND(C625&gt;=200,C625&lt;225),"units_knight_9.png",IF(AND(C625&gt;=225,C625&lt;250),"units_knight_10.png",IF(AND(C625&gt;=250,C625&lt;275),"units_knight_11.png",IF(AND(C625&gt;=275,C625&lt;300),"units_pikeman_12.png","units_pikeman_13.png"))))))))))))</f>
        <v>units_knight_9.png</v>
      </c>
      <c r="E625" s="5" t="str">
        <f t="shared" ref="E625:E679" si="4831">"Lkey_combat_unit_knight_"&amp;C625</f>
        <v>Lkey_combat_unit_knight_208</v>
      </c>
      <c r="F625" s="6">
        <f t="shared" ref="F625" si="4832">INT(F622+1.1*C625)</f>
        <v>23915</v>
      </c>
      <c r="G625" s="2">
        <f t="shared" ref="G625" si="4833">INT(G622+0.6*C625)</f>
        <v>12983</v>
      </c>
      <c r="H625" s="2">
        <f t="shared" ref="H625" si="4834">INT(H622+0.65*C625)</f>
        <v>14043</v>
      </c>
      <c r="I625" s="2">
        <f t="shared" ref="I625" si="4835">INT(I622+0.2*C625)</f>
        <v>4264</v>
      </c>
      <c r="J625" s="6" t="s">
        <v>23</v>
      </c>
      <c r="K625" s="2">
        <f t="shared" si="4827"/>
        <v>2100</v>
      </c>
      <c r="L625" s="2" t="s">
        <v>24</v>
      </c>
      <c r="M625" s="2">
        <f t="shared" ref="M625:M626" si="4836">INT(M622+0.05*C625)</f>
        <v>990</v>
      </c>
      <c r="N625" s="2" t="s">
        <v>27</v>
      </c>
      <c r="O625" s="2">
        <f t="shared" ref="O625" si="4837">INT(O622+0.5*C625)</f>
        <v>10846</v>
      </c>
      <c r="P625" s="2">
        <f t="shared" si="4508"/>
        <v>138</v>
      </c>
    </row>
    <row r="626" spans="1:16" x14ac:dyDescent="0.25">
      <c r="A626" s="5" t="s">
        <v>652</v>
      </c>
      <c r="B626" s="2" t="s">
        <v>15</v>
      </c>
      <c r="C626" s="2">
        <f t="shared" si="4637"/>
        <v>209</v>
      </c>
      <c r="D626" s="5" t="str">
        <f t="shared" ref="D626" si="4838">IF(AND(C626&gt;0,C626&lt;25),"units_pikeman_1.png",IF(AND(C626&gt;=25,C626&lt;50),"units_pikeman_2.png",IF(AND(C626&gt;=50,C626&lt;75),"units_pikeman_3.png",IF(AND(C626&gt;=75,C626&lt;100),"units_pikeman_4.png",IF(AND(C626&gt;=100,C626&lt;125),"units_pikeman_5.png",IF(AND(C626&gt;=125,C626&lt;150),"units_pikeman_6.png",IF(AND(C626&gt;=150,C626&lt;175),"units_pikeman_7.png",IF(AND(C626&gt;=175,C626&lt;200),"units_pikeman_8.png",IF(AND(C626&gt;=200,C626&lt;225),"units_pikeman_9.png",IF(AND(C626&gt;=225,C626&lt;250),"units_pikeman_10.png",IF(AND(C626&gt;=250,C626&lt;275),"units_pikeman_11.png",IF(AND(C626&gt;=275,C626&lt;300),"units_pikeman_12.png","units_pikeman_13.png"))))))))))))</f>
        <v>units_pikeman_9.png</v>
      </c>
      <c r="E626" s="5" t="str">
        <f t="shared" ref="E626" si="4839">"Lkey_combat_unit_pikeman_"&amp;C626</f>
        <v>Lkey_combat_unit_pikeman_209</v>
      </c>
      <c r="F626" s="6">
        <f t="shared" ref="F626" si="4840">INT(F623+1.3*C626)</f>
        <v>28553</v>
      </c>
      <c r="G626" s="2">
        <f t="shared" ref="G626" si="4841">INT(G623+0.5*C626)</f>
        <v>10930</v>
      </c>
      <c r="H626" s="2">
        <f t="shared" ref="H626" si="4842">INT(H623+0.5*C626)</f>
        <v>10930</v>
      </c>
      <c r="I626" s="2">
        <f t="shared" ref="I626" si="4843">INT(I623+0.7*C626)</f>
        <v>15289</v>
      </c>
      <c r="J626" s="6" t="s">
        <v>23</v>
      </c>
      <c r="K626" s="2">
        <f t="shared" ref="K626" si="4844">INT(K623+0.5*C626)</f>
        <v>10970</v>
      </c>
      <c r="L626" s="2" t="s">
        <v>24</v>
      </c>
      <c r="M626" s="2">
        <f t="shared" si="4836"/>
        <v>1000</v>
      </c>
      <c r="N626" s="2" t="s">
        <v>27</v>
      </c>
      <c r="O626" s="2">
        <f t="shared" ref="O626" si="4845">INT(O623+0.1*C626)</f>
        <v>2100</v>
      </c>
      <c r="P626" s="2">
        <f t="shared" si="4508"/>
        <v>130</v>
      </c>
    </row>
    <row r="627" spans="1:16" x14ac:dyDescent="0.25">
      <c r="A627" s="5" t="s">
        <v>653</v>
      </c>
      <c r="B627" s="2" t="s">
        <v>1</v>
      </c>
      <c r="C627" s="2">
        <f t="shared" si="4637"/>
        <v>209</v>
      </c>
      <c r="D627" s="5" t="str">
        <f t="shared" ref="D627" si="4846">IF(AND(C627&gt;0,C627&lt;25),"units_archer_1.png",IF(AND(C627&gt;=25,C627&lt;50),"units_archer_2.png",IF(AND(C627&gt;=50,C627&lt;75),"units_archer_3.png",IF(AND(C627&gt;=75,C627&lt;100),"units_archer_4.png",IF(AND(C627&gt;=100,C627&lt;125),"units_archer_5.png",IF(AND(C627&gt;=125,C627&lt;150),"units_archer_6.png",IF(AND(C627&gt;=150,C627&lt;175),"units_archer_7.png",IF(AND(C627&gt;=175,C627&lt;200),"units_archer_8.png",IF(AND(C627&gt;=200,C627&lt;225),"units_archer_9.png",IF(AND(C627&gt;=225,C627&lt;250),"units_archer_10.png",IF(AND(C627&gt;=250,C627&lt;275),"units_archer_11.png",IF(AND(C627&gt;=275,C627&lt;300),"units_pikeman_12.png","units_pikeman_13.png"))))))))))))</f>
        <v>units_archer_9.png</v>
      </c>
      <c r="E627" s="5" t="str">
        <f t="shared" ref="E627" si="4847">"Lkey_combat_unit_archer_"&amp;C627</f>
        <v>Lkey_combat_unit_archer_209</v>
      </c>
      <c r="F627" s="6">
        <f t="shared" ref="F627" si="4848">INT(F624+0.9*C627)</f>
        <v>19756</v>
      </c>
      <c r="G627" s="2">
        <f t="shared" ref="G627" si="4849">INT(G624+0.3*C627)</f>
        <v>6489</v>
      </c>
      <c r="H627" s="2">
        <f t="shared" ref="H627" si="4850">INT(H624+0.75*C627)</f>
        <v>16406</v>
      </c>
      <c r="I627" s="2">
        <f t="shared" ref="I627" si="4851">INT(I624+0.4*C627)</f>
        <v>8700</v>
      </c>
      <c r="J627" s="6" t="s">
        <v>23</v>
      </c>
      <c r="K627" s="2">
        <f t="shared" ref="K627:K628" si="4852">INT(K624+0.1*C627)</f>
        <v>2110</v>
      </c>
      <c r="L627" s="2" t="s">
        <v>24</v>
      </c>
      <c r="M627" s="2">
        <f t="shared" ref="M627" si="4853">INT(M624+0.5*C627)</f>
        <v>10960</v>
      </c>
      <c r="N627" s="2" t="s">
        <v>27</v>
      </c>
      <c r="O627" s="2">
        <f t="shared" ref="O627" si="4854">INT(O624+0.05*C627)</f>
        <v>1000</v>
      </c>
      <c r="P627" s="2">
        <f t="shared" si="4508"/>
        <v>135</v>
      </c>
    </row>
    <row r="628" spans="1:16" x14ac:dyDescent="0.25">
      <c r="A628" s="5" t="s">
        <v>654</v>
      </c>
      <c r="B628" s="2" t="s">
        <v>3</v>
      </c>
      <c r="C628" s="2">
        <f t="shared" si="4637"/>
        <v>209</v>
      </c>
      <c r="D628" s="5" t="str">
        <f t="shared" ref="D628" si="4855">IF(AND(C628&gt;0,C628&lt;25),"units_knight_1.png",IF(AND(C628&gt;=25,C628&lt;50),"units_knight_2.png",IF(AND(C628&gt;=50,C628&lt;75),"units_knight_3.png",IF(AND(C628&gt;=75,C628&lt;100),"units_knight_4.png",IF(AND(C628&gt;=100,C628&lt;125),"units_knight_5.png",IF(AND(C628&gt;=125,C628&lt;150),"units_knight_6.png",IF(AND(C628&gt;=150,C628&lt;175),"units_knight_7.png",IF(AND(C628&gt;=175,C628&lt;200),"units_knight_8.png",IF(AND(C628&gt;=200,C628&lt;225),"units_knight_9.png",IF(AND(C628&gt;=225,C628&lt;250),"units_knight_10.png",IF(AND(C628&gt;=250,C628&lt;275),"units_knight_11.png",IF(AND(C628&gt;=275,C628&lt;300),"units_pikeman_12.png","units_pikeman_13.png"))))))))))))</f>
        <v>units_knight_9.png</v>
      </c>
      <c r="E628" s="5" t="str">
        <f t="shared" ref="E628" si="4856">"Lkey_combat_unit_knight_"&amp;C628</f>
        <v>Lkey_combat_unit_knight_209</v>
      </c>
      <c r="F628" s="6">
        <f t="shared" ref="F628" si="4857">INT(F625+1.1*C628)</f>
        <v>24144</v>
      </c>
      <c r="G628" s="2">
        <f t="shared" ref="G628" si="4858">INT(G625+0.6*C628)</f>
        <v>13108</v>
      </c>
      <c r="H628" s="2">
        <f t="shared" ref="H628" si="4859">INT(H625+0.65*C628)</f>
        <v>14178</v>
      </c>
      <c r="I628" s="2">
        <f t="shared" ref="I628" si="4860">INT(I625+0.2*C628)</f>
        <v>4305</v>
      </c>
      <c r="J628" s="6" t="s">
        <v>23</v>
      </c>
      <c r="K628" s="2">
        <f t="shared" si="4852"/>
        <v>2120</v>
      </c>
      <c r="L628" s="2" t="s">
        <v>24</v>
      </c>
      <c r="M628" s="2">
        <f t="shared" ref="M628:M629" si="4861">INT(M625+0.05*C628)</f>
        <v>1000</v>
      </c>
      <c r="N628" s="2" t="s">
        <v>27</v>
      </c>
      <c r="O628" s="2">
        <f t="shared" ref="O628" si="4862">INT(O625+0.5*C628)</f>
        <v>10950</v>
      </c>
      <c r="P628" s="2">
        <f t="shared" si="4508"/>
        <v>140</v>
      </c>
    </row>
    <row r="629" spans="1:16" x14ac:dyDescent="0.25">
      <c r="A629" s="5" t="s">
        <v>655</v>
      </c>
      <c r="B629" s="2" t="s">
        <v>15</v>
      </c>
      <c r="C629" s="2">
        <f t="shared" si="4637"/>
        <v>210</v>
      </c>
      <c r="D629" s="5" t="str">
        <f t="shared" ref="D629" si="4863">IF(AND(C629&gt;0,C629&lt;25),"units_pikeman_1.png",IF(AND(C629&gt;=25,C629&lt;50),"units_pikeman_2.png",IF(AND(C629&gt;=50,C629&lt;75),"units_pikeman_3.png",IF(AND(C629&gt;=75,C629&lt;100),"units_pikeman_4.png",IF(AND(C629&gt;=100,C629&lt;125),"units_pikeman_5.png",IF(AND(C629&gt;=125,C629&lt;150),"units_pikeman_6.png",IF(AND(C629&gt;=150,C629&lt;175),"units_pikeman_7.png",IF(AND(C629&gt;=175,C629&lt;200),"units_pikeman_8.png",IF(AND(C629&gt;=200,C629&lt;225),"units_pikeman_9.png",IF(AND(C629&gt;=225,C629&lt;250),"units_pikeman_10.png",IF(AND(C629&gt;=250,C629&lt;275),"units_pikeman_11.png",IF(AND(C629&gt;=275,C629&lt;300),"units_pikeman_12.png","units_pikeman_13.png"))))))))))))</f>
        <v>units_pikeman_9.png</v>
      </c>
      <c r="E629" s="5" t="str">
        <f t="shared" si="4639"/>
        <v>Lkey_combat_unit_pikeman_210</v>
      </c>
      <c r="F629" s="6">
        <f t="shared" ref="F629" si="4864">INT(F626+1.3*C629)</f>
        <v>28826</v>
      </c>
      <c r="G629" s="2">
        <f t="shared" ref="G629" si="4865">INT(G626+0.5*C629)</f>
        <v>11035</v>
      </c>
      <c r="H629" s="2">
        <f t="shared" ref="H629" si="4866">INT(H626+0.5*C629)</f>
        <v>11035</v>
      </c>
      <c r="I629" s="2">
        <f t="shared" ref="I629" si="4867">INT(I626+0.7*C629)</f>
        <v>15436</v>
      </c>
      <c r="J629" s="6" t="s">
        <v>23</v>
      </c>
      <c r="K629" s="2">
        <f t="shared" ref="K629" si="4868">INT(K626+0.5*C629)</f>
        <v>11075</v>
      </c>
      <c r="L629" s="2" t="s">
        <v>24</v>
      </c>
      <c r="M629" s="2">
        <f t="shared" si="4861"/>
        <v>1010</v>
      </c>
      <c r="N629" s="2" t="s">
        <v>27</v>
      </c>
      <c r="O629" s="2">
        <f t="shared" ref="O629" si="4869">INT(O626+0.1*C629)</f>
        <v>2121</v>
      </c>
      <c r="P629" s="2">
        <f t="shared" si="4508"/>
        <v>132</v>
      </c>
    </row>
    <row r="630" spans="1:16" x14ac:dyDescent="0.25">
      <c r="A630" s="5" t="s">
        <v>656</v>
      </c>
      <c r="B630" s="2" t="s">
        <v>1</v>
      </c>
      <c r="C630" s="2">
        <f t="shared" si="4637"/>
        <v>210</v>
      </c>
      <c r="D630" s="5" t="str">
        <f t="shared" ref="D630" si="4870">IF(AND(C630&gt;0,C630&lt;25),"units_archer_1.png",IF(AND(C630&gt;=25,C630&lt;50),"units_archer_2.png",IF(AND(C630&gt;=50,C630&lt;75),"units_archer_3.png",IF(AND(C630&gt;=75,C630&lt;100),"units_archer_4.png",IF(AND(C630&gt;=100,C630&lt;125),"units_archer_5.png",IF(AND(C630&gt;=125,C630&lt;150),"units_archer_6.png",IF(AND(C630&gt;=150,C630&lt;175),"units_archer_7.png",IF(AND(C630&gt;=175,C630&lt;200),"units_archer_8.png",IF(AND(C630&gt;=200,C630&lt;225),"units_archer_9.png",IF(AND(C630&gt;=225,C630&lt;250),"units_archer_10.png",IF(AND(C630&gt;=250,C630&lt;275),"units_archer_11.png",IF(AND(C630&gt;=275,C630&lt;300),"units_pikeman_12.png","units_pikeman_13.png"))))))))))))</f>
        <v>units_archer_9.png</v>
      </c>
      <c r="E630" s="5" t="str">
        <f t="shared" si="4647"/>
        <v>Lkey_combat_unit_archer_210</v>
      </c>
      <c r="F630" s="6">
        <f t="shared" ref="F630" si="4871">INT(F627+0.9*C630)</f>
        <v>19945</v>
      </c>
      <c r="G630" s="2">
        <f t="shared" ref="G630" si="4872">INT(G627+0.3*C630)</f>
        <v>6552</v>
      </c>
      <c r="H630" s="2">
        <f t="shared" ref="H630" si="4873">INT(H627+0.75*C630)</f>
        <v>16563</v>
      </c>
      <c r="I630" s="2">
        <f t="shared" ref="I630" si="4874">INT(I627+0.4*C630)</f>
        <v>8784</v>
      </c>
      <c r="J630" s="6" t="s">
        <v>23</v>
      </c>
      <c r="K630" s="2">
        <f t="shared" ref="K630:K631" si="4875">INT(K627+0.1*C630)</f>
        <v>2131</v>
      </c>
      <c r="L630" s="2" t="s">
        <v>24</v>
      </c>
      <c r="M630" s="2">
        <f t="shared" ref="M630" si="4876">INT(M627+0.5*C630)</f>
        <v>11065</v>
      </c>
      <c r="N630" s="2" t="s">
        <v>27</v>
      </c>
      <c r="O630" s="2">
        <f t="shared" ref="O630" si="4877">INT(O627+0.05*C630)</f>
        <v>1010</v>
      </c>
      <c r="P630" s="2">
        <f t="shared" si="4508"/>
        <v>137</v>
      </c>
    </row>
    <row r="631" spans="1:16" x14ac:dyDescent="0.25">
      <c r="A631" s="5" t="s">
        <v>657</v>
      </c>
      <c r="B631" s="2" t="s">
        <v>3</v>
      </c>
      <c r="C631" s="2">
        <f t="shared" si="4637"/>
        <v>210</v>
      </c>
      <c r="D631" s="5" t="str">
        <f t="shared" ref="D631" si="4878">IF(AND(C631&gt;0,C631&lt;25),"units_knight_1.png",IF(AND(C631&gt;=25,C631&lt;50),"units_knight_2.png",IF(AND(C631&gt;=50,C631&lt;75),"units_knight_3.png",IF(AND(C631&gt;=75,C631&lt;100),"units_knight_4.png",IF(AND(C631&gt;=100,C631&lt;125),"units_knight_5.png",IF(AND(C631&gt;=125,C631&lt;150),"units_knight_6.png",IF(AND(C631&gt;=150,C631&lt;175),"units_knight_7.png",IF(AND(C631&gt;=175,C631&lt;200),"units_knight_8.png",IF(AND(C631&gt;=200,C631&lt;225),"units_knight_9.png",IF(AND(C631&gt;=225,C631&lt;250),"units_knight_10.png",IF(AND(C631&gt;=250,C631&lt;275),"units_knight_11.png",IF(AND(C631&gt;=275,C631&lt;300),"units_pikeman_12.png","units_pikeman_13.png"))))))))))))</f>
        <v>units_knight_9.png</v>
      </c>
      <c r="E631" s="5" t="str">
        <f t="shared" si="4656"/>
        <v>Lkey_combat_unit_knight_210</v>
      </c>
      <c r="F631" s="6">
        <f t="shared" ref="F631" si="4879">INT(F628+1.1*C631)</f>
        <v>24375</v>
      </c>
      <c r="G631" s="2">
        <f t="shared" ref="G631" si="4880">INT(G628+0.6*C631)</f>
        <v>13234</v>
      </c>
      <c r="H631" s="2">
        <f t="shared" ref="H631" si="4881">INT(H628+0.65*C631)</f>
        <v>14314</v>
      </c>
      <c r="I631" s="2">
        <f t="shared" ref="I631" si="4882">INT(I628+0.2*C631)</f>
        <v>4347</v>
      </c>
      <c r="J631" s="6" t="s">
        <v>23</v>
      </c>
      <c r="K631" s="2">
        <f t="shared" si="4875"/>
        <v>2141</v>
      </c>
      <c r="L631" s="2" t="s">
        <v>24</v>
      </c>
      <c r="M631" s="2">
        <f t="shared" ref="M631:M632" si="4883">INT(M628+0.05*C631)</f>
        <v>1010</v>
      </c>
      <c r="N631" s="2" t="s">
        <v>27</v>
      </c>
      <c r="O631" s="2">
        <f t="shared" ref="O631" si="4884">INT(O628+0.5*C631)</f>
        <v>11055</v>
      </c>
      <c r="P631" s="2">
        <f t="shared" si="4508"/>
        <v>142</v>
      </c>
    </row>
    <row r="632" spans="1:16" x14ac:dyDescent="0.25">
      <c r="A632" s="5" t="s">
        <v>658</v>
      </c>
      <c r="B632" s="2" t="s">
        <v>15</v>
      </c>
      <c r="C632" s="2">
        <f t="shared" si="4637"/>
        <v>211</v>
      </c>
      <c r="D632" s="5" t="str">
        <f t="shared" ref="D632" si="4885">IF(AND(C632&gt;0,C632&lt;25),"units_pikeman_1.png",IF(AND(C632&gt;=25,C632&lt;50),"units_pikeman_2.png",IF(AND(C632&gt;=50,C632&lt;75),"units_pikeman_3.png",IF(AND(C632&gt;=75,C632&lt;100),"units_pikeman_4.png",IF(AND(C632&gt;=100,C632&lt;125),"units_pikeman_5.png",IF(AND(C632&gt;=125,C632&lt;150),"units_pikeman_6.png",IF(AND(C632&gt;=150,C632&lt;175),"units_pikeman_7.png",IF(AND(C632&gt;=175,C632&lt;200),"units_pikeman_8.png",IF(AND(C632&gt;=200,C632&lt;225),"units_pikeman_9.png",IF(AND(C632&gt;=225,C632&lt;250),"units_pikeman_10.png",IF(AND(C632&gt;=250,C632&lt;275),"units_pikeman_11.png",IF(AND(C632&gt;=275,C632&lt;300),"units_pikeman_12.png","units_pikeman_13.png"))))))))))))</f>
        <v>units_pikeman_9.png</v>
      </c>
      <c r="E632" s="5" t="str">
        <f t="shared" si="4664"/>
        <v>Lkey_combat_unit_pikeman_211</v>
      </c>
      <c r="F632" s="6">
        <f t="shared" ref="F632" si="4886">INT(F629+1.3*C632)</f>
        <v>29100</v>
      </c>
      <c r="G632" s="2">
        <f t="shared" ref="G632" si="4887">INT(G629+0.5*C632)</f>
        <v>11140</v>
      </c>
      <c r="H632" s="2">
        <f t="shared" ref="H632" si="4888">INT(H629+0.5*C632)</f>
        <v>11140</v>
      </c>
      <c r="I632" s="2">
        <f t="shared" ref="I632" si="4889">INT(I629+0.7*C632)</f>
        <v>15583</v>
      </c>
      <c r="J632" s="6" t="s">
        <v>23</v>
      </c>
      <c r="K632" s="2">
        <f t="shared" ref="K632" si="4890">INT(K629+0.5*C632)</f>
        <v>11180</v>
      </c>
      <c r="L632" s="2" t="s">
        <v>24</v>
      </c>
      <c r="M632" s="2">
        <f t="shared" si="4883"/>
        <v>1020</v>
      </c>
      <c r="N632" s="2" t="s">
        <v>27</v>
      </c>
      <c r="O632" s="2">
        <f t="shared" ref="O632" si="4891">INT(O629+0.1*C632)</f>
        <v>2142</v>
      </c>
      <c r="P632" s="2">
        <f t="shared" si="4508"/>
        <v>134</v>
      </c>
    </row>
    <row r="633" spans="1:16" x14ac:dyDescent="0.25">
      <c r="A633" s="5" t="s">
        <v>659</v>
      </c>
      <c r="B633" s="2" t="s">
        <v>1</v>
      </c>
      <c r="C633" s="2">
        <f t="shared" si="4637"/>
        <v>211</v>
      </c>
      <c r="D633" s="5" t="str">
        <f t="shared" ref="D633" si="4892">IF(AND(C633&gt;0,C633&lt;25),"units_archer_1.png",IF(AND(C633&gt;=25,C633&lt;50),"units_archer_2.png",IF(AND(C633&gt;=50,C633&lt;75),"units_archer_3.png",IF(AND(C633&gt;=75,C633&lt;100),"units_archer_4.png",IF(AND(C633&gt;=100,C633&lt;125),"units_archer_5.png",IF(AND(C633&gt;=125,C633&lt;150),"units_archer_6.png",IF(AND(C633&gt;=150,C633&lt;175),"units_archer_7.png",IF(AND(C633&gt;=175,C633&lt;200),"units_archer_8.png",IF(AND(C633&gt;=200,C633&lt;225),"units_archer_9.png",IF(AND(C633&gt;=225,C633&lt;250),"units_archer_10.png",IF(AND(C633&gt;=250,C633&lt;275),"units_archer_11.png",IF(AND(C633&gt;=275,C633&lt;300),"units_pikeman_12.png","units_pikeman_13.png"))))))))))))</f>
        <v>units_archer_9.png</v>
      </c>
      <c r="E633" s="5" t="str">
        <f t="shared" si="4672"/>
        <v>Lkey_combat_unit_archer_211</v>
      </c>
      <c r="F633" s="6">
        <f t="shared" ref="F633" si="4893">INT(F630+0.9*C633)</f>
        <v>20134</v>
      </c>
      <c r="G633" s="2">
        <f t="shared" ref="G633" si="4894">INT(G630+0.3*C633)</f>
        <v>6615</v>
      </c>
      <c r="H633" s="2">
        <f t="shared" ref="H633" si="4895">INT(H630+0.75*C633)</f>
        <v>16721</v>
      </c>
      <c r="I633" s="2">
        <f t="shared" ref="I633" si="4896">INT(I630+0.4*C633)</f>
        <v>8868</v>
      </c>
      <c r="J633" s="6" t="s">
        <v>23</v>
      </c>
      <c r="K633" s="2">
        <f t="shared" ref="K633:K634" si="4897">INT(K630+0.1*C633)</f>
        <v>2152</v>
      </c>
      <c r="L633" s="2" t="s">
        <v>24</v>
      </c>
      <c r="M633" s="2">
        <f t="shared" ref="M633" si="4898">INT(M630+0.5*C633)</f>
        <v>11170</v>
      </c>
      <c r="N633" s="2" t="s">
        <v>27</v>
      </c>
      <c r="O633" s="2">
        <f t="shared" ref="O633" si="4899">INT(O630+0.05*C633)</f>
        <v>1020</v>
      </c>
      <c r="P633" s="2">
        <f t="shared" si="4508"/>
        <v>139</v>
      </c>
    </row>
    <row r="634" spans="1:16" x14ac:dyDescent="0.25">
      <c r="A634" s="5" t="s">
        <v>660</v>
      </c>
      <c r="B634" s="2" t="s">
        <v>3</v>
      </c>
      <c r="C634" s="2">
        <f t="shared" si="4637"/>
        <v>211</v>
      </c>
      <c r="D634" s="5" t="str">
        <f t="shared" ref="D634" si="4900">IF(AND(C634&gt;0,C634&lt;25),"units_knight_1.png",IF(AND(C634&gt;=25,C634&lt;50),"units_knight_2.png",IF(AND(C634&gt;=50,C634&lt;75),"units_knight_3.png",IF(AND(C634&gt;=75,C634&lt;100),"units_knight_4.png",IF(AND(C634&gt;=100,C634&lt;125),"units_knight_5.png",IF(AND(C634&gt;=125,C634&lt;150),"units_knight_6.png",IF(AND(C634&gt;=150,C634&lt;175),"units_knight_7.png",IF(AND(C634&gt;=175,C634&lt;200),"units_knight_8.png",IF(AND(C634&gt;=200,C634&lt;225),"units_knight_9.png",IF(AND(C634&gt;=225,C634&lt;250),"units_knight_10.png",IF(AND(C634&gt;=250,C634&lt;275),"units_knight_11.png",IF(AND(C634&gt;=275,C634&lt;300),"units_pikeman_12.png","units_pikeman_13.png"))))))))))))</f>
        <v>units_knight_9.png</v>
      </c>
      <c r="E634" s="5" t="str">
        <f t="shared" si="4681"/>
        <v>Lkey_combat_unit_knight_211</v>
      </c>
      <c r="F634" s="6">
        <f t="shared" ref="F634" si="4901">INT(F631+1.1*C634)</f>
        <v>24607</v>
      </c>
      <c r="G634" s="2">
        <f t="shared" ref="G634" si="4902">INT(G631+0.6*C634)</f>
        <v>13360</v>
      </c>
      <c r="H634" s="2">
        <f t="shared" ref="H634" si="4903">INT(H631+0.65*C634)</f>
        <v>14451</v>
      </c>
      <c r="I634" s="2">
        <f t="shared" ref="I634" si="4904">INT(I631+0.2*C634)</f>
        <v>4389</v>
      </c>
      <c r="J634" s="6" t="s">
        <v>23</v>
      </c>
      <c r="K634" s="2">
        <f t="shared" si="4897"/>
        <v>2162</v>
      </c>
      <c r="L634" s="2" t="s">
        <v>24</v>
      </c>
      <c r="M634" s="2">
        <f t="shared" ref="M634:M635" si="4905">INT(M631+0.05*C634)</f>
        <v>1020</v>
      </c>
      <c r="N634" s="2" t="s">
        <v>27</v>
      </c>
      <c r="O634" s="2">
        <f t="shared" ref="O634" si="4906">INT(O631+0.5*C634)</f>
        <v>11160</v>
      </c>
      <c r="P634" s="2">
        <f t="shared" si="4508"/>
        <v>144</v>
      </c>
    </row>
    <row r="635" spans="1:16" x14ac:dyDescent="0.25">
      <c r="A635" s="5" t="s">
        <v>661</v>
      </c>
      <c r="B635" s="2" t="s">
        <v>15</v>
      </c>
      <c r="C635" s="2">
        <f t="shared" si="4637"/>
        <v>212</v>
      </c>
      <c r="D635" s="5" t="str">
        <f t="shared" ref="D635" si="4907">IF(AND(C635&gt;0,C635&lt;25),"units_pikeman_1.png",IF(AND(C635&gt;=25,C635&lt;50),"units_pikeman_2.png",IF(AND(C635&gt;=50,C635&lt;75),"units_pikeman_3.png",IF(AND(C635&gt;=75,C635&lt;100),"units_pikeman_4.png",IF(AND(C635&gt;=100,C635&lt;125),"units_pikeman_5.png",IF(AND(C635&gt;=125,C635&lt;150),"units_pikeman_6.png",IF(AND(C635&gt;=150,C635&lt;175),"units_pikeman_7.png",IF(AND(C635&gt;=175,C635&lt;200),"units_pikeman_8.png",IF(AND(C635&gt;=200,C635&lt;225),"units_pikeman_9.png",IF(AND(C635&gt;=225,C635&lt;250),"units_pikeman_10.png",IF(AND(C635&gt;=250,C635&lt;275),"units_pikeman_11.png",IF(AND(C635&gt;=275,C635&lt;300),"units_pikeman_12.png","units_pikeman_13.png"))))))))))))</f>
        <v>units_pikeman_9.png</v>
      </c>
      <c r="E635" s="5" t="str">
        <f t="shared" si="4689"/>
        <v>Lkey_combat_unit_pikeman_212</v>
      </c>
      <c r="F635" s="6">
        <f t="shared" ref="F635" si="4908">INT(F632+1.3*C635)</f>
        <v>29375</v>
      </c>
      <c r="G635" s="2">
        <f t="shared" ref="G635" si="4909">INT(G632+0.5*C635)</f>
        <v>11246</v>
      </c>
      <c r="H635" s="2">
        <f t="shared" ref="H635" si="4910">INT(H632+0.5*C635)</f>
        <v>11246</v>
      </c>
      <c r="I635" s="2">
        <f t="shared" ref="I635" si="4911">INT(I632+0.7*C635)</f>
        <v>15731</v>
      </c>
      <c r="J635" s="6" t="s">
        <v>23</v>
      </c>
      <c r="K635" s="2">
        <f t="shared" ref="K635" si="4912">INT(K632+0.5*C635)</f>
        <v>11286</v>
      </c>
      <c r="L635" s="2" t="s">
        <v>24</v>
      </c>
      <c r="M635" s="2">
        <f t="shared" si="4905"/>
        <v>1030</v>
      </c>
      <c r="N635" s="2" t="s">
        <v>27</v>
      </c>
      <c r="O635" s="2">
        <f t="shared" ref="O635" si="4913">INT(O632+0.1*C635)</f>
        <v>2163</v>
      </c>
      <c r="P635" s="2">
        <f t="shared" si="4508"/>
        <v>136</v>
      </c>
    </row>
    <row r="636" spans="1:16" x14ac:dyDescent="0.25">
      <c r="A636" s="5" t="s">
        <v>662</v>
      </c>
      <c r="B636" s="2" t="s">
        <v>1</v>
      </c>
      <c r="C636" s="2">
        <f t="shared" si="4637"/>
        <v>212</v>
      </c>
      <c r="D636" s="5" t="str">
        <f t="shared" ref="D636" si="4914">IF(AND(C636&gt;0,C636&lt;25),"units_archer_1.png",IF(AND(C636&gt;=25,C636&lt;50),"units_archer_2.png",IF(AND(C636&gt;=50,C636&lt;75),"units_archer_3.png",IF(AND(C636&gt;=75,C636&lt;100),"units_archer_4.png",IF(AND(C636&gt;=100,C636&lt;125),"units_archer_5.png",IF(AND(C636&gt;=125,C636&lt;150),"units_archer_6.png",IF(AND(C636&gt;=150,C636&lt;175),"units_archer_7.png",IF(AND(C636&gt;=175,C636&lt;200),"units_archer_8.png",IF(AND(C636&gt;=200,C636&lt;225),"units_archer_9.png",IF(AND(C636&gt;=225,C636&lt;250),"units_archer_10.png",IF(AND(C636&gt;=250,C636&lt;275),"units_archer_11.png",IF(AND(C636&gt;=275,C636&lt;300),"units_pikeman_12.png","units_pikeman_13.png"))))))))))))</f>
        <v>units_archer_9.png</v>
      </c>
      <c r="E636" s="5" t="str">
        <f t="shared" si="4697"/>
        <v>Lkey_combat_unit_archer_212</v>
      </c>
      <c r="F636" s="6">
        <f t="shared" ref="F636" si="4915">INT(F633+0.9*C636)</f>
        <v>20324</v>
      </c>
      <c r="G636" s="2">
        <f t="shared" ref="G636" si="4916">INT(G633+0.3*C636)</f>
        <v>6678</v>
      </c>
      <c r="H636" s="2">
        <f t="shared" ref="H636" si="4917">INT(H633+0.75*C636)</f>
        <v>16880</v>
      </c>
      <c r="I636" s="2">
        <f t="shared" ref="I636" si="4918">INT(I633+0.4*C636)</f>
        <v>8952</v>
      </c>
      <c r="J636" s="6" t="s">
        <v>23</v>
      </c>
      <c r="K636" s="2">
        <f t="shared" ref="K636:K637" si="4919">INT(K633+0.1*C636)</f>
        <v>2173</v>
      </c>
      <c r="L636" s="2" t="s">
        <v>24</v>
      </c>
      <c r="M636" s="2">
        <f t="shared" ref="M636" si="4920">INT(M633+0.5*C636)</f>
        <v>11276</v>
      </c>
      <c r="N636" s="2" t="s">
        <v>27</v>
      </c>
      <c r="O636" s="2">
        <f t="shared" ref="O636" si="4921">INT(O633+0.05*C636)</f>
        <v>1030</v>
      </c>
      <c r="P636" s="2">
        <f t="shared" si="4508"/>
        <v>141</v>
      </c>
    </row>
    <row r="637" spans="1:16" x14ac:dyDescent="0.25">
      <c r="A637" s="5" t="s">
        <v>663</v>
      </c>
      <c r="B637" s="2" t="s">
        <v>3</v>
      </c>
      <c r="C637" s="2">
        <f t="shared" si="4637"/>
        <v>212</v>
      </c>
      <c r="D637" s="5" t="str">
        <f t="shared" ref="D637" si="4922">IF(AND(C637&gt;0,C637&lt;25),"units_knight_1.png",IF(AND(C637&gt;=25,C637&lt;50),"units_knight_2.png",IF(AND(C637&gt;=50,C637&lt;75),"units_knight_3.png",IF(AND(C637&gt;=75,C637&lt;100),"units_knight_4.png",IF(AND(C637&gt;=100,C637&lt;125),"units_knight_5.png",IF(AND(C637&gt;=125,C637&lt;150),"units_knight_6.png",IF(AND(C637&gt;=150,C637&lt;175),"units_knight_7.png",IF(AND(C637&gt;=175,C637&lt;200),"units_knight_8.png",IF(AND(C637&gt;=200,C637&lt;225),"units_knight_9.png",IF(AND(C637&gt;=225,C637&lt;250),"units_knight_10.png",IF(AND(C637&gt;=250,C637&lt;275),"units_knight_11.png",IF(AND(C637&gt;=275,C637&lt;300),"units_pikeman_12.png","units_pikeman_13.png"))))))))))))</f>
        <v>units_knight_9.png</v>
      </c>
      <c r="E637" s="5" t="str">
        <f t="shared" si="4706"/>
        <v>Lkey_combat_unit_knight_212</v>
      </c>
      <c r="F637" s="6">
        <f t="shared" ref="F637" si="4923">INT(F634+1.1*C637)</f>
        <v>24840</v>
      </c>
      <c r="G637" s="2">
        <f t="shared" ref="G637" si="4924">INT(G634+0.6*C637)</f>
        <v>13487</v>
      </c>
      <c r="H637" s="2">
        <f t="shared" ref="H637" si="4925">INT(H634+0.65*C637)</f>
        <v>14588</v>
      </c>
      <c r="I637" s="2">
        <f t="shared" ref="I637" si="4926">INT(I634+0.2*C637)</f>
        <v>4431</v>
      </c>
      <c r="J637" s="6" t="s">
        <v>23</v>
      </c>
      <c r="K637" s="2">
        <f t="shared" si="4919"/>
        <v>2183</v>
      </c>
      <c r="L637" s="2" t="s">
        <v>24</v>
      </c>
      <c r="M637" s="2">
        <f t="shared" ref="M637:M638" si="4927">INT(M634+0.05*C637)</f>
        <v>1030</v>
      </c>
      <c r="N637" s="2" t="s">
        <v>27</v>
      </c>
      <c r="O637" s="2">
        <f t="shared" ref="O637" si="4928">INT(O634+0.5*C637)</f>
        <v>11266</v>
      </c>
      <c r="P637" s="2">
        <f t="shared" si="4508"/>
        <v>146</v>
      </c>
    </row>
    <row r="638" spans="1:16" x14ac:dyDescent="0.25">
      <c r="A638" s="5" t="s">
        <v>664</v>
      </c>
      <c r="B638" s="2" t="s">
        <v>15</v>
      </c>
      <c r="C638" s="2">
        <f t="shared" si="4637"/>
        <v>213</v>
      </c>
      <c r="D638" s="5" t="str">
        <f t="shared" ref="D638" si="4929">IF(AND(C638&gt;0,C638&lt;25),"units_pikeman_1.png",IF(AND(C638&gt;=25,C638&lt;50),"units_pikeman_2.png",IF(AND(C638&gt;=50,C638&lt;75),"units_pikeman_3.png",IF(AND(C638&gt;=75,C638&lt;100),"units_pikeman_4.png",IF(AND(C638&gt;=100,C638&lt;125),"units_pikeman_5.png",IF(AND(C638&gt;=125,C638&lt;150),"units_pikeman_6.png",IF(AND(C638&gt;=150,C638&lt;175),"units_pikeman_7.png",IF(AND(C638&gt;=175,C638&lt;200),"units_pikeman_8.png",IF(AND(C638&gt;=200,C638&lt;225),"units_pikeman_9.png",IF(AND(C638&gt;=225,C638&lt;250),"units_pikeman_10.png",IF(AND(C638&gt;=250,C638&lt;275),"units_pikeman_11.png",IF(AND(C638&gt;=275,C638&lt;300),"units_pikeman_12.png","units_pikeman_13.png"))))))))))))</f>
        <v>units_pikeman_9.png</v>
      </c>
      <c r="E638" s="5" t="str">
        <f t="shared" si="4714"/>
        <v>Lkey_combat_unit_pikeman_213</v>
      </c>
      <c r="F638" s="6">
        <f t="shared" ref="F638" si="4930">INT(F635+1.3*C638)</f>
        <v>29651</v>
      </c>
      <c r="G638" s="2">
        <f t="shared" ref="G638" si="4931">INT(G635+0.5*C638)</f>
        <v>11352</v>
      </c>
      <c r="H638" s="2">
        <f t="shared" ref="H638" si="4932">INT(H635+0.5*C638)</f>
        <v>11352</v>
      </c>
      <c r="I638" s="2">
        <f t="shared" ref="I638" si="4933">INT(I635+0.7*C638)</f>
        <v>15880</v>
      </c>
      <c r="J638" s="6" t="s">
        <v>23</v>
      </c>
      <c r="K638" s="2">
        <f t="shared" ref="K638" si="4934">INT(K635+0.5*C638)</f>
        <v>11392</v>
      </c>
      <c r="L638" s="2" t="s">
        <v>24</v>
      </c>
      <c r="M638" s="2">
        <f t="shared" si="4927"/>
        <v>1040</v>
      </c>
      <c r="N638" s="2" t="s">
        <v>27</v>
      </c>
      <c r="O638" s="2">
        <f t="shared" ref="O638" si="4935">INT(O635+0.1*C638)</f>
        <v>2184</v>
      </c>
      <c r="P638" s="2">
        <f t="shared" si="4508"/>
        <v>138</v>
      </c>
    </row>
    <row r="639" spans="1:16" x14ac:dyDescent="0.25">
      <c r="A639" s="5" t="s">
        <v>665</v>
      </c>
      <c r="B639" s="2" t="s">
        <v>1</v>
      </c>
      <c r="C639" s="2">
        <f t="shared" si="4637"/>
        <v>213</v>
      </c>
      <c r="D639" s="5" t="str">
        <f t="shared" ref="D639" si="4936">IF(AND(C639&gt;0,C639&lt;25),"units_archer_1.png",IF(AND(C639&gt;=25,C639&lt;50),"units_archer_2.png",IF(AND(C639&gt;=50,C639&lt;75),"units_archer_3.png",IF(AND(C639&gt;=75,C639&lt;100),"units_archer_4.png",IF(AND(C639&gt;=100,C639&lt;125),"units_archer_5.png",IF(AND(C639&gt;=125,C639&lt;150),"units_archer_6.png",IF(AND(C639&gt;=150,C639&lt;175),"units_archer_7.png",IF(AND(C639&gt;=175,C639&lt;200),"units_archer_8.png",IF(AND(C639&gt;=200,C639&lt;225),"units_archer_9.png",IF(AND(C639&gt;=225,C639&lt;250),"units_archer_10.png",IF(AND(C639&gt;=250,C639&lt;275),"units_archer_11.png",IF(AND(C639&gt;=275,C639&lt;300),"units_pikeman_12.png","units_pikeman_13.png"))))))))))))</f>
        <v>units_archer_9.png</v>
      </c>
      <c r="E639" s="5" t="str">
        <f t="shared" si="4722"/>
        <v>Lkey_combat_unit_archer_213</v>
      </c>
      <c r="F639" s="6">
        <f t="shared" ref="F639" si="4937">INT(F636+0.9*C639)</f>
        <v>20515</v>
      </c>
      <c r="G639" s="2">
        <f t="shared" ref="G639" si="4938">INT(G636+0.3*C639)</f>
        <v>6741</v>
      </c>
      <c r="H639" s="2">
        <f t="shared" ref="H639" si="4939">INT(H636+0.75*C639)</f>
        <v>17039</v>
      </c>
      <c r="I639" s="2">
        <f t="shared" ref="I639" si="4940">INT(I636+0.4*C639)</f>
        <v>9037</v>
      </c>
      <c r="J639" s="6" t="s">
        <v>23</v>
      </c>
      <c r="K639" s="2">
        <f t="shared" ref="K639:K640" si="4941">INT(K636+0.1*C639)</f>
        <v>2194</v>
      </c>
      <c r="L639" s="2" t="s">
        <v>24</v>
      </c>
      <c r="M639" s="2">
        <f t="shared" ref="M639" si="4942">INT(M636+0.5*C639)</f>
        <v>11382</v>
      </c>
      <c r="N639" s="2" t="s">
        <v>27</v>
      </c>
      <c r="O639" s="2">
        <f t="shared" ref="O639" si="4943">INT(O636+0.05*C639)</f>
        <v>1040</v>
      </c>
      <c r="P639" s="2">
        <f t="shared" si="4508"/>
        <v>143</v>
      </c>
    </row>
    <row r="640" spans="1:16" x14ac:dyDescent="0.25">
      <c r="A640" s="5" t="s">
        <v>666</v>
      </c>
      <c r="B640" s="2" t="s">
        <v>3</v>
      </c>
      <c r="C640" s="2">
        <f t="shared" si="4637"/>
        <v>213</v>
      </c>
      <c r="D640" s="5" t="str">
        <f t="shared" ref="D640" si="4944">IF(AND(C640&gt;0,C640&lt;25),"units_knight_1.png",IF(AND(C640&gt;=25,C640&lt;50),"units_knight_2.png",IF(AND(C640&gt;=50,C640&lt;75),"units_knight_3.png",IF(AND(C640&gt;=75,C640&lt;100),"units_knight_4.png",IF(AND(C640&gt;=100,C640&lt;125),"units_knight_5.png",IF(AND(C640&gt;=125,C640&lt;150),"units_knight_6.png",IF(AND(C640&gt;=150,C640&lt;175),"units_knight_7.png",IF(AND(C640&gt;=175,C640&lt;200),"units_knight_8.png",IF(AND(C640&gt;=200,C640&lt;225),"units_knight_9.png",IF(AND(C640&gt;=225,C640&lt;250),"units_knight_10.png",IF(AND(C640&gt;=250,C640&lt;275),"units_knight_11.png",IF(AND(C640&gt;=275,C640&lt;300),"units_pikeman_12.png","units_pikeman_13.png"))))))))))))</f>
        <v>units_knight_9.png</v>
      </c>
      <c r="E640" s="5" t="str">
        <f t="shared" si="4731"/>
        <v>Lkey_combat_unit_knight_213</v>
      </c>
      <c r="F640" s="6">
        <f t="shared" ref="F640" si="4945">INT(F637+1.1*C640)</f>
        <v>25074</v>
      </c>
      <c r="G640" s="2">
        <f t="shared" ref="G640" si="4946">INT(G637+0.6*C640)</f>
        <v>13614</v>
      </c>
      <c r="H640" s="2">
        <f t="shared" ref="H640" si="4947">INT(H637+0.65*C640)</f>
        <v>14726</v>
      </c>
      <c r="I640" s="2">
        <f t="shared" ref="I640" si="4948">INT(I637+0.2*C640)</f>
        <v>4473</v>
      </c>
      <c r="J640" s="6" t="s">
        <v>23</v>
      </c>
      <c r="K640" s="2">
        <f t="shared" si="4941"/>
        <v>2204</v>
      </c>
      <c r="L640" s="2" t="s">
        <v>24</v>
      </c>
      <c r="M640" s="2">
        <f t="shared" ref="M640:M641" si="4949">INT(M637+0.05*C640)</f>
        <v>1040</v>
      </c>
      <c r="N640" s="2" t="s">
        <v>27</v>
      </c>
      <c r="O640" s="2">
        <f t="shared" ref="O640" si="4950">INT(O637+0.5*C640)</f>
        <v>11372</v>
      </c>
      <c r="P640" s="2">
        <f t="shared" si="4508"/>
        <v>148</v>
      </c>
    </row>
    <row r="641" spans="1:16" x14ac:dyDescent="0.25">
      <c r="A641" s="5" t="s">
        <v>667</v>
      </c>
      <c r="B641" s="2" t="s">
        <v>15</v>
      </c>
      <c r="C641" s="2">
        <f t="shared" si="4637"/>
        <v>214</v>
      </c>
      <c r="D641" s="5" t="str">
        <f t="shared" ref="D641" si="4951">IF(AND(C641&gt;0,C641&lt;25),"units_pikeman_1.png",IF(AND(C641&gt;=25,C641&lt;50),"units_pikeman_2.png",IF(AND(C641&gt;=50,C641&lt;75),"units_pikeman_3.png",IF(AND(C641&gt;=75,C641&lt;100),"units_pikeman_4.png",IF(AND(C641&gt;=100,C641&lt;125),"units_pikeman_5.png",IF(AND(C641&gt;=125,C641&lt;150),"units_pikeman_6.png",IF(AND(C641&gt;=150,C641&lt;175),"units_pikeman_7.png",IF(AND(C641&gt;=175,C641&lt;200),"units_pikeman_8.png",IF(AND(C641&gt;=200,C641&lt;225),"units_pikeman_9.png",IF(AND(C641&gt;=225,C641&lt;250),"units_pikeman_10.png",IF(AND(C641&gt;=250,C641&lt;275),"units_pikeman_11.png",IF(AND(C641&gt;=275,C641&lt;300),"units_pikeman_12.png","units_pikeman_13.png"))))))))))))</f>
        <v>units_pikeman_9.png</v>
      </c>
      <c r="E641" s="5" t="str">
        <f t="shared" si="4739"/>
        <v>Lkey_combat_unit_pikeman_214</v>
      </c>
      <c r="F641" s="6">
        <f t="shared" ref="F641" si="4952">INT(F638+1.3*C641)</f>
        <v>29929</v>
      </c>
      <c r="G641" s="2">
        <f t="shared" ref="G641" si="4953">INT(G638+0.5*C641)</f>
        <v>11459</v>
      </c>
      <c r="H641" s="2">
        <f t="shared" ref="H641" si="4954">INT(H638+0.5*C641)</f>
        <v>11459</v>
      </c>
      <c r="I641" s="2">
        <f t="shared" ref="I641" si="4955">INT(I638+0.7*C641)</f>
        <v>16029</v>
      </c>
      <c r="J641" s="6" t="s">
        <v>23</v>
      </c>
      <c r="K641" s="2">
        <f t="shared" ref="K641" si="4956">INT(K638+0.5*C641)</f>
        <v>11499</v>
      </c>
      <c r="L641" s="2" t="s">
        <v>24</v>
      </c>
      <c r="M641" s="2">
        <f t="shared" si="4949"/>
        <v>1050</v>
      </c>
      <c r="N641" s="2" t="s">
        <v>27</v>
      </c>
      <c r="O641" s="2">
        <f t="shared" ref="O641" si="4957">INT(O638+0.1*C641)</f>
        <v>2205</v>
      </c>
      <c r="P641" s="2">
        <f t="shared" si="4508"/>
        <v>140</v>
      </c>
    </row>
    <row r="642" spans="1:16" x14ac:dyDescent="0.25">
      <c r="A642" s="5" t="s">
        <v>668</v>
      </c>
      <c r="B642" s="2" t="s">
        <v>1</v>
      </c>
      <c r="C642" s="2">
        <f t="shared" si="4637"/>
        <v>214</v>
      </c>
      <c r="D642" s="5" t="str">
        <f t="shared" ref="D642" si="4958">IF(AND(C642&gt;0,C642&lt;25),"units_archer_1.png",IF(AND(C642&gt;=25,C642&lt;50),"units_archer_2.png",IF(AND(C642&gt;=50,C642&lt;75),"units_archer_3.png",IF(AND(C642&gt;=75,C642&lt;100),"units_archer_4.png",IF(AND(C642&gt;=100,C642&lt;125),"units_archer_5.png",IF(AND(C642&gt;=125,C642&lt;150),"units_archer_6.png",IF(AND(C642&gt;=150,C642&lt;175),"units_archer_7.png",IF(AND(C642&gt;=175,C642&lt;200),"units_archer_8.png",IF(AND(C642&gt;=200,C642&lt;225),"units_archer_9.png",IF(AND(C642&gt;=225,C642&lt;250),"units_archer_10.png",IF(AND(C642&gt;=250,C642&lt;275),"units_archer_11.png",IF(AND(C642&gt;=275,C642&lt;300),"units_pikeman_12.png","units_pikeman_13.png"))))))))))))</f>
        <v>units_archer_9.png</v>
      </c>
      <c r="E642" s="5" t="str">
        <f t="shared" si="4747"/>
        <v>Lkey_combat_unit_archer_214</v>
      </c>
      <c r="F642" s="6">
        <f t="shared" ref="F642" si="4959">INT(F639+0.9*C642)</f>
        <v>20707</v>
      </c>
      <c r="G642" s="2">
        <f t="shared" ref="G642" si="4960">INT(G639+0.3*C642)</f>
        <v>6805</v>
      </c>
      <c r="H642" s="2">
        <f t="shared" ref="H642" si="4961">INT(H639+0.75*C642)</f>
        <v>17199</v>
      </c>
      <c r="I642" s="2">
        <f t="shared" ref="I642" si="4962">INT(I639+0.4*C642)</f>
        <v>9122</v>
      </c>
      <c r="J642" s="6" t="s">
        <v>23</v>
      </c>
      <c r="K642" s="2">
        <f t="shared" ref="K642:K643" si="4963">INT(K639+0.1*C642)</f>
        <v>2215</v>
      </c>
      <c r="L642" s="2" t="s">
        <v>24</v>
      </c>
      <c r="M642" s="2">
        <f t="shared" ref="M642" si="4964">INT(M639+0.5*C642)</f>
        <v>11489</v>
      </c>
      <c r="N642" s="2" t="s">
        <v>27</v>
      </c>
      <c r="O642" s="2">
        <f t="shared" ref="O642" si="4965">INT(O639+0.05*C642)</f>
        <v>1050</v>
      </c>
      <c r="P642" s="2">
        <f t="shared" si="4508"/>
        <v>145</v>
      </c>
    </row>
    <row r="643" spans="1:16" x14ac:dyDescent="0.25">
      <c r="A643" s="5" t="s">
        <v>669</v>
      </c>
      <c r="B643" s="2" t="s">
        <v>3</v>
      </c>
      <c r="C643" s="2">
        <f t="shared" si="4637"/>
        <v>214</v>
      </c>
      <c r="D643" s="5" t="str">
        <f t="shared" ref="D643" si="4966">IF(AND(C643&gt;0,C643&lt;25),"units_knight_1.png",IF(AND(C643&gt;=25,C643&lt;50),"units_knight_2.png",IF(AND(C643&gt;=50,C643&lt;75),"units_knight_3.png",IF(AND(C643&gt;=75,C643&lt;100),"units_knight_4.png",IF(AND(C643&gt;=100,C643&lt;125),"units_knight_5.png",IF(AND(C643&gt;=125,C643&lt;150),"units_knight_6.png",IF(AND(C643&gt;=150,C643&lt;175),"units_knight_7.png",IF(AND(C643&gt;=175,C643&lt;200),"units_knight_8.png",IF(AND(C643&gt;=200,C643&lt;225),"units_knight_9.png",IF(AND(C643&gt;=225,C643&lt;250),"units_knight_10.png",IF(AND(C643&gt;=250,C643&lt;275),"units_knight_11.png",IF(AND(C643&gt;=275,C643&lt;300),"units_pikeman_12.png","units_pikeman_13.png"))))))))))))</f>
        <v>units_knight_9.png</v>
      </c>
      <c r="E643" s="5" t="str">
        <f t="shared" si="4756"/>
        <v>Lkey_combat_unit_knight_214</v>
      </c>
      <c r="F643" s="6">
        <f t="shared" ref="F643" si="4967">INT(F640+1.1*C643)</f>
        <v>25309</v>
      </c>
      <c r="G643" s="2">
        <f t="shared" ref="G643" si="4968">INT(G640+0.6*C643)</f>
        <v>13742</v>
      </c>
      <c r="H643" s="2">
        <f t="shared" ref="H643" si="4969">INT(H640+0.65*C643)</f>
        <v>14865</v>
      </c>
      <c r="I643" s="2">
        <f t="shared" ref="I643" si="4970">INT(I640+0.2*C643)</f>
        <v>4515</v>
      </c>
      <c r="J643" s="6" t="s">
        <v>23</v>
      </c>
      <c r="K643" s="2">
        <f t="shared" si="4963"/>
        <v>2225</v>
      </c>
      <c r="L643" s="2" t="s">
        <v>24</v>
      </c>
      <c r="M643" s="2">
        <f t="shared" ref="M643:M644" si="4971">INT(M640+0.05*C643)</f>
        <v>1050</v>
      </c>
      <c r="N643" s="2" t="s">
        <v>27</v>
      </c>
      <c r="O643" s="2">
        <f t="shared" ref="O643" si="4972">INT(O640+0.5*C643)</f>
        <v>11479</v>
      </c>
      <c r="P643" s="2">
        <f t="shared" si="4508"/>
        <v>150</v>
      </c>
    </row>
    <row r="644" spans="1:16" x14ac:dyDescent="0.25">
      <c r="A644" s="5" t="s">
        <v>670</v>
      </c>
      <c r="B644" s="2" t="s">
        <v>15</v>
      </c>
      <c r="C644" s="2">
        <f t="shared" si="4637"/>
        <v>215</v>
      </c>
      <c r="D644" s="5" t="str">
        <f t="shared" ref="D644" si="4973">IF(AND(C644&gt;0,C644&lt;25),"units_pikeman_1.png",IF(AND(C644&gt;=25,C644&lt;50),"units_pikeman_2.png",IF(AND(C644&gt;=50,C644&lt;75),"units_pikeman_3.png",IF(AND(C644&gt;=75,C644&lt;100),"units_pikeman_4.png",IF(AND(C644&gt;=100,C644&lt;125),"units_pikeman_5.png",IF(AND(C644&gt;=125,C644&lt;150),"units_pikeman_6.png",IF(AND(C644&gt;=150,C644&lt;175),"units_pikeman_7.png",IF(AND(C644&gt;=175,C644&lt;200),"units_pikeman_8.png",IF(AND(C644&gt;=200,C644&lt;225),"units_pikeman_9.png",IF(AND(C644&gt;=225,C644&lt;250),"units_pikeman_10.png",IF(AND(C644&gt;=250,C644&lt;275),"units_pikeman_11.png",IF(AND(C644&gt;=275,C644&lt;300),"units_pikeman_12.png","units_pikeman_13.png"))))))))))))</f>
        <v>units_pikeman_9.png</v>
      </c>
      <c r="E644" s="5" t="str">
        <f t="shared" si="4764"/>
        <v>Lkey_combat_unit_pikeman_215</v>
      </c>
      <c r="F644" s="6">
        <f t="shared" ref="F644" si="4974">INT(F641+1.3*C644)</f>
        <v>30208</v>
      </c>
      <c r="G644" s="2">
        <f t="shared" ref="G644" si="4975">INT(G641+0.5*C644)</f>
        <v>11566</v>
      </c>
      <c r="H644" s="2">
        <f t="shared" ref="H644" si="4976">INT(H641+0.5*C644)</f>
        <v>11566</v>
      </c>
      <c r="I644" s="2">
        <f t="shared" ref="I644" si="4977">INT(I641+0.7*C644)</f>
        <v>16179</v>
      </c>
      <c r="J644" s="6" t="s">
        <v>23</v>
      </c>
      <c r="K644" s="2">
        <f t="shared" ref="K644" si="4978">INT(K641+0.5*C644)</f>
        <v>11606</v>
      </c>
      <c r="L644" s="2" t="s">
        <v>24</v>
      </c>
      <c r="M644" s="2">
        <f t="shared" si="4971"/>
        <v>1060</v>
      </c>
      <c r="N644" s="2" t="s">
        <v>27</v>
      </c>
      <c r="O644" s="2">
        <f t="shared" ref="O644" si="4979">INT(O641+0.1*C644)</f>
        <v>2226</v>
      </c>
      <c r="P644" s="2">
        <f t="shared" si="4508"/>
        <v>142</v>
      </c>
    </row>
    <row r="645" spans="1:16" x14ac:dyDescent="0.25">
      <c r="A645" s="5" t="s">
        <v>671</v>
      </c>
      <c r="B645" s="2" t="s">
        <v>1</v>
      </c>
      <c r="C645" s="2">
        <f t="shared" si="4637"/>
        <v>215</v>
      </c>
      <c r="D645" s="5" t="str">
        <f t="shared" ref="D645" si="4980">IF(AND(C645&gt;0,C645&lt;25),"units_archer_1.png",IF(AND(C645&gt;=25,C645&lt;50),"units_archer_2.png",IF(AND(C645&gt;=50,C645&lt;75),"units_archer_3.png",IF(AND(C645&gt;=75,C645&lt;100),"units_archer_4.png",IF(AND(C645&gt;=100,C645&lt;125),"units_archer_5.png",IF(AND(C645&gt;=125,C645&lt;150),"units_archer_6.png",IF(AND(C645&gt;=150,C645&lt;175),"units_archer_7.png",IF(AND(C645&gt;=175,C645&lt;200),"units_archer_8.png",IF(AND(C645&gt;=200,C645&lt;225),"units_archer_9.png",IF(AND(C645&gt;=225,C645&lt;250),"units_archer_10.png",IF(AND(C645&gt;=250,C645&lt;275),"units_archer_11.png",IF(AND(C645&gt;=275,C645&lt;300),"units_pikeman_12.png","units_pikeman_13.png"))))))))))))</f>
        <v>units_archer_9.png</v>
      </c>
      <c r="E645" s="5" t="str">
        <f t="shared" si="4772"/>
        <v>Lkey_combat_unit_archer_215</v>
      </c>
      <c r="F645" s="6">
        <f t="shared" ref="F645" si="4981">INT(F642+0.9*C645)</f>
        <v>20900</v>
      </c>
      <c r="G645" s="2">
        <f t="shared" ref="G645" si="4982">INT(G642+0.3*C645)</f>
        <v>6869</v>
      </c>
      <c r="H645" s="2">
        <f t="shared" ref="H645" si="4983">INT(H642+0.75*C645)</f>
        <v>17360</v>
      </c>
      <c r="I645" s="2">
        <f t="shared" ref="I645" si="4984">INT(I642+0.4*C645)</f>
        <v>9208</v>
      </c>
      <c r="J645" s="6" t="s">
        <v>23</v>
      </c>
      <c r="K645" s="2">
        <f t="shared" ref="K645:K646" si="4985">INT(K642+0.1*C645)</f>
        <v>2236</v>
      </c>
      <c r="L645" s="2" t="s">
        <v>24</v>
      </c>
      <c r="M645" s="2">
        <f t="shared" ref="M645" si="4986">INT(M642+0.5*C645)</f>
        <v>11596</v>
      </c>
      <c r="N645" s="2" t="s">
        <v>27</v>
      </c>
      <c r="O645" s="2">
        <f t="shared" ref="O645" si="4987">INT(O642+0.05*C645)</f>
        <v>1060</v>
      </c>
      <c r="P645" s="2">
        <f t="shared" si="4508"/>
        <v>147</v>
      </c>
    </row>
    <row r="646" spans="1:16" x14ac:dyDescent="0.25">
      <c r="A646" s="5" t="s">
        <v>672</v>
      </c>
      <c r="B646" s="2" t="s">
        <v>3</v>
      </c>
      <c r="C646" s="2">
        <f t="shared" si="4637"/>
        <v>215</v>
      </c>
      <c r="D646" s="5" t="str">
        <f t="shared" ref="D646" si="4988">IF(AND(C646&gt;0,C646&lt;25),"units_knight_1.png",IF(AND(C646&gt;=25,C646&lt;50),"units_knight_2.png",IF(AND(C646&gt;=50,C646&lt;75),"units_knight_3.png",IF(AND(C646&gt;=75,C646&lt;100),"units_knight_4.png",IF(AND(C646&gt;=100,C646&lt;125),"units_knight_5.png",IF(AND(C646&gt;=125,C646&lt;150),"units_knight_6.png",IF(AND(C646&gt;=150,C646&lt;175),"units_knight_7.png",IF(AND(C646&gt;=175,C646&lt;200),"units_knight_8.png",IF(AND(C646&gt;=200,C646&lt;225),"units_knight_9.png",IF(AND(C646&gt;=225,C646&lt;250),"units_knight_10.png",IF(AND(C646&gt;=250,C646&lt;275),"units_knight_11.png",IF(AND(C646&gt;=275,C646&lt;300),"units_pikeman_12.png","units_pikeman_13.png"))))))))))))</f>
        <v>units_knight_9.png</v>
      </c>
      <c r="E646" s="5" t="str">
        <f t="shared" si="4781"/>
        <v>Lkey_combat_unit_knight_215</v>
      </c>
      <c r="F646" s="6">
        <f t="shared" ref="F646" si="4989">INT(F643+1.1*C646)</f>
        <v>25545</v>
      </c>
      <c r="G646" s="2">
        <f t="shared" ref="G646" si="4990">INT(G643+0.6*C646)</f>
        <v>13871</v>
      </c>
      <c r="H646" s="2">
        <f t="shared" ref="H646" si="4991">INT(H643+0.65*C646)</f>
        <v>15004</v>
      </c>
      <c r="I646" s="2">
        <f t="shared" ref="I646" si="4992">INT(I643+0.2*C646)</f>
        <v>4558</v>
      </c>
      <c r="J646" s="6" t="s">
        <v>23</v>
      </c>
      <c r="K646" s="2">
        <f t="shared" si="4985"/>
        <v>2246</v>
      </c>
      <c r="L646" s="2" t="s">
        <v>24</v>
      </c>
      <c r="M646" s="2">
        <f t="shared" ref="M646:M647" si="4993">INT(M643+0.05*C646)</f>
        <v>1060</v>
      </c>
      <c r="N646" s="2" t="s">
        <v>27</v>
      </c>
      <c r="O646" s="2">
        <f t="shared" ref="O646" si="4994">INT(O643+0.5*C646)</f>
        <v>11586</v>
      </c>
      <c r="P646" s="2">
        <f t="shared" si="4508"/>
        <v>152</v>
      </c>
    </row>
    <row r="647" spans="1:16" x14ac:dyDescent="0.25">
      <c r="A647" s="5" t="s">
        <v>673</v>
      </c>
      <c r="B647" s="2" t="s">
        <v>15</v>
      </c>
      <c r="C647" s="2">
        <f t="shared" si="4637"/>
        <v>216</v>
      </c>
      <c r="D647" s="5" t="str">
        <f t="shared" ref="D647" si="4995">IF(AND(C647&gt;0,C647&lt;25),"units_pikeman_1.png",IF(AND(C647&gt;=25,C647&lt;50),"units_pikeman_2.png",IF(AND(C647&gt;=50,C647&lt;75),"units_pikeman_3.png",IF(AND(C647&gt;=75,C647&lt;100),"units_pikeman_4.png",IF(AND(C647&gt;=100,C647&lt;125),"units_pikeman_5.png",IF(AND(C647&gt;=125,C647&lt;150),"units_pikeman_6.png",IF(AND(C647&gt;=150,C647&lt;175),"units_pikeman_7.png",IF(AND(C647&gt;=175,C647&lt;200),"units_pikeman_8.png",IF(AND(C647&gt;=200,C647&lt;225),"units_pikeman_9.png",IF(AND(C647&gt;=225,C647&lt;250),"units_pikeman_10.png",IF(AND(C647&gt;=250,C647&lt;275),"units_pikeman_11.png",IF(AND(C647&gt;=275,C647&lt;300),"units_pikeman_12.png","units_pikeman_13.png"))))))))))))</f>
        <v>units_pikeman_9.png</v>
      </c>
      <c r="E647" s="5" t="str">
        <f t="shared" si="4789"/>
        <v>Lkey_combat_unit_pikeman_216</v>
      </c>
      <c r="F647" s="6">
        <f t="shared" ref="F647" si="4996">INT(F644+1.3*C647)</f>
        <v>30488</v>
      </c>
      <c r="G647" s="2">
        <f t="shared" ref="G647" si="4997">INT(G644+0.5*C647)</f>
        <v>11674</v>
      </c>
      <c r="H647" s="2">
        <f t="shared" ref="H647" si="4998">INT(H644+0.5*C647)</f>
        <v>11674</v>
      </c>
      <c r="I647" s="2">
        <f t="shared" ref="I647" si="4999">INT(I644+0.7*C647)</f>
        <v>16330</v>
      </c>
      <c r="J647" s="6" t="s">
        <v>23</v>
      </c>
      <c r="K647" s="2">
        <f t="shared" ref="K647" si="5000">INT(K644+0.5*C647)</f>
        <v>11714</v>
      </c>
      <c r="L647" s="2" t="s">
        <v>24</v>
      </c>
      <c r="M647" s="2">
        <f t="shared" si="4993"/>
        <v>1070</v>
      </c>
      <c r="N647" s="2" t="s">
        <v>27</v>
      </c>
      <c r="O647" s="2">
        <f t="shared" ref="O647" si="5001">INT(O644+0.1*C647)</f>
        <v>2247</v>
      </c>
      <c r="P647" s="2">
        <f t="shared" si="4508"/>
        <v>144</v>
      </c>
    </row>
    <row r="648" spans="1:16" x14ac:dyDescent="0.25">
      <c r="A648" s="5" t="s">
        <v>674</v>
      </c>
      <c r="B648" s="2" t="s">
        <v>1</v>
      </c>
      <c r="C648" s="2">
        <f t="shared" si="4637"/>
        <v>216</v>
      </c>
      <c r="D648" s="5" t="str">
        <f t="shared" ref="D648" si="5002">IF(AND(C648&gt;0,C648&lt;25),"units_archer_1.png",IF(AND(C648&gt;=25,C648&lt;50),"units_archer_2.png",IF(AND(C648&gt;=50,C648&lt;75),"units_archer_3.png",IF(AND(C648&gt;=75,C648&lt;100),"units_archer_4.png",IF(AND(C648&gt;=100,C648&lt;125),"units_archer_5.png",IF(AND(C648&gt;=125,C648&lt;150),"units_archer_6.png",IF(AND(C648&gt;=150,C648&lt;175),"units_archer_7.png",IF(AND(C648&gt;=175,C648&lt;200),"units_archer_8.png",IF(AND(C648&gt;=200,C648&lt;225),"units_archer_9.png",IF(AND(C648&gt;=225,C648&lt;250),"units_archer_10.png",IF(AND(C648&gt;=250,C648&lt;275),"units_archer_11.png",IF(AND(C648&gt;=275,C648&lt;300),"units_pikeman_12.png","units_pikeman_13.png"))))))))))))</f>
        <v>units_archer_9.png</v>
      </c>
      <c r="E648" s="5" t="str">
        <f t="shared" si="4797"/>
        <v>Lkey_combat_unit_archer_216</v>
      </c>
      <c r="F648" s="6">
        <f t="shared" ref="F648" si="5003">INT(F645+0.9*C648)</f>
        <v>21094</v>
      </c>
      <c r="G648" s="2">
        <f t="shared" ref="G648" si="5004">INT(G645+0.3*C648)</f>
        <v>6933</v>
      </c>
      <c r="H648" s="2">
        <f t="shared" ref="H648" si="5005">INT(H645+0.75*C648)</f>
        <v>17522</v>
      </c>
      <c r="I648" s="2">
        <f t="shared" ref="I648" si="5006">INT(I645+0.4*C648)</f>
        <v>9294</v>
      </c>
      <c r="J648" s="6" t="s">
        <v>23</v>
      </c>
      <c r="K648" s="2">
        <f t="shared" ref="K648:K649" si="5007">INT(K645+0.1*C648)</f>
        <v>2257</v>
      </c>
      <c r="L648" s="2" t="s">
        <v>24</v>
      </c>
      <c r="M648" s="2">
        <f t="shared" ref="M648" si="5008">INT(M645+0.5*C648)</f>
        <v>11704</v>
      </c>
      <c r="N648" s="2" t="s">
        <v>27</v>
      </c>
      <c r="O648" s="2">
        <f t="shared" ref="O648" si="5009">INT(O645+0.05*C648)</f>
        <v>1070</v>
      </c>
      <c r="P648" s="2">
        <f t="shared" ref="P648:P711" si="5010">INT(P645+0.01*C648)</f>
        <v>149</v>
      </c>
    </row>
    <row r="649" spans="1:16" x14ac:dyDescent="0.25">
      <c r="A649" s="5" t="s">
        <v>675</v>
      </c>
      <c r="B649" s="2" t="s">
        <v>3</v>
      </c>
      <c r="C649" s="2">
        <f t="shared" si="4637"/>
        <v>216</v>
      </c>
      <c r="D649" s="5" t="str">
        <f t="shared" ref="D649" si="5011">IF(AND(C649&gt;0,C649&lt;25),"units_knight_1.png",IF(AND(C649&gt;=25,C649&lt;50),"units_knight_2.png",IF(AND(C649&gt;=50,C649&lt;75),"units_knight_3.png",IF(AND(C649&gt;=75,C649&lt;100),"units_knight_4.png",IF(AND(C649&gt;=100,C649&lt;125),"units_knight_5.png",IF(AND(C649&gt;=125,C649&lt;150),"units_knight_6.png",IF(AND(C649&gt;=150,C649&lt;175),"units_knight_7.png",IF(AND(C649&gt;=175,C649&lt;200),"units_knight_8.png",IF(AND(C649&gt;=200,C649&lt;225),"units_knight_9.png",IF(AND(C649&gt;=225,C649&lt;250),"units_knight_10.png",IF(AND(C649&gt;=250,C649&lt;275),"units_knight_11.png",IF(AND(C649&gt;=275,C649&lt;300),"units_pikeman_12.png","units_pikeman_13.png"))))))))))))</f>
        <v>units_knight_9.png</v>
      </c>
      <c r="E649" s="5" t="str">
        <f t="shared" si="4806"/>
        <v>Lkey_combat_unit_knight_216</v>
      </c>
      <c r="F649" s="6">
        <f t="shared" ref="F649" si="5012">INT(F646+1.1*C649)</f>
        <v>25782</v>
      </c>
      <c r="G649" s="2">
        <f t="shared" ref="G649" si="5013">INT(G646+0.6*C649)</f>
        <v>14000</v>
      </c>
      <c r="H649" s="2">
        <f t="shared" ref="H649" si="5014">INT(H646+0.65*C649)</f>
        <v>15144</v>
      </c>
      <c r="I649" s="2">
        <f t="shared" ref="I649" si="5015">INT(I646+0.2*C649)</f>
        <v>4601</v>
      </c>
      <c r="J649" s="6" t="s">
        <v>23</v>
      </c>
      <c r="K649" s="2">
        <f t="shared" si="5007"/>
        <v>2267</v>
      </c>
      <c r="L649" s="2" t="s">
        <v>24</v>
      </c>
      <c r="M649" s="2">
        <f t="shared" ref="M649:M650" si="5016">INT(M646+0.05*C649)</f>
        <v>1070</v>
      </c>
      <c r="N649" s="2" t="s">
        <v>27</v>
      </c>
      <c r="O649" s="2">
        <f t="shared" ref="O649" si="5017">INT(O646+0.5*C649)</f>
        <v>11694</v>
      </c>
      <c r="P649" s="2">
        <f t="shared" si="5010"/>
        <v>154</v>
      </c>
    </row>
    <row r="650" spans="1:16" x14ac:dyDescent="0.25">
      <c r="A650" s="5" t="s">
        <v>676</v>
      </c>
      <c r="B650" s="2" t="s">
        <v>15</v>
      </c>
      <c r="C650" s="2">
        <f t="shared" si="4637"/>
        <v>217</v>
      </c>
      <c r="D650" s="5" t="str">
        <f t="shared" ref="D650" si="5018">IF(AND(C650&gt;0,C650&lt;25),"units_pikeman_1.png",IF(AND(C650&gt;=25,C650&lt;50),"units_pikeman_2.png",IF(AND(C650&gt;=50,C650&lt;75),"units_pikeman_3.png",IF(AND(C650&gt;=75,C650&lt;100),"units_pikeman_4.png",IF(AND(C650&gt;=100,C650&lt;125),"units_pikeman_5.png",IF(AND(C650&gt;=125,C650&lt;150),"units_pikeman_6.png",IF(AND(C650&gt;=150,C650&lt;175),"units_pikeman_7.png",IF(AND(C650&gt;=175,C650&lt;200),"units_pikeman_8.png",IF(AND(C650&gt;=200,C650&lt;225),"units_pikeman_9.png",IF(AND(C650&gt;=225,C650&lt;250),"units_pikeman_10.png",IF(AND(C650&gt;=250,C650&lt;275),"units_pikeman_11.png",IF(AND(C650&gt;=275,C650&lt;300),"units_pikeman_12.png","units_pikeman_13.png"))))))))))))</f>
        <v>units_pikeman_9.png</v>
      </c>
      <c r="E650" s="5" t="str">
        <f t="shared" si="4814"/>
        <v>Lkey_combat_unit_pikeman_217</v>
      </c>
      <c r="F650" s="6">
        <f t="shared" ref="F650" si="5019">INT(F647+1.3*C650)</f>
        <v>30770</v>
      </c>
      <c r="G650" s="2">
        <f t="shared" ref="G650" si="5020">INT(G647+0.5*C650)</f>
        <v>11782</v>
      </c>
      <c r="H650" s="2">
        <f t="shared" ref="H650" si="5021">INT(H647+0.5*C650)</f>
        <v>11782</v>
      </c>
      <c r="I650" s="2">
        <f t="shared" ref="I650" si="5022">INT(I647+0.7*C650)</f>
        <v>16481</v>
      </c>
      <c r="J650" s="6" t="s">
        <v>23</v>
      </c>
      <c r="K650" s="2">
        <f t="shared" ref="K650" si="5023">INT(K647+0.5*C650)</f>
        <v>11822</v>
      </c>
      <c r="L650" s="2" t="s">
        <v>24</v>
      </c>
      <c r="M650" s="2">
        <f t="shared" si="5016"/>
        <v>1080</v>
      </c>
      <c r="N650" s="2" t="s">
        <v>27</v>
      </c>
      <c r="O650" s="2">
        <f t="shared" ref="O650" si="5024">INT(O647+0.1*C650)</f>
        <v>2268</v>
      </c>
      <c r="P650" s="2">
        <f t="shared" si="5010"/>
        <v>146</v>
      </c>
    </row>
    <row r="651" spans="1:16" x14ac:dyDescent="0.25">
      <c r="A651" s="5" t="s">
        <v>677</v>
      </c>
      <c r="B651" s="2" t="s">
        <v>1</v>
      </c>
      <c r="C651" s="2">
        <f t="shared" si="4637"/>
        <v>217</v>
      </c>
      <c r="D651" s="5" t="str">
        <f t="shared" ref="D651" si="5025">IF(AND(C651&gt;0,C651&lt;25),"units_archer_1.png",IF(AND(C651&gt;=25,C651&lt;50),"units_archer_2.png",IF(AND(C651&gt;=50,C651&lt;75),"units_archer_3.png",IF(AND(C651&gt;=75,C651&lt;100),"units_archer_4.png",IF(AND(C651&gt;=100,C651&lt;125),"units_archer_5.png",IF(AND(C651&gt;=125,C651&lt;150),"units_archer_6.png",IF(AND(C651&gt;=150,C651&lt;175),"units_archer_7.png",IF(AND(C651&gt;=175,C651&lt;200),"units_archer_8.png",IF(AND(C651&gt;=200,C651&lt;225),"units_archer_9.png",IF(AND(C651&gt;=225,C651&lt;250),"units_archer_10.png",IF(AND(C651&gt;=250,C651&lt;275),"units_archer_11.png",IF(AND(C651&gt;=275,C651&lt;300),"units_pikeman_12.png","units_pikeman_13.png"))))))))))))</f>
        <v>units_archer_9.png</v>
      </c>
      <c r="E651" s="5" t="str">
        <f t="shared" si="4822"/>
        <v>Lkey_combat_unit_archer_217</v>
      </c>
      <c r="F651" s="6">
        <f t="shared" ref="F651" si="5026">INT(F648+0.9*C651)</f>
        <v>21289</v>
      </c>
      <c r="G651" s="2">
        <f t="shared" ref="G651" si="5027">INT(G648+0.3*C651)</f>
        <v>6998</v>
      </c>
      <c r="H651" s="2">
        <f t="shared" ref="H651" si="5028">INT(H648+0.75*C651)</f>
        <v>17684</v>
      </c>
      <c r="I651" s="2">
        <f t="shared" ref="I651" si="5029">INT(I648+0.4*C651)</f>
        <v>9380</v>
      </c>
      <c r="J651" s="6" t="s">
        <v>23</v>
      </c>
      <c r="K651" s="2">
        <f t="shared" ref="K651:K652" si="5030">INT(K648+0.1*C651)</f>
        <v>2278</v>
      </c>
      <c r="L651" s="2" t="s">
        <v>24</v>
      </c>
      <c r="M651" s="2">
        <f t="shared" ref="M651" si="5031">INT(M648+0.5*C651)</f>
        <v>11812</v>
      </c>
      <c r="N651" s="2" t="s">
        <v>27</v>
      </c>
      <c r="O651" s="2">
        <f t="shared" ref="O651" si="5032">INT(O648+0.05*C651)</f>
        <v>1080</v>
      </c>
      <c r="P651" s="2">
        <f t="shared" si="5010"/>
        <v>151</v>
      </c>
    </row>
    <row r="652" spans="1:16" x14ac:dyDescent="0.25">
      <c r="A652" s="5" t="s">
        <v>678</v>
      </c>
      <c r="B652" s="2" t="s">
        <v>3</v>
      </c>
      <c r="C652" s="2">
        <f t="shared" si="4637"/>
        <v>217</v>
      </c>
      <c r="D652" s="5" t="str">
        <f t="shared" ref="D652" si="5033">IF(AND(C652&gt;0,C652&lt;25),"units_knight_1.png",IF(AND(C652&gt;=25,C652&lt;50),"units_knight_2.png",IF(AND(C652&gt;=50,C652&lt;75),"units_knight_3.png",IF(AND(C652&gt;=75,C652&lt;100),"units_knight_4.png",IF(AND(C652&gt;=100,C652&lt;125),"units_knight_5.png",IF(AND(C652&gt;=125,C652&lt;150),"units_knight_6.png",IF(AND(C652&gt;=150,C652&lt;175),"units_knight_7.png",IF(AND(C652&gt;=175,C652&lt;200),"units_knight_8.png",IF(AND(C652&gt;=200,C652&lt;225),"units_knight_9.png",IF(AND(C652&gt;=225,C652&lt;250),"units_knight_10.png",IF(AND(C652&gt;=250,C652&lt;275),"units_knight_11.png",IF(AND(C652&gt;=275,C652&lt;300),"units_pikeman_12.png","units_pikeman_13.png"))))))))))))</f>
        <v>units_knight_9.png</v>
      </c>
      <c r="E652" s="5" t="str">
        <f t="shared" si="4831"/>
        <v>Lkey_combat_unit_knight_217</v>
      </c>
      <c r="F652" s="6">
        <f t="shared" ref="F652" si="5034">INT(F649+1.1*C652)</f>
        <v>26020</v>
      </c>
      <c r="G652" s="2">
        <f t="shared" ref="G652" si="5035">INT(G649+0.6*C652)</f>
        <v>14130</v>
      </c>
      <c r="H652" s="2">
        <f t="shared" ref="H652" si="5036">INT(H649+0.65*C652)</f>
        <v>15285</v>
      </c>
      <c r="I652" s="2">
        <f t="shared" ref="I652" si="5037">INT(I649+0.2*C652)</f>
        <v>4644</v>
      </c>
      <c r="J652" s="6" t="s">
        <v>23</v>
      </c>
      <c r="K652" s="2">
        <f t="shared" si="5030"/>
        <v>2288</v>
      </c>
      <c r="L652" s="2" t="s">
        <v>24</v>
      </c>
      <c r="M652" s="2">
        <f t="shared" ref="M652:M653" si="5038">INT(M649+0.05*C652)</f>
        <v>1080</v>
      </c>
      <c r="N652" s="2" t="s">
        <v>27</v>
      </c>
      <c r="O652" s="2">
        <f t="shared" ref="O652" si="5039">INT(O649+0.5*C652)</f>
        <v>11802</v>
      </c>
      <c r="P652" s="2">
        <f t="shared" si="5010"/>
        <v>156</v>
      </c>
    </row>
    <row r="653" spans="1:16" x14ac:dyDescent="0.25">
      <c r="A653" s="5" t="s">
        <v>679</v>
      </c>
      <c r="B653" s="2" t="s">
        <v>15</v>
      </c>
      <c r="C653" s="2">
        <f t="shared" si="4637"/>
        <v>218</v>
      </c>
      <c r="D653" s="5" t="str">
        <f t="shared" ref="D653" si="5040">IF(AND(C653&gt;0,C653&lt;25),"units_pikeman_1.png",IF(AND(C653&gt;=25,C653&lt;50),"units_pikeman_2.png",IF(AND(C653&gt;=50,C653&lt;75),"units_pikeman_3.png",IF(AND(C653&gt;=75,C653&lt;100),"units_pikeman_4.png",IF(AND(C653&gt;=100,C653&lt;125),"units_pikeman_5.png",IF(AND(C653&gt;=125,C653&lt;150),"units_pikeman_6.png",IF(AND(C653&gt;=150,C653&lt;175),"units_pikeman_7.png",IF(AND(C653&gt;=175,C653&lt;200),"units_pikeman_8.png",IF(AND(C653&gt;=200,C653&lt;225),"units_pikeman_9.png",IF(AND(C653&gt;=225,C653&lt;250),"units_pikeman_10.png",IF(AND(C653&gt;=250,C653&lt;275),"units_pikeman_11.png",IF(AND(C653&gt;=275,C653&lt;300),"units_pikeman_12.png","units_pikeman_13.png"))))))))))))</f>
        <v>units_pikeman_9.png</v>
      </c>
      <c r="E653" s="5" t="str">
        <f t="shared" ref="E653" si="5041">"Lkey_combat_unit_pikeman_"&amp;C653</f>
        <v>Lkey_combat_unit_pikeman_218</v>
      </c>
      <c r="F653" s="6">
        <f t="shared" ref="F653" si="5042">INT(F650+1.3*C653)</f>
        <v>31053</v>
      </c>
      <c r="G653" s="2">
        <f t="shared" ref="G653" si="5043">INT(G650+0.5*C653)</f>
        <v>11891</v>
      </c>
      <c r="H653" s="2">
        <f t="shared" ref="H653" si="5044">INT(H650+0.5*C653)</f>
        <v>11891</v>
      </c>
      <c r="I653" s="2">
        <f t="shared" ref="I653" si="5045">INT(I650+0.7*C653)</f>
        <v>16633</v>
      </c>
      <c r="J653" s="6" t="s">
        <v>23</v>
      </c>
      <c r="K653" s="2">
        <f t="shared" ref="K653" si="5046">INT(K650+0.5*C653)</f>
        <v>11931</v>
      </c>
      <c r="L653" s="2" t="s">
        <v>24</v>
      </c>
      <c r="M653" s="2">
        <f t="shared" si="5038"/>
        <v>1090</v>
      </c>
      <c r="N653" s="2" t="s">
        <v>27</v>
      </c>
      <c r="O653" s="2">
        <f t="shared" ref="O653" si="5047">INT(O650+0.1*C653)</f>
        <v>2289</v>
      </c>
      <c r="P653" s="2">
        <f t="shared" si="5010"/>
        <v>148</v>
      </c>
    </row>
    <row r="654" spans="1:16" x14ac:dyDescent="0.25">
      <c r="A654" s="5" t="s">
        <v>680</v>
      </c>
      <c r="B654" s="2" t="s">
        <v>1</v>
      </c>
      <c r="C654" s="2">
        <f t="shared" si="4637"/>
        <v>218</v>
      </c>
      <c r="D654" s="5" t="str">
        <f t="shared" ref="D654" si="5048">IF(AND(C654&gt;0,C654&lt;25),"units_archer_1.png",IF(AND(C654&gt;=25,C654&lt;50),"units_archer_2.png",IF(AND(C654&gt;=50,C654&lt;75),"units_archer_3.png",IF(AND(C654&gt;=75,C654&lt;100),"units_archer_4.png",IF(AND(C654&gt;=100,C654&lt;125),"units_archer_5.png",IF(AND(C654&gt;=125,C654&lt;150),"units_archer_6.png",IF(AND(C654&gt;=150,C654&lt;175),"units_archer_7.png",IF(AND(C654&gt;=175,C654&lt;200),"units_archer_8.png",IF(AND(C654&gt;=200,C654&lt;225),"units_archer_9.png",IF(AND(C654&gt;=225,C654&lt;250),"units_archer_10.png",IF(AND(C654&gt;=250,C654&lt;275),"units_archer_11.png",IF(AND(C654&gt;=275,C654&lt;300),"units_pikeman_12.png","units_pikeman_13.png"))))))))))))</f>
        <v>units_archer_9.png</v>
      </c>
      <c r="E654" s="5" t="str">
        <f t="shared" ref="E654" si="5049">"Lkey_combat_unit_archer_"&amp;C654</f>
        <v>Lkey_combat_unit_archer_218</v>
      </c>
      <c r="F654" s="6">
        <f t="shared" ref="F654" si="5050">INT(F651+0.9*C654)</f>
        <v>21485</v>
      </c>
      <c r="G654" s="2">
        <f t="shared" ref="G654" si="5051">INT(G651+0.3*C654)</f>
        <v>7063</v>
      </c>
      <c r="H654" s="2">
        <f t="shared" ref="H654" si="5052">INT(H651+0.75*C654)</f>
        <v>17847</v>
      </c>
      <c r="I654" s="2">
        <f t="shared" ref="I654" si="5053">INT(I651+0.4*C654)</f>
        <v>9467</v>
      </c>
      <c r="J654" s="6" t="s">
        <v>23</v>
      </c>
      <c r="K654" s="2">
        <f t="shared" ref="K654:K655" si="5054">INT(K651+0.1*C654)</f>
        <v>2299</v>
      </c>
      <c r="L654" s="2" t="s">
        <v>24</v>
      </c>
      <c r="M654" s="2">
        <f t="shared" ref="M654" si="5055">INT(M651+0.5*C654)</f>
        <v>11921</v>
      </c>
      <c r="N654" s="2" t="s">
        <v>27</v>
      </c>
      <c r="O654" s="2">
        <f t="shared" ref="O654" si="5056">INT(O651+0.05*C654)</f>
        <v>1090</v>
      </c>
      <c r="P654" s="2">
        <f t="shared" si="5010"/>
        <v>153</v>
      </c>
    </row>
    <row r="655" spans="1:16" x14ac:dyDescent="0.25">
      <c r="A655" s="5" t="s">
        <v>681</v>
      </c>
      <c r="B655" s="2" t="s">
        <v>3</v>
      </c>
      <c r="C655" s="2">
        <f t="shared" si="4637"/>
        <v>218</v>
      </c>
      <c r="D655" s="5" t="str">
        <f t="shared" ref="D655" si="5057">IF(AND(C655&gt;0,C655&lt;25),"units_knight_1.png",IF(AND(C655&gt;=25,C655&lt;50),"units_knight_2.png",IF(AND(C655&gt;=50,C655&lt;75),"units_knight_3.png",IF(AND(C655&gt;=75,C655&lt;100),"units_knight_4.png",IF(AND(C655&gt;=100,C655&lt;125),"units_knight_5.png",IF(AND(C655&gt;=125,C655&lt;150),"units_knight_6.png",IF(AND(C655&gt;=150,C655&lt;175),"units_knight_7.png",IF(AND(C655&gt;=175,C655&lt;200),"units_knight_8.png",IF(AND(C655&gt;=200,C655&lt;225),"units_knight_9.png",IF(AND(C655&gt;=225,C655&lt;250),"units_knight_10.png",IF(AND(C655&gt;=250,C655&lt;275),"units_knight_11.png",IF(AND(C655&gt;=275,C655&lt;300),"units_pikeman_12.png","units_pikeman_13.png"))))))))))))</f>
        <v>units_knight_9.png</v>
      </c>
      <c r="E655" s="5" t="str">
        <f t="shared" ref="E655" si="5058">"Lkey_combat_unit_knight_"&amp;C655</f>
        <v>Lkey_combat_unit_knight_218</v>
      </c>
      <c r="F655" s="6">
        <f t="shared" ref="F655" si="5059">INT(F652+1.1*C655)</f>
        <v>26259</v>
      </c>
      <c r="G655" s="2">
        <f t="shared" ref="G655" si="5060">INT(G652+0.6*C655)</f>
        <v>14260</v>
      </c>
      <c r="H655" s="2">
        <f t="shared" ref="H655" si="5061">INT(H652+0.65*C655)</f>
        <v>15426</v>
      </c>
      <c r="I655" s="2">
        <f t="shared" ref="I655" si="5062">INT(I652+0.2*C655)</f>
        <v>4687</v>
      </c>
      <c r="J655" s="6" t="s">
        <v>23</v>
      </c>
      <c r="K655" s="2">
        <f t="shared" si="5054"/>
        <v>2309</v>
      </c>
      <c r="L655" s="2" t="s">
        <v>24</v>
      </c>
      <c r="M655" s="2">
        <f t="shared" ref="M655:M656" si="5063">INT(M652+0.05*C655)</f>
        <v>1090</v>
      </c>
      <c r="N655" s="2" t="s">
        <v>27</v>
      </c>
      <c r="O655" s="2">
        <f t="shared" ref="O655" si="5064">INT(O652+0.5*C655)</f>
        <v>11911</v>
      </c>
      <c r="P655" s="2">
        <f t="shared" si="5010"/>
        <v>158</v>
      </c>
    </row>
    <row r="656" spans="1:16" x14ac:dyDescent="0.25">
      <c r="A656" s="5" t="s">
        <v>682</v>
      </c>
      <c r="B656" s="2" t="s">
        <v>15</v>
      </c>
      <c r="C656" s="2">
        <f t="shared" si="4637"/>
        <v>219</v>
      </c>
      <c r="D656" s="5" t="str">
        <f t="shared" ref="D656" si="5065">IF(AND(C656&gt;0,C656&lt;25),"units_pikeman_1.png",IF(AND(C656&gt;=25,C656&lt;50),"units_pikeman_2.png",IF(AND(C656&gt;=50,C656&lt;75),"units_pikeman_3.png",IF(AND(C656&gt;=75,C656&lt;100),"units_pikeman_4.png",IF(AND(C656&gt;=100,C656&lt;125),"units_pikeman_5.png",IF(AND(C656&gt;=125,C656&lt;150),"units_pikeman_6.png",IF(AND(C656&gt;=150,C656&lt;175),"units_pikeman_7.png",IF(AND(C656&gt;=175,C656&lt;200),"units_pikeman_8.png",IF(AND(C656&gt;=200,C656&lt;225),"units_pikeman_9.png",IF(AND(C656&gt;=225,C656&lt;250),"units_pikeman_10.png",IF(AND(C656&gt;=250,C656&lt;275),"units_pikeman_11.png",IF(AND(C656&gt;=275,C656&lt;300),"units_pikeman_12.png","units_pikeman_13.png"))))))))))))</f>
        <v>units_pikeman_9.png</v>
      </c>
      <c r="E656" s="5" t="str">
        <f t="shared" si="4639"/>
        <v>Lkey_combat_unit_pikeman_219</v>
      </c>
      <c r="F656" s="6">
        <f t="shared" ref="F656" si="5066">INT(F653+1.3*C656)</f>
        <v>31337</v>
      </c>
      <c r="G656" s="2">
        <f t="shared" ref="G656" si="5067">INT(G653+0.5*C656)</f>
        <v>12000</v>
      </c>
      <c r="H656" s="2">
        <f t="shared" ref="H656" si="5068">INT(H653+0.5*C656)</f>
        <v>12000</v>
      </c>
      <c r="I656" s="2">
        <f t="shared" ref="I656" si="5069">INT(I653+0.7*C656)</f>
        <v>16786</v>
      </c>
      <c r="J656" s="6" t="s">
        <v>23</v>
      </c>
      <c r="K656" s="2">
        <f t="shared" ref="K656" si="5070">INT(K653+0.5*C656)</f>
        <v>12040</v>
      </c>
      <c r="L656" s="2" t="s">
        <v>24</v>
      </c>
      <c r="M656" s="2">
        <f t="shared" si="5063"/>
        <v>1100</v>
      </c>
      <c r="N656" s="2" t="s">
        <v>27</v>
      </c>
      <c r="O656" s="2">
        <f t="shared" ref="O656" si="5071">INT(O653+0.1*C656)</f>
        <v>2310</v>
      </c>
      <c r="P656" s="2">
        <f t="shared" si="5010"/>
        <v>150</v>
      </c>
    </row>
    <row r="657" spans="1:16" x14ac:dyDescent="0.25">
      <c r="A657" s="5" t="s">
        <v>683</v>
      </c>
      <c r="B657" s="2" t="s">
        <v>1</v>
      </c>
      <c r="C657" s="2">
        <f t="shared" si="4637"/>
        <v>219</v>
      </c>
      <c r="D657" s="5" t="str">
        <f t="shared" ref="D657" si="5072">IF(AND(C657&gt;0,C657&lt;25),"units_archer_1.png",IF(AND(C657&gt;=25,C657&lt;50),"units_archer_2.png",IF(AND(C657&gt;=50,C657&lt;75),"units_archer_3.png",IF(AND(C657&gt;=75,C657&lt;100),"units_archer_4.png",IF(AND(C657&gt;=100,C657&lt;125),"units_archer_5.png",IF(AND(C657&gt;=125,C657&lt;150),"units_archer_6.png",IF(AND(C657&gt;=150,C657&lt;175),"units_archer_7.png",IF(AND(C657&gt;=175,C657&lt;200),"units_archer_8.png",IF(AND(C657&gt;=200,C657&lt;225),"units_archer_9.png",IF(AND(C657&gt;=225,C657&lt;250),"units_archer_10.png",IF(AND(C657&gt;=250,C657&lt;275),"units_archer_11.png",IF(AND(C657&gt;=275,C657&lt;300),"units_pikeman_12.png","units_pikeman_13.png"))))))))))))</f>
        <v>units_archer_9.png</v>
      </c>
      <c r="E657" s="5" t="str">
        <f t="shared" si="4647"/>
        <v>Lkey_combat_unit_archer_219</v>
      </c>
      <c r="F657" s="6">
        <f t="shared" ref="F657" si="5073">INT(F654+0.9*C657)</f>
        <v>21682</v>
      </c>
      <c r="G657" s="2">
        <f t="shared" ref="G657" si="5074">INT(G654+0.3*C657)</f>
        <v>7128</v>
      </c>
      <c r="H657" s="2">
        <f t="shared" ref="H657" si="5075">INT(H654+0.75*C657)</f>
        <v>18011</v>
      </c>
      <c r="I657" s="2">
        <f t="shared" ref="I657" si="5076">INT(I654+0.4*C657)</f>
        <v>9554</v>
      </c>
      <c r="J657" s="6" t="s">
        <v>23</v>
      </c>
      <c r="K657" s="2">
        <f t="shared" ref="K657:K658" si="5077">INT(K654+0.1*C657)</f>
        <v>2320</v>
      </c>
      <c r="L657" s="2" t="s">
        <v>24</v>
      </c>
      <c r="M657" s="2">
        <f t="shared" ref="M657" si="5078">INT(M654+0.5*C657)</f>
        <v>12030</v>
      </c>
      <c r="N657" s="2" t="s">
        <v>27</v>
      </c>
      <c r="O657" s="2">
        <f t="shared" ref="O657" si="5079">INT(O654+0.05*C657)</f>
        <v>1100</v>
      </c>
      <c r="P657" s="2">
        <f t="shared" si="5010"/>
        <v>155</v>
      </c>
    </row>
    <row r="658" spans="1:16" x14ac:dyDescent="0.25">
      <c r="A658" s="5" t="s">
        <v>684</v>
      </c>
      <c r="B658" s="2" t="s">
        <v>3</v>
      </c>
      <c r="C658" s="2">
        <f t="shared" si="4637"/>
        <v>219</v>
      </c>
      <c r="D658" s="5" t="str">
        <f t="shared" ref="D658" si="5080">IF(AND(C658&gt;0,C658&lt;25),"units_knight_1.png",IF(AND(C658&gt;=25,C658&lt;50),"units_knight_2.png",IF(AND(C658&gt;=50,C658&lt;75),"units_knight_3.png",IF(AND(C658&gt;=75,C658&lt;100),"units_knight_4.png",IF(AND(C658&gt;=100,C658&lt;125),"units_knight_5.png",IF(AND(C658&gt;=125,C658&lt;150),"units_knight_6.png",IF(AND(C658&gt;=150,C658&lt;175),"units_knight_7.png",IF(AND(C658&gt;=175,C658&lt;200),"units_knight_8.png",IF(AND(C658&gt;=200,C658&lt;225),"units_knight_9.png",IF(AND(C658&gt;=225,C658&lt;250),"units_knight_10.png",IF(AND(C658&gt;=250,C658&lt;275),"units_knight_11.png",IF(AND(C658&gt;=275,C658&lt;300),"units_pikeman_12.png","units_pikeman_13.png"))))))))))))</f>
        <v>units_knight_9.png</v>
      </c>
      <c r="E658" s="5" t="str">
        <f t="shared" si="4656"/>
        <v>Lkey_combat_unit_knight_219</v>
      </c>
      <c r="F658" s="6">
        <f t="shared" ref="F658" si="5081">INT(F655+1.1*C658)</f>
        <v>26499</v>
      </c>
      <c r="G658" s="2">
        <f t="shared" ref="G658" si="5082">INT(G655+0.6*C658)</f>
        <v>14391</v>
      </c>
      <c r="H658" s="2">
        <f t="shared" ref="H658" si="5083">INT(H655+0.65*C658)</f>
        <v>15568</v>
      </c>
      <c r="I658" s="2">
        <f t="shared" ref="I658" si="5084">INT(I655+0.2*C658)</f>
        <v>4730</v>
      </c>
      <c r="J658" s="6" t="s">
        <v>23</v>
      </c>
      <c r="K658" s="2">
        <f t="shared" si="5077"/>
        <v>2330</v>
      </c>
      <c r="L658" s="2" t="s">
        <v>24</v>
      </c>
      <c r="M658" s="2">
        <f t="shared" ref="M658:M659" si="5085">INT(M655+0.05*C658)</f>
        <v>1100</v>
      </c>
      <c r="N658" s="2" t="s">
        <v>27</v>
      </c>
      <c r="O658" s="2">
        <f t="shared" ref="O658" si="5086">INT(O655+0.5*C658)</f>
        <v>12020</v>
      </c>
      <c r="P658" s="2">
        <f t="shared" si="5010"/>
        <v>160</v>
      </c>
    </row>
    <row r="659" spans="1:16" x14ac:dyDescent="0.25">
      <c r="A659" s="5" t="s">
        <v>685</v>
      </c>
      <c r="B659" s="2" t="s">
        <v>15</v>
      </c>
      <c r="C659" s="2">
        <f t="shared" si="4637"/>
        <v>220</v>
      </c>
      <c r="D659" s="5" t="str">
        <f t="shared" ref="D659" si="5087">IF(AND(C659&gt;0,C659&lt;25),"units_pikeman_1.png",IF(AND(C659&gt;=25,C659&lt;50),"units_pikeman_2.png",IF(AND(C659&gt;=50,C659&lt;75),"units_pikeman_3.png",IF(AND(C659&gt;=75,C659&lt;100),"units_pikeman_4.png",IF(AND(C659&gt;=100,C659&lt;125),"units_pikeman_5.png",IF(AND(C659&gt;=125,C659&lt;150),"units_pikeman_6.png",IF(AND(C659&gt;=150,C659&lt;175),"units_pikeman_7.png",IF(AND(C659&gt;=175,C659&lt;200),"units_pikeman_8.png",IF(AND(C659&gt;=200,C659&lt;225),"units_pikeman_9.png",IF(AND(C659&gt;=225,C659&lt;250),"units_pikeman_10.png",IF(AND(C659&gt;=250,C659&lt;275),"units_pikeman_11.png",IF(AND(C659&gt;=275,C659&lt;300),"units_pikeman_12.png","units_pikeman_13.png"))))))))))))</f>
        <v>units_pikeman_9.png</v>
      </c>
      <c r="E659" s="5" t="str">
        <f t="shared" si="4664"/>
        <v>Lkey_combat_unit_pikeman_220</v>
      </c>
      <c r="F659" s="6">
        <f t="shared" ref="F659" si="5088">INT(F656+1.3*C659)</f>
        <v>31623</v>
      </c>
      <c r="G659" s="2">
        <f t="shared" ref="G659" si="5089">INT(G656+0.5*C659)</f>
        <v>12110</v>
      </c>
      <c r="H659" s="2">
        <f t="shared" ref="H659" si="5090">INT(H656+0.5*C659)</f>
        <v>12110</v>
      </c>
      <c r="I659" s="2">
        <f t="shared" ref="I659" si="5091">INT(I656+0.7*C659)</f>
        <v>16940</v>
      </c>
      <c r="J659" s="6" t="s">
        <v>23</v>
      </c>
      <c r="K659" s="2">
        <f t="shared" ref="K659" si="5092">INT(K656+0.5*C659)</f>
        <v>12150</v>
      </c>
      <c r="L659" s="2" t="s">
        <v>24</v>
      </c>
      <c r="M659" s="2">
        <f t="shared" si="5085"/>
        <v>1111</v>
      </c>
      <c r="N659" s="2" t="s">
        <v>27</v>
      </c>
      <c r="O659" s="2">
        <f t="shared" ref="O659" si="5093">INT(O656+0.1*C659)</f>
        <v>2332</v>
      </c>
      <c r="P659" s="2">
        <f t="shared" si="5010"/>
        <v>152</v>
      </c>
    </row>
    <row r="660" spans="1:16" x14ac:dyDescent="0.25">
      <c r="A660" s="5" t="s">
        <v>686</v>
      </c>
      <c r="B660" s="2" t="s">
        <v>1</v>
      </c>
      <c r="C660" s="2">
        <f t="shared" si="4637"/>
        <v>220</v>
      </c>
      <c r="D660" s="5" t="str">
        <f t="shared" ref="D660" si="5094">IF(AND(C660&gt;0,C660&lt;25),"units_archer_1.png",IF(AND(C660&gt;=25,C660&lt;50),"units_archer_2.png",IF(AND(C660&gt;=50,C660&lt;75),"units_archer_3.png",IF(AND(C660&gt;=75,C660&lt;100),"units_archer_4.png",IF(AND(C660&gt;=100,C660&lt;125),"units_archer_5.png",IF(AND(C660&gt;=125,C660&lt;150),"units_archer_6.png",IF(AND(C660&gt;=150,C660&lt;175),"units_archer_7.png",IF(AND(C660&gt;=175,C660&lt;200),"units_archer_8.png",IF(AND(C660&gt;=200,C660&lt;225),"units_archer_9.png",IF(AND(C660&gt;=225,C660&lt;250),"units_archer_10.png",IF(AND(C660&gt;=250,C660&lt;275),"units_archer_11.png",IF(AND(C660&gt;=275,C660&lt;300),"units_pikeman_12.png","units_pikeman_13.png"))))))))))))</f>
        <v>units_archer_9.png</v>
      </c>
      <c r="E660" s="5" t="str">
        <f t="shared" si="4672"/>
        <v>Lkey_combat_unit_archer_220</v>
      </c>
      <c r="F660" s="6">
        <f t="shared" ref="F660" si="5095">INT(F657+0.9*C660)</f>
        <v>21880</v>
      </c>
      <c r="G660" s="2">
        <f t="shared" ref="G660" si="5096">INT(G657+0.3*C660)</f>
        <v>7194</v>
      </c>
      <c r="H660" s="2">
        <f t="shared" ref="H660" si="5097">INT(H657+0.75*C660)</f>
        <v>18176</v>
      </c>
      <c r="I660" s="2">
        <f t="shared" ref="I660" si="5098">INT(I657+0.4*C660)</f>
        <v>9642</v>
      </c>
      <c r="J660" s="6" t="s">
        <v>23</v>
      </c>
      <c r="K660" s="2">
        <f t="shared" ref="K660:K661" si="5099">INT(K657+0.1*C660)</f>
        <v>2342</v>
      </c>
      <c r="L660" s="2" t="s">
        <v>24</v>
      </c>
      <c r="M660" s="2">
        <f t="shared" ref="M660" si="5100">INT(M657+0.5*C660)</f>
        <v>12140</v>
      </c>
      <c r="N660" s="2" t="s">
        <v>27</v>
      </c>
      <c r="O660" s="2">
        <f t="shared" ref="O660" si="5101">INT(O657+0.05*C660)</f>
        <v>1111</v>
      </c>
      <c r="P660" s="2">
        <f t="shared" si="5010"/>
        <v>157</v>
      </c>
    </row>
    <row r="661" spans="1:16" x14ac:dyDescent="0.25">
      <c r="A661" s="5" t="s">
        <v>687</v>
      </c>
      <c r="B661" s="2" t="s">
        <v>3</v>
      </c>
      <c r="C661" s="2">
        <f t="shared" si="4637"/>
        <v>220</v>
      </c>
      <c r="D661" s="5" t="str">
        <f t="shared" ref="D661" si="5102">IF(AND(C661&gt;0,C661&lt;25),"units_knight_1.png",IF(AND(C661&gt;=25,C661&lt;50),"units_knight_2.png",IF(AND(C661&gt;=50,C661&lt;75),"units_knight_3.png",IF(AND(C661&gt;=75,C661&lt;100),"units_knight_4.png",IF(AND(C661&gt;=100,C661&lt;125),"units_knight_5.png",IF(AND(C661&gt;=125,C661&lt;150),"units_knight_6.png",IF(AND(C661&gt;=150,C661&lt;175),"units_knight_7.png",IF(AND(C661&gt;=175,C661&lt;200),"units_knight_8.png",IF(AND(C661&gt;=200,C661&lt;225),"units_knight_9.png",IF(AND(C661&gt;=225,C661&lt;250),"units_knight_10.png",IF(AND(C661&gt;=250,C661&lt;275),"units_knight_11.png",IF(AND(C661&gt;=275,C661&lt;300),"units_pikeman_12.png","units_pikeman_13.png"))))))))))))</f>
        <v>units_knight_9.png</v>
      </c>
      <c r="E661" s="5" t="str">
        <f t="shared" si="4681"/>
        <v>Lkey_combat_unit_knight_220</v>
      </c>
      <c r="F661" s="6">
        <f t="shared" ref="F661" si="5103">INT(F658+1.1*C661)</f>
        <v>26741</v>
      </c>
      <c r="G661" s="2">
        <f t="shared" ref="G661" si="5104">INT(G658+0.6*C661)</f>
        <v>14523</v>
      </c>
      <c r="H661" s="2">
        <f t="shared" ref="H661" si="5105">INT(H658+0.65*C661)</f>
        <v>15711</v>
      </c>
      <c r="I661" s="2">
        <f t="shared" ref="I661" si="5106">INT(I658+0.2*C661)</f>
        <v>4774</v>
      </c>
      <c r="J661" s="6" t="s">
        <v>23</v>
      </c>
      <c r="K661" s="2">
        <f t="shared" si="5099"/>
        <v>2352</v>
      </c>
      <c r="L661" s="2" t="s">
        <v>24</v>
      </c>
      <c r="M661" s="2">
        <f t="shared" ref="M661:M662" si="5107">INT(M658+0.05*C661)</f>
        <v>1111</v>
      </c>
      <c r="N661" s="2" t="s">
        <v>27</v>
      </c>
      <c r="O661" s="2">
        <f t="shared" ref="O661" si="5108">INT(O658+0.5*C661)</f>
        <v>12130</v>
      </c>
      <c r="P661" s="2">
        <f t="shared" si="5010"/>
        <v>162</v>
      </c>
    </row>
    <row r="662" spans="1:16" x14ac:dyDescent="0.25">
      <c r="A662" s="5" t="s">
        <v>688</v>
      </c>
      <c r="B662" s="2" t="s">
        <v>15</v>
      </c>
      <c r="C662" s="2">
        <f t="shared" si="4637"/>
        <v>221</v>
      </c>
      <c r="D662" s="5" t="str">
        <f t="shared" ref="D662" si="5109">IF(AND(C662&gt;0,C662&lt;25),"units_pikeman_1.png",IF(AND(C662&gt;=25,C662&lt;50),"units_pikeman_2.png",IF(AND(C662&gt;=50,C662&lt;75),"units_pikeman_3.png",IF(AND(C662&gt;=75,C662&lt;100),"units_pikeman_4.png",IF(AND(C662&gt;=100,C662&lt;125),"units_pikeman_5.png",IF(AND(C662&gt;=125,C662&lt;150),"units_pikeman_6.png",IF(AND(C662&gt;=150,C662&lt;175),"units_pikeman_7.png",IF(AND(C662&gt;=175,C662&lt;200),"units_pikeman_8.png",IF(AND(C662&gt;=200,C662&lt;225),"units_pikeman_9.png",IF(AND(C662&gt;=225,C662&lt;250),"units_pikeman_10.png",IF(AND(C662&gt;=250,C662&lt;275),"units_pikeman_11.png",IF(AND(C662&gt;=275,C662&lt;300),"units_pikeman_12.png","units_pikeman_13.png"))))))))))))</f>
        <v>units_pikeman_9.png</v>
      </c>
      <c r="E662" s="5" t="str">
        <f t="shared" si="4689"/>
        <v>Lkey_combat_unit_pikeman_221</v>
      </c>
      <c r="F662" s="6">
        <f t="shared" ref="F662" si="5110">INT(F659+1.3*C662)</f>
        <v>31910</v>
      </c>
      <c r="G662" s="2">
        <f t="shared" ref="G662" si="5111">INT(G659+0.5*C662)</f>
        <v>12220</v>
      </c>
      <c r="H662" s="2">
        <f t="shared" ref="H662" si="5112">INT(H659+0.5*C662)</f>
        <v>12220</v>
      </c>
      <c r="I662" s="2">
        <f t="shared" ref="I662" si="5113">INT(I659+0.7*C662)</f>
        <v>17094</v>
      </c>
      <c r="J662" s="6" t="s">
        <v>23</v>
      </c>
      <c r="K662" s="2">
        <f t="shared" ref="K662" si="5114">INT(K659+0.5*C662)</f>
        <v>12260</v>
      </c>
      <c r="L662" s="2" t="s">
        <v>24</v>
      </c>
      <c r="M662" s="2">
        <f t="shared" si="5107"/>
        <v>1122</v>
      </c>
      <c r="N662" s="2" t="s">
        <v>27</v>
      </c>
      <c r="O662" s="2">
        <f t="shared" ref="O662" si="5115">INT(O659+0.1*C662)</f>
        <v>2354</v>
      </c>
      <c r="P662" s="2">
        <f t="shared" si="5010"/>
        <v>154</v>
      </c>
    </row>
    <row r="663" spans="1:16" x14ac:dyDescent="0.25">
      <c r="A663" s="5" t="s">
        <v>689</v>
      </c>
      <c r="B663" s="2" t="s">
        <v>1</v>
      </c>
      <c r="C663" s="2">
        <f t="shared" si="4637"/>
        <v>221</v>
      </c>
      <c r="D663" s="5" t="str">
        <f t="shared" ref="D663" si="5116">IF(AND(C663&gt;0,C663&lt;25),"units_archer_1.png",IF(AND(C663&gt;=25,C663&lt;50),"units_archer_2.png",IF(AND(C663&gt;=50,C663&lt;75),"units_archer_3.png",IF(AND(C663&gt;=75,C663&lt;100),"units_archer_4.png",IF(AND(C663&gt;=100,C663&lt;125),"units_archer_5.png",IF(AND(C663&gt;=125,C663&lt;150),"units_archer_6.png",IF(AND(C663&gt;=150,C663&lt;175),"units_archer_7.png",IF(AND(C663&gt;=175,C663&lt;200),"units_archer_8.png",IF(AND(C663&gt;=200,C663&lt;225),"units_archer_9.png",IF(AND(C663&gt;=225,C663&lt;250),"units_archer_10.png",IF(AND(C663&gt;=250,C663&lt;275),"units_archer_11.png",IF(AND(C663&gt;=275,C663&lt;300),"units_pikeman_12.png","units_pikeman_13.png"))))))))))))</f>
        <v>units_archer_9.png</v>
      </c>
      <c r="E663" s="5" t="str">
        <f t="shared" si="4697"/>
        <v>Lkey_combat_unit_archer_221</v>
      </c>
      <c r="F663" s="6">
        <f t="shared" ref="F663" si="5117">INT(F660+0.9*C663)</f>
        <v>22078</v>
      </c>
      <c r="G663" s="2">
        <f t="shared" ref="G663" si="5118">INT(G660+0.3*C663)</f>
        <v>7260</v>
      </c>
      <c r="H663" s="2">
        <f t="shared" ref="H663" si="5119">INT(H660+0.75*C663)</f>
        <v>18341</v>
      </c>
      <c r="I663" s="2">
        <f t="shared" ref="I663" si="5120">INT(I660+0.4*C663)</f>
        <v>9730</v>
      </c>
      <c r="J663" s="6" t="s">
        <v>23</v>
      </c>
      <c r="K663" s="2">
        <f t="shared" ref="K663:K664" si="5121">INT(K660+0.1*C663)</f>
        <v>2364</v>
      </c>
      <c r="L663" s="2" t="s">
        <v>24</v>
      </c>
      <c r="M663" s="2">
        <f t="shared" ref="M663" si="5122">INT(M660+0.5*C663)</f>
        <v>12250</v>
      </c>
      <c r="N663" s="2" t="s">
        <v>27</v>
      </c>
      <c r="O663" s="2">
        <f t="shared" ref="O663" si="5123">INT(O660+0.05*C663)</f>
        <v>1122</v>
      </c>
      <c r="P663" s="2">
        <f t="shared" si="5010"/>
        <v>159</v>
      </c>
    </row>
    <row r="664" spans="1:16" x14ac:dyDescent="0.25">
      <c r="A664" s="5" t="s">
        <v>690</v>
      </c>
      <c r="B664" s="2" t="s">
        <v>3</v>
      </c>
      <c r="C664" s="2">
        <f t="shared" si="4637"/>
        <v>221</v>
      </c>
      <c r="D664" s="5" t="str">
        <f t="shared" ref="D664" si="5124">IF(AND(C664&gt;0,C664&lt;25),"units_knight_1.png",IF(AND(C664&gt;=25,C664&lt;50),"units_knight_2.png",IF(AND(C664&gt;=50,C664&lt;75),"units_knight_3.png",IF(AND(C664&gt;=75,C664&lt;100),"units_knight_4.png",IF(AND(C664&gt;=100,C664&lt;125),"units_knight_5.png",IF(AND(C664&gt;=125,C664&lt;150),"units_knight_6.png",IF(AND(C664&gt;=150,C664&lt;175),"units_knight_7.png",IF(AND(C664&gt;=175,C664&lt;200),"units_knight_8.png",IF(AND(C664&gt;=200,C664&lt;225),"units_knight_9.png",IF(AND(C664&gt;=225,C664&lt;250),"units_knight_10.png",IF(AND(C664&gt;=250,C664&lt;275),"units_knight_11.png",IF(AND(C664&gt;=275,C664&lt;300),"units_pikeman_12.png","units_pikeman_13.png"))))))))))))</f>
        <v>units_knight_9.png</v>
      </c>
      <c r="E664" s="5" t="str">
        <f t="shared" si="4706"/>
        <v>Lkey_combat_unit_knight_221</v>
      </c>
      <c r="F664" s="6">
        <f t="shared" ref="F664" si="5125">INT(F661+1.1*C664)</f>
        <v>26984</v>
      </c>
      <c r="G664" s="2">
        <f t="shared" ref="G664" si="5126">INT(G661+0.6*C664)</f>
        <v>14655</v>
      </c>
      <c r="H664" s="2">
        <f t="shared" ref="H664" si="5127">INT(H661+0.65*C664)</f>
        <v>15854</v>
      </c>
      <c r="I664" s="2">
        <f t="shared" ref="I664" si="5128">INT(I661+0.2*C664)</f>
        <v>4818</v>
      </c>
      <c r="J664" s="6" t="s">
        <v>23</v>
      </c>
      <c r="K664" s="2">
        <f t="shared" si="5121"/>
        <v>2374</v>
      </c>
      <c r="L664" s="2" t="s">
        <v>24</v>
      </c>
      <c r="M664" s="2">
        <f t="shared" ref="M664:M665" si="5129">INT(M661+0.05*C664)</f>
        <v>1122</v>
      </c>
      <c r="N664" s="2" t="s">
        <v>27</v>
      </c>
      <c r="O664" s="2">
        <f t="shared" ref="O664" si="5130">INT(O661+0.5*C664)</f>
        <v>12240</v>
      </c>
      <c r="P664" s="2">
        <f t="shared" si="5010"/>
        <v>164</v>
      </c>
    </row>
    <row r="665" spans="1:16" x14ac:dyDescent="0.25">
      <c r="A665" s="5" t="s">
        <v>691</v>
      </c>
      <c r="B665" s="2" t="s">
        <v>15</v>
      </c>
      <c r="C665" s="2">
        <f t="shared" si="4637"/>
        <v>222</v>
      </c>
      <c r="D665" s="5" t="str">
        <f t="shared" ref="D665" si="5131">IF(AND(C665&gt;0,C665&lt;25),"units_pikeman_1.png",IF(AND(C665&gt;=25,C665&lt;50),"units_pikeman_2.png",IF(AND(C665&gt;=50,C665&lt;75),"units_pikeman_3.png",IF(AND(C665&gt;=75,C665&lt;100),"units_pikeman_4.png",IF(AND(C665&gt;=100,C665&lt;125),"units_pikeman_5.png",IF(AND(C665&gt;=125,C665&lt;150),"units_pikeman_6.png",IF(AND(C665&gt;=150,C665&lt;175),"units_pikeman_7.png",IF(AND(C665&gt;=175,C665&lt;200),"units_pikeman_8.png",IF(AND(C665&gt;=200,C665&lt;225),"units_pikeman_9.png",IF(AND(C665&gt;=225,C665&lt;250),"units_pikeman_10.png",IF(AND(C665&gt;=250,C665&lt;275),"units_pikeman_11.png",IF(AND(C665&gt;=275,C665&lt;300),"units_pikeman_12.png","units_pikeman_13.png"))))))))))))</f>
        <v>units_pikeman_9.png</v>
      </c>
      <c r="E665" s="5" t="str">
        <f t="shared" si="4714"/>
        <v>Lkey_combat_unit_pikeman_222</v>
      </c>
      <c r="F665" s="6">
        <f t="shared" ref="F665" si="5132">INT(F662+1.3*C665)</f>
        <v>32198</v>
      </c>
      <c r="G665" s="2">
        <f t="shared" ref="G665" si="5133">INT(G662+0.5*C665)</f>
        <v>12331</v>
      </c>
      <c r="H665" s="2">
        <f t="shared" ref="H665" si="5134">INT(H662+0.5*C665)</f>
        <v>12331</v>
      </c>
      <c r="I665" s="2">
        <f t="shared" ref="I665" si="5135">INT(I662+0.7*C665)</f>
        <v>17249</v>
      </c>
      <c r="J665" s="6" t="s">
        <v>23</v>
      </c>
      <c r="K665" s="2">
        <f t="shared" ref="K665" si="5136">INT(K662+0.5*C665)</f>
        <v>12371</v>
      </c>
      <c r="L665" s="2" t="s">
        <v>24</v>
      </c>
      <c r="M665" s="2">
        <f t="shared" si="5129"/>
        <v>1133</v>
      </c>
      <c r="N665" s="2" t="s">
        <v>27</v>
      </c>
      <c r="O665" s="2">
        <f t="shared" ref="O665" si="5137">INT(O662+0.1*C665)</f>
        <v>2376</v>
      </c>
      <c r="P665" s="2">
        <f t="shared" si="5010"/>
        <v>156</v>
      </c>
    </row>
    <row r="666" spans="1:16" x14ac:dyDescent="0.25">
      <c r="A666" s="5" t="s">
        <v>692</v>
      </c>
      <c r="B666" s="2" t="s">
        <v>1</v>
      </c>
      <c r="C666" s="2">
        <f t="shared" ref="C666:C729" si="5138">C663+1</f>
        <v>222</v>
      </c>
      <c r="D666" s="5" t="str">
        <f t="shared" ref="D666" si="5139">IF(AND(C666&gt;0,C666&lt;25),"units_archer_1.png",IF(AND(C666&gt;=25,C666&lt;50),"units_archer_2.png",IF(AND(C666&gt;=50,C666&lt;75),"units_archer_3.png",IF(AND(C666&gt;=75,C666&lt;100),"units_archer_4.png",IF(AND(C666&gt;=100,C666&lt;125),"units_archer_5.png",IF(AND(C666&gt;=125,C666&lt;150),"units_archer_6.png",IF(AND(C666&gt;=150,C666&lt;175),"units_archer_7.png",IF(AND(C666&gt;=175,C666&lt;200),"units_archer_8.png",IF(AND(C666&gt;=200,C666&lt;225),"units_archer_9.png",IF(AND(C666&gt;=225,C666&lt;250),"units_archer_10.png",IF(AND(C666&gt;=250,C666&lt;275),"units_archer_11.png",IF(AND(C666&gt;=275,C666&lt;300),"units_pikeman_12.png","units_pikeman_13.png"))))))))))))</f>
        <v>units_archer_9.png</v>
      </c>
      <c r="E666" s="5" t="str">
        <f t="shared" si="4722"/>
        <v>Lkey_combat_unit_archer_222</v>
      </c>
      <c r="F666" s="6">
        <f t="shared" ref="F666" si="5140">INT(F663+0.9*C666)</f>
        <v>22277</v>
      </c>
      <c r="G666" s="2">
        <f t="shared" ref="G666" si="5141">INT(G663+0.3*C666)</f>
        <v>7326</v>
      </c>
      <c r="H666" s="2">
        <f t="shared" ref="H666" si="5142">INT(H663+0.75*C666)</f>
        <v>18507</v>
      </c>
      <c r="I666" s="2">
        <f t="shared" ref="I666" si="5143">INT(I663+0.4*C666)</f>
        <v>9818</v>
      </c>
      <c r="J666" s="6" t="s">
        <v>23</v>
      </c>
      <c r="K666" s="2">
        <f t="shared" ref="K666:K667" si="5144">INT(K663+0.1*C666)</f>
        <v>2386</v>
      </c>
      <c r="L666" s="2" t="s">
        <v>24</v>
      </c>
      <c r="M666" s="2">
        <f t="shared" ref="M666" si="5145">INT(M663+0.5*C666)</f>
        <v>12361</v>
      </c>
      <c r="N666" s="2" t="s">
        <v>27</v>
      </c>
      <c r="O666" s="2">
        <f t="shared" ref="O666" si="5146">INT(O663+0.05*C666)</f>
        <v>1133</v>
      </c>
      <c r="P666" s="2">
        <f t="shared" si="5010"/>
        <v>161</v>
      </c>
    </row>
    <row r="667" spans="1:16" x14ac:dyDescent="0.25">
      <c r="A667" s="5" t="s">
        <v>693</v>
      </c>
      <c r="B667" s="2" t="s">
        <v>3</v>
      </c>
      <c r="C667" s="2">
        <f t="shared" si="5138"/>
        <v>222</v>
      </c>
      <c r="D667" s="5" t="str">
        <f t="shared" ref="D667" si="5147">IF(AND(C667&gt;0,C667&lt;25),"units_knight_1.png",IF(AND(C667&gt;=25,C667&lt;50),"units_knight_2.png",IF(AND(C667&gt;=50,C667&lt;75),"units_knight_3.png",IF(AND(C667&gt;=75,C667&lt;100),"units_knight_4.png",IF(AND(C667&gt;=100,C667&lt;125),"units_knight_5.png",IF(AND(C667&gt;=125,C667&lt;150),"units_knight_6.png",IF(AND(C667&gt;=150,C667&lt;175),"units_knight_7.png",IF(AND(C667&gt;=175,C667&lt;200),"units_knight_8.png",IF(AND(C667&gt;=200,C667&lt;225),"units_knight_9.png",IF(AND(C667&gt;=225,C667&lt;250),"units_knight_10.png",IF(AND(C667&gt;=250,C667&lt;275),"units_knight_11.png",IF(AND(C667&gt;=275,C667&lt;300),"units_pikeman_12.png","units_pikeman_13.png"))))))))))))</f>
        <v>units_knight_9.png</v>
      </c>
      <c r="E667" s="5" t="str">
        <f t="shared" si="4731"/>
        <v>Lkey_combat_unit_knight_222</v>
      </c>
      <c r="F667" s="6">
        <f t="shared" ref="F667" si="5148">INT(F664+1.1*C667)</f>
        <v>27228</v>
      </c>
      <c r="G667" s="2">
        <f t="shared" ref="G667" si="5149">INT(G664+0.6*C667)</f>
        <v>14788</v>
      </c>
      <c r="H667" s="2">
        <f t="shared" ref="H667" si="5150">INT(H664+0.65*C667)</f>
        <v>15998</v>
      </c>
      <c r="I667" s="2">
        <f t="shared" ref="I667" si="5151">INT(I664+0.2*C667)</f>
        <v>4862</v>
      </c>
      <c r="J667" s="6" t="s">
        <v>23</v>
      </c>
      <c r="K667" s="2">
        <f t="shared" si="5144"/>
        <v>2396</v>
      </c>
      <c r="L667" s="2" t="s">
        <v>24</v>
      </c>
      <c r="M667" s="2">
        <f t="shared" ref="M667:M668" si="5152">INT(M664+0.05*C667)</f>
        <v>1133</v>
      </c>
      <c r="N667" s="2" t="s">
        <v>27</v>
      </c>
      <c r="O667" s="2">
        <f t="shared" ref="O667" si="5153">INT(O664+0.5*C667)</f>
        <v>12351</v>
      </c>
      <c r="P667" s="2">
        <f t="shared" si="5010"/>
        <v>166</v>
      </c>
    </row>
    <row r="668" spans="1:16" x14ac:dyDescent="0.25">
      <c r="A668" s="5" t="s">
        <v>694</v>
      </c>
      <c r="B668" s="2" t="s">
        <v>15</v>
      </c>
      <c r="C668" s="2">
        <f t="shared" si="5138"/>
        <v>223</v>
      </c>
      <c r="D668" s="5" t="str">
        <f t="shared" ref="D668" si="5154">IF(AND(C668&gt;0,C668&lt;25),"units_pikeman_1.png",IF(AND(C668&gt;=25,C668&lt;50),"units_pikeman_2.png",IF(AND(C668&gt;=50,C668&lt;75),"units_pikeman_3.png",IF(AND(C668&gt;=75,C668&lt;100),"units_pikeman_4.png",IF(AND(C668&gt;=100,C668&lt;125),"units_pikeman_5.png",IF(AND(C668&gt;=125,C668&lt;150),"units_pikeman_6.png",IF(AND(C668&gt;=150,C668&lt;175),"units_pikeman_7.png",IF(AND(C668&gt;=175,C668&lt;200),"units_pikeman_8.png",IF(AND(C668&gt;=200,C668&lt;225),"units_pikeman_9.png",IF(AND(C668&gt;=225,C668&lt;250),"units_pikeman_10.png",IF(AND(C668&gt;=250,C668&lt;275),"units_pikeman_11.png",IF(AND(C668&gt;=275,C668&lt;300),"units_pikeman_12.png","units_pikeman_13.png"))))))))))))</f>
        <v>units_pikeman_9.png</v>
      </c>
      <c r="E668" s="5" t="str">
        <f t="shared" si="4739"/>
        <v>Lkey_combat_unit_pikeman_223</v>
      </c>
      <c r="F668" s="6">
        <f t="shared" ref="F668" si="5155">INT(F665+1.3*C668)</f>
        <v>32487</v>
      </c>
      <c r="G668" s="2">
        <f t="shared" ref="G668" si="5156">INT(G665+0.5*C668)</f>
        <v>12442</v>
      </c>
      <c r="H668" s="2">
        <f t="shared" ref="H668" si="5157">INT(H665+0.5*C668)</f>
        <v>12442</v>
      </c>
      <c r="I668" s="2">
        <f t="shared" ref="I668" si="5158">INT(I665+0.7*C668)</f>
        <v>17405</v>
      </c>
      <c r="J668" s="6" t="s">
        <v>23</v>
      </c>
      <c r="K668" s="2">
        <f t="shared" ref="K668" si="5159">INT(K665+0.5*C668)</f>
        <v>12482</v>
      </c>
      <c r="L668" s="2" t="s">
        <v>24</v>
      </c>
      <c r="M668" s="2">
        <f t="shared" si="5152"/>
        <v>1144</v>
      </c>
      <c r="N668" s="2" t="s">
        <v>27</v>
      </c>
      <c r="O668" s="2">
        <f t="shared" ref="O668" si="5160">INT(O665+0.1*C668)</f>
        <v>2398</v>
      </c>
      <c r="P668" s="2">
        <f t="shared" si="5010"/>
        <v>158</v>
      </c>
    </row>
    <row r="669" spans="1:16" x14ac:dyDescent="0.25">
      <c r="A669" s="5" t="s">
        <v>695</v>
      </c>
      <c r="B669" s="2" t="s">
        <v>1</v>
      </c>
      <c r="C669" s="2">
        <f t="shared" si="5138"/>
        <v>223</v>
      </c>
      <c r="D669" s="5" t="str">
        <f t="shared" ref="D669" si="5161">IF(AND(C669&gt;0,C669&lt;25),"units_archer_1.png",IF(AND(C669&gt;=25,C669&lt;50),"units_archer_2.png",IF(AND(C669&gt;=50,C669&lt;75),"units_archer_3.png",IF(AND(C669&gt;=75,C669&lt;100),"units_archer_4.png",IF(AND(C669&gt;=100,C669&lt;125),"units_archer_5.png",IF(AND(C669&gt;=125,C669&lt;150),"units_archer_6.png",IF(AND(C669&gt;=150,C669&lt;175),"units_archer_7.png",IF(AND(C669&gt;=175,C669&lt;200),"units_archer_8.png",IF(AND(C669&gt;=200,C669&lt;225),"units_archer_9.png",IF(AND(C669&gt;=225,C669&lt;250),"units_archer_10.png",IF(AND(C669&gt;=250,C669&lt;275),"units_archer_11.png",IF(AND(C669&gt;=275,C669&lt;300),"units_pikeman_12.png","units_pikeman_13.png"))))))))))))</f>
        <v>units_archer_9.png</v>
      </c>
      <c r="E669" s="5" t="str">
        <f t="shared" si="4747"/>
        <v>Lkey_combat_unit_archer_223</v>
      </c>
      <c r="F669" s="6">
        <f t="shared" ref="F669" si="5162">INT(F666+0.9*C669)</f>
        <v>22477</v>
      </c>
      <c r="G669" s="2">
        <f t="shared" ref="G669" si="5163">INT(G666+0.3*C669)</f>
        <v>7392</v>
      </c>
      <c r="H669" s="2">
        <f t="shared" ref="H669" si="5164">INT(H666+0.75*C669)</f>
        <v>18674</v>
      </c>
      <c r="I669" s="2">
        <f t="shared" ref="I669" si="5165">INT(I666+0.4*C669)</f>
        <v>9907</v>
      </c>
      <c r="J669" s="6" t="s">
        <v>23</v>
      </c>
      <c r="K669" s="2">
        <f t="shared" ref="K669:K670" si="5166">INT(K666+0.1*C669)</f>
        <v>2408</v>
      </c>
      <c r="L669" s="2" t="s">
        <v>24</v>
      </c>
      <c r="M669" s="2">
        <f t="shared" ref="M669" si="5167">INT(M666+0.5*C669)</f>
        <v>12472</v>
      </c>
      <c r="N669" s="2" t="s">
        <v>27</v>
      </c>
      <c r="O669" s="2">
        <f t="shared" ref="O669" si="5168">INT(O666+0.05*C669)</f>
        <v>1144</v>
      </c>
      <c r="P669" s="2">
        <f t="shared" si="5010"/>
        <v>163</v>
      </c>
    </row>
    <row r="670" spans="1:16" x14ac:dyDescent="0.25">
      <c r="A670" s="5" t="s">
        <v>696</v>
      </c>
      <c r="B670" s="2" t="s">
        <v>3</v>
      </c>
      <c r="C670" s="2">
        <f t="shared" si="5138"/>
        <v>223</v>
      </c>
      <c r="D670" s="5" t="str">
        <f t="shared" ref="D670" si="5169">IF(AND(C670&gt;0,C670&lt;25),"units_knight_1.png",IF(AND(C670&gt;=25,C670&lt;50),"units_knight_2.png",IF(AND(C670&gt;=50,C670&lt;75),"units_knight_3.png",IF(AND(C670&gt;=75,C670&lt;100),"units_knight_4.png",IF(AND(C670&gt;=100,C670&lt;125),"units_knight_5.png",IF(AND(C670&gt;=125,C670&lt;150),"units_knight_6.png",IF(AND(C670&gt;=150,C670&lt;175),"units_knight_7.png",IF(AND(C670&gt;=175,C670&lt;200),"units_knight_8.png",IF(AND(C670&gt;=200,C670&lt;225),"units_knight_9.png",IF(AND(C670&gt;=225,C670&lt;250),"units_knight_10.png",IF(AND(C670&gt;=250,C670&lt;275),"units_knight_11.png",IF(AND(C670&gt;=275,C670&lt;300),"units_pikeman_12.png","units_pikeman_13.png"))))))))))))</f>
        <v>units_knight_9.png</v>
      </c>
      <c r="E670" s="5" t="str">
        <f t="shared" si="4756"/>
        <v>Lkey_combat_unit_knight_223</v>
      </c>
      <c r="F670" s="6">
        <f t="shared" ref="F670" si="5170">INT(F667+1.1*C670)</f>
        <v>27473</v>
      </c>
      <c r="G670" s="2">
        <f t="shared" ref="G670" si="5171">INT(G667+0.6*C670)</f>
        <v>14921</v>
      </c>
      <c r="H670" s="2">
        <f t="shared" ref="H670" si="5172">INT(H667+0.65*C670)</f>
        <v>16142</v>
      </c>
      <c r="I670" s="2">
        <f t="shared" ref="I670" si="5173">INT(I667+0.2*C670)</f>
        <v>4906</v>
      </c>
      <c r="J670" s="6" t="s">
        <v>23</v>
      </c>
      <c r="K670" s="2">
        <f t="shared" si="5166"/>
        <v>2418</v>
      </c>
      <c r="L670" s="2" t="s">
        <v>24</v>
      </c>
      <c r="M670" s="2">
        <f t="shared" ref="M670:M671" si="5174">INT(M667+0.05*C670)</f>
        <v>1144</v>
      </c>
      <c r="N670" s="2" t="s">
        <v>27</v>
      </c>
      <c r="O670" s="2">
        <f t="shared" ref="O670" si="5175">INT(O667+0.5*C670)</f>
        <v>12462</v>
      </c>
      <c r="P670" s="2">
        <f t="shared" si="5010"/>
        <v>168</v>
      </c>
    </row>
    <row r="671" spans="1:16" x14ac:dyDescent="0.25">
      <c r="A671" s="5" t="s">
        <v>697</v>
      </c>
      <c r="B671" s="2" t="s">
        <v>15</v>
      </c>
      <c r="C671" s="2">
        <f t="shared" si="5138"/>
        <v>224</v>
      </c>
      <c r="D671" s="5" t="str">
        <f t="shared" ref="D671" si="5176">IF(AND(C671&gt;0,C671&lt;25),"units_pikeman_1.png",IF(AND(C671&gt;=25,C671&lt;50),"units_pikeman_2.png",IF(AND(C671&gt;=50,C671&lt;75),"units_pikeman_3.png",IF(AND(C671&gt;=75,C671&lt;100),"units_pikeman_4.png",IF(AND(C671&gt;=100,C671&lt;125),"units_pikeman_5.png",IF(AND(C671&gt;=125,C671&lt;150),"units_pikeman_6.png",IF(AND(C671&gt;=150,C671&lt;175),"units_pikeman_7.png",IF(AND(C671&gt;=175,C671&lt;200),"units_pikeman_8.png",IF(AND(C671&gt;=200,C671&lt;225),"units_pikeman_9.png",IF(AND(C671&gt;=225,C671&lt;250),"units_pikeman_10.png",IF(AND(C671&gt;=250,C671&lt;275),"units_pikeman_11.png",IF(AND(C671&gt;=275,C671&lt;300),"units_pikeman_12.png","units_pikeman_13.png"))))))))))))</f>
        <v>units_pikeman_9.png</v>
      </c>
      <c r="E671" s="5" t="str">
        <f t="shared" si="4764"/>
        <v>Lkey_combat_unit_pikeman_224</v>
      </c>
      <c r="F671" s="6">
        <f t="shared" ref="F671" si="5177">INT(F668+1.3*C671)</f>
        <v>32778</v>
      </c>
      <c r="G671" s="2">
        <f t="shared" ref="G671" si="5178">INT(G668+0.5*C671)</f>
        <v>12554</v>
      </c>
      <c r="H671" s="2">
        <f t="shared" ref="H671" si="5179">INT(H668+0.5*C671)</f>
        <v>12554</v>
      </c>
      <c r="I671" s="2">
        <f t="shared" ref="I671" si="5180">INT(I668+0.7*C671)</f>
        <v>17561</v>
      </c>
      <c r="J671" s="6" t="s">
        <v>23</v>
      </c>
      <c r="K671" s="2">
        <f t="shared" ref="K671" si="5181">INT(K668+0.5*C671)</f>
        <v>12594</v>
      </c>
      <c r="L671" s="2" t="s">
        <v>24</v>
      </c>
      <c r="M671" s="2">
        <f t="shared" si="5174"/>
        <v>1155</v>
      </c>
      <c r="N671" s="2" t="s">
        <v>27</v>
      </c>
      <c r="O671" s="2">
        <f t="shared" ref="O671" si="5182">INT(O668+0.1*C671)</f>
        <v>2420</v>
      </c>
      <c r="P671" s="2">
        <f t="shared" si="5010"/>
        <v>160</v>
      </c>
    </row>
    <row r="672" spans="1:16" x14ac:dyDescent="0.25">
      <c r="A672" s="5" t="s">
        <v>698</v>
      </c>
      <c r="B672" s="2" t="s">
        <v>1</v>
      </c>
      <c r="C672" s="2">
        <f t="shared" si="5138"/>
        <v>224</v>
      </c>
      <c r="D672" s="5" t="str">
        <f t="shared" ref="D672" si="5183">IF(AND(C672&gt;0,C672&lt;25),"units_archer_1.png",IF(AND(C672&gt;=25,C672&lt;50),"units_archer_2.png",IF(AND(C672&gt;=50,C672&lt;75),"units_archer_3.png",IF(AND(C672&gt;=75,C672&lt;100),"units_archer_4.png",IF(AND(C672&gt;=100,C672&lt;125),"units_archer_5.png",IF(AND(C672&gt;=125,C672&lt;150),"units_archer_6.png",IF(AND(C672&gt;=150,C672&lt;175),"units_archer_7.png",IF(AND(C672&gt;=175,C672&lt;200),"units_archer_8.png",IF(AND(C672&gt;=200,C672&lt;225),"units_archer_9.png",IF(AND(C672&gt;=225,C672&lt;250),"units_archer_10.png",IF(AND(C672&gt;=250,C672&lt;275),"units_archer_11.png",IF(AND(C672&gt;=275,C672&lt;300),"units_pikeman_12.png","units_pikeman_13.png"))))))))))))</f>
        <v>units_archer_9.png</v>
      </c>
      <c r="E672" s="5" t="str">
        <f t="shared" si="4772"/>
        <v>Lkey_combat_unit_archer_224</v>
      </c>
      <c r="F672" s="6">
        <f t="shared" ref="F672" si="5184">INT(F669+0.9*C672)</f>
        <v>22678</v>
      </c>
      <c r="G672" s="2">
        <f t="shared" ref="G672" si="5185">INT(G669+0.3*C672)</f>
        <v>7459</v>
      </c>
      <c r="H672" s="2">
        <f t="shared" ref="H672" si="5186">INT(H669+0.75*C672)</f>
        <v>18842</v>
      </c>
      <c r="I672" s="2">
        <f t="shared" ref="I672" si="5187">INT(I669+0.4*C672)</f>
        <v>9996</v>
      </c>
      <c r="J672" s="6" t="s">
        <v>23</v>
      </c>
      <c r="K672" s="2">
        <f t="shared" ref="K672:K673" si="5188">INT(K669+0.1*C672)</f>
        <v>2430</v>
      </c>
      <c r="L672" s="2" t="s">
        <v>24</v>
      </c>
      <c r="M672" s="2">
        <f t="shared" ref="M672" si="5189">INT(M669+0.5*C672)</f>
        <v>12584</v>
      </c>
      <c r="N672" s="2" t="s">
        <v>27</v>
      </c>
      <c r="O672" s="2">
        <f t="shared" ref="O672" si="5190">INT(O669+0.05*C672)</f>
        <v>1155</v>
      </c>
      <c r="P672" s="2">
        <f t="shared" si="5010"/>
        <v>165</v>
      </c>
    </row>
    <row r="673" spans="1:16" x14ac:dyDescent="0.25">
      <c r="A673" s="5" t="s">
        <v>699</v>
      </c>
      <c r="B673" s="2" t="s">
        <v>3</v>
      </c>
      <c r="C673" s="2">
        <f t="shared" si="5138"/>
        <v>224</v>
      </c>
      <c r="D673" s="5" t="str">
        <f t="shared" ref="D673" si="5191">IF(AND(C673&gt;0,C673&lt;25),"units_knight_1.png",IF(AND(C673&gt;=25,C673&lt;50),"units_knight_2.png",IF(AND(C673&gt;=50,C673&lt;75),"units_knight_3.png",IF(AND(C673&gt;=75,C673&lt;100),"units_knight_4.png",IF(AND(C673&gt;=100,C673&lt;125),"units_knight_5.png",IF(AND(C673&gt;=125,C673&lt;150),"units_knight_6.png",IF(AND(C673&gt;=150,C673&lt;175),"units_knight_7.png",IF(AND(C673&gt;=175,C673&lt;200),"units_knight_8.png",IF(AND(C673&gt;=200,C673&lt;225),"units_knight_9.png",IF(AND(C673&gt;=225,C673&lt;250),"units_knight_10.png",IF(AND(C673&gt;=250,C673&lt;275),"units_knight_11.png",IF(AND(C673&gt;=275,C673&lt;300),"units_pikeman_12.png","units_pikeman_13.png"))))))))))))</f>
        <v>units_knight_9.png</v>
      </c>
      <c r="E673" s="5" t="str">
        <f t="shared" si="4781"/>
        <v>Lkey_combat_unit_knight_224</v>
      </c>
      <c r="F673" s="6">
        <f t="shared" ref="F673" si="5192">INT(F670+1.1*C673)</f>
        <v>27719</v>
      </c>
      <c r="G673" s="2">
        <f t="shared" ref="G673" si="5193">INT(G670+0.6*C673)</f>
        <v>15055</v>
      </c>
      <c r="H673" s="2">
        <f t="shared" ref="H673" si="5194">INT(H670+0.65*C673)</f>
        <v>16287</v>
      </c>
      <c r="I673" s="2">
        <f t="shared" ref="I673" si="5195">INT(I670+0.2*C673)</f>
        <v>4950</v>
      </c>
      <c r="J673" s="6" t="s">
        <v>23</v>
      </c>
      <c r="K673" s="2">
        <f t="shared" si="5188"/>
        <v>2440</v>
      </c>
      <c r="L673" s="2" t="s">
        <v>24</v>
      </c>
      <c r="M673" s="2">
        <f t="shared" ref="M673:M674" si="5196">INT(M670+0.05*C673)</f>
        <v>1155</v>
      </c>
      <c r="N673" s="2" t="s">
        <v>27</v>
      </c>
      <c r="O673" s="2">
        <f t="shared" ref="O673" si="5197">INT(O670+0.5*C673)</f>
        <v>12574</v>
      </c>
      <c r="P673" s="2">
        <f t="shared" si="5010"/>
        <v>170</v>
      </c>
    </row>
    <row r="674" spans="1:16" x14ac:dyDescent="0.25">
      <c r="A674" s="5" t="s">
        <v>700</v>
      </c>
      <c r="B674" s="2" t="s">
        <v>15</v>
      </c>
      <c r="C674" s="2">
        <f t="shared" si="5138"/>
        <v>225</v>
      </c>
      <c r="D674" s="5" t="str">
        <f t="shared" ref="D674" si="5198">IF(AND(C674&gt;0,C674&lt;25),"units_pikeman_1.png",IF(AND(C674&gt;=25,C674&lt;50),"units_pikeman_2.png",IF(AND(C674&gt;=50,C674&lt;75),"units_pikeman_3.png",IF(AND(C674&gt;=75,C674&lt;100),"units_pikeman_4.png",IF(AND(C674&gt;=100,C674&lt;125),"units_pikeman_5.png",IF(AND(C674&gt;=125,C674&lt;150),"units_pikeman_6.png",IF(AND(C674&gt;=150,C674&lt;175),"units_pikeman_7.png",IF(AND(C674&gt;=175,C674&lt;200),"units_pikeman_8.png",IF(AND(C674&gt;=200,C674&lt;225),"units_pikeman_9.png",IF(AND(C674&gt;=225,C674&lt;250),"units_pikeman_10.png",IF(AND(C674&gt;=250,C674&lt;275),"units_pikeman_11.png",IF(AND(C674&gt;=275,C674&lt;300),"units_pikeman_12.png","units_pikeman_13.png"))))))))))))</f>
        <v>units_pikeman_10.png</v>
      </c>
      <c r="E674" s="5" t="str">
        <f t="shared" si="4789"/>
        <v>Lkey_combat_unit_pikeman_225</v>
      </c>
      <c r="F674" s="6">
        <f t="shared" ref="F674" si="5199">INT(F671+1.3*C674)</f>
        <v>33070</v>
      </c>
      <c r="G674" s="2">
        <f t="shared" ref="G674" si="5200">INT(G671+0.5*C674)</f>
        <v>12666</v>
      </c>
      <c r="H674" s="2">
        <f t="shared" ref="H674" si="5201">INT(H671+0.5*C674)</f>
        <v>12666</v>
      </c>
      <c r="I674" s="2">
        <f t="shared" ref="I674" si="5202">INT(I671+0.7*C674)</f>
        <v>17718</v>
      </c>
      <c r="J674" s="6" t="s">
        <v>23</v>
      </c>
      <c r="K674" s="2">
        <f t="shared" ref="K674" si="5203">INT(K671+0.5*C674)</f>
        <v>12706</v>
      </c>
      <c r="L674" s="2" t="s">
        <v>24</v>
      </c>
      <c r="M674" s="2">
        <f t="shared" si="5196"/>
        <v>1166</v>
      </c>
      <c r="N674" s="2" t="s">
        <v>27</v>
      </c>
      <c r="O674" s="2">
        <f t="shared" ref="O674" si="5204">INT(O671+0.1*C674)</f>
        <v>2442</v>
      </c>
      <c r="P674" s="2">
        <f t="shared" si="5010"/>
        <v>162</v>
      </c>
    </row>
    <row r="675" spans="1:16" x14ac:dyDescent="0.25">
      <c r="A675" s="5" t="s">
        <v>701</v>
      </c>
      <c r="B675" s="2" t="s">
        <v>1</v>
      </c>
      <c r="C675" s="2">
        <f t="shared" si="5138"/>
        <v>225</v>
      </c>
      <c r="D675" s="5" t="str">
        <f t="shared" ref="D675" si="5205">IF(AND(C675&gt;0,C675&lt;25),"units_archer_1.png",IF(AND(C675&gt;=25,C675&lt;50),"units_archer_2.png",IF(AND(C675&gt;=50,C675&lt;75),"units_archer_3.png",IF(AND(C675&gt;=75,C675&lt;100),"units_archer_4.png",IF(AND(C675&gt;=100,C675&lt;125),"units_archer_5.png",IF(AND(C675&gt;=125,C675&lt;150),"units_archer_6.png",IF(AND(C675&gt;=150,C675&lt;175),"units_archer_7.png",IF(AND(C675&gt;=175,C675&lt;200),"units_archer_8.png",IF(AND(C675&gt;=200,C675&lt;225),"units_archer_9.png",IF(AND(C675&gt;=225,C675&lt;250),"units_archer_10.png",IF(AND(C675&gt;=250,C675&lt;275),"units_archer_11.png",IF(AND(C675&gt;=275,C675&lt;300),"units_pikeman_12.png","units_pikeman_13.png"))))))))))))</f>
        <v>units_archer_10.png</v>
      </c>
      <c r="E675" s="5" t="str">
        <f t="shared" si="4797"/>
        <v>Lkey_combat_unit_archer_225</v>
      </c>
      <c r="F675" s="6">
        <f t="shared" ref="F675" si="5206">INT(F672+0.9*C675)</f>
        <v>22880</v>
      </c>
      <c r="G675" s="2">
        <f t="shared" ref="G675" si="5207">INT(G672+0.3*C675)</f>
        <v>7526</v>
      </c>
      <c r="H675" s="2">
        <f t="shared" ref="H675" si="5208">INT(H672+0.75*C675)</f>
        <v>19010</v>
      </c>
      <c r="I675" s="2">
        <f t="shared" ref="I675" si="5209">INT(I672+0.4*C675)</f>
        <v>10086</v>
      </c>
      <c r="J675" s="6" t="s">
        <v>23</v>
      </c>
      <c r="K675" s="2">
        <f t="shared" ref="K675:K676" si="5210">INT(K672+0.1*C675)</f>
        <v>2452</v>
      </c>
      <c r="L675" s="2" t="s">
        <v>24</v>
      </c>
      <c r="M675" s="2">
        <f t="shared" ref="M675" si="5211">INT(M672+0.5*C675)</f>
        <v>12696</v>
      </c>
      <c r="N675" s="2" t="s">
        <v>27</v>
      </c>
      <c r="O675" s="2">
        <f t="shared" ref="O675" si="5212">INT(O672+0.05*C675)</f>
        <v>1166</v>
      </c>
      <c r="P675" s="2">
        <f t="shared" si="5010"/>
        <v>167</v>
      </c>
    </row>
    <row r="676" spans="1:16" x14ac:dyDescent="0.25">
      <c r="A676" s="5" t="s">
        <v>702</v>
      </c>
      <c r="B676" s="2" t="s">
        <v>3</v>
      </c>
      <c r="C676" s="2">
        <f t="shared" si="5138"/>
        <v>225</v>
      </c>
      <c r="D676" s="5" t="str">
        <f t="shared" ref="D676" si="5213">IF(AND(C676&gt;0,C676&lt;25),"units_knight_1.png",IF(AND(C676&gt;=25,C676&lt;50),"units_knight_2.png",IF(AND(C676&gt;=50,C676&lt;75),"units_knight_3.png",IF(AND(C676&gt;=75,C676&lt;100),"units_knight_4.png",IF(AND(C676&gt;=100,C676&lt;125),"units_knight_5.png",IF(AND(C676&gt;=125,C676&lt;150),"units_knight_6.png",IF(AND(C676&gt;=150,C676&lt;175),"units_knight_7.png",IF(AND(C676&gt;=175,C676&lt;200),"units_knight_8.png",IF(AND(C676&gt;=200,C676&lt;225),"units_knight_9.png",IF(AND(C676&gt;=225,C676&lt;250),"units_knight_10.png",IF(AND(C676&gt;=250,C676&lt;275),"units_knight_11.png",IF(AND(C676&gt;=275,C676&lt;300),"units_pikeman_12.png","units_pikeman_13.png"))))))))))))</f>
        <v>units_knight_10.png</v>
      </c>
      <c r="E676" s="5" t="str">
        <f t="shared" si="4806"/>
        <v>Lkey_combat_unit_knight_225</v>
      </c>
      <c r="F676" s="6">
        <f t="shared" ref="F676" si="5214">INT(F673+1.1*C676)</f>
        <v>27966</v>
      </c>
      <c r="G676" s="2">
        <f t="shared" ref="G676" si="5215">INT(G673+0.6*C676)</f>
        <v>15190</v>
      </c>
      <c r="H676" s="2">
        <f t="shared" ref="H676" si="5216">INT(H673+0.65*C676)</f>
        <v>16433</v>
      </c>
      <c r="I676" s="2">
        <f t="shared" ref="I676" si="5217">INT(I673+0.2*C676)</f>
        <v>4995</v>
      </c>
      <c r="J676" s="6" t="s">
        <v>23</v>
      </c>
      <c r="K676" s="2">
        <f t="shared" si="5210"/>
        <v>2462</v>
      </c>
      <c r="L676" s="2" t="s">
        <v>24</v>
      </c>
      <c r="M676" s="2">
        <f t="shared" ref="M676:M677" si="5218">INT(M673+0.05*C676)</f>
        <v>1166</v>
      </c>
      <c r="N676" s="2" t="s">
        <v>27</v>
      </c>
      <c r="O676" s="2">
        <f t="shared" ref="O676" si="5219">INT(O673+0.5*C676)</f>
        <v>12686</v>
      </c>
      <c r="P676" s="2">
        <f t="shared" si="5010"/>
        <v>172</v>
      </c>
    </row>
    <row r="677" spans="1:16" x14ac:dyDescent="0.25">
      <c r="A677" s="5" t="s">
        <v>703</v>
      </c>
      <c r="B677" s="2" t="s">
        <v>15</v>
      </c>
      <c r="C677" s="2">
        <f t="shared" si="5138"/>
        <v>226</v>
      </c>
      <c r="D677" s="5" t="str">
        <f t="shared" ref="D677" si="5220">IF(AND(C677&gt;0,C677&lt;25),"units_pikeman_1.png",IF(AND(C677&gt;=25,C677&lt;50),"units_pikeman_2.png",IF(AND(C677&gt;=50,C677&lt;75),"units_pikeman_3.png",IF(AND(C677&gt;=75,C677&lt;100),"units_pikeman_4.png",IF(AND(C677&gt;=100,C677&lt;125),"units_pikeman_5.png",IF(AND(C677&gt;=125,C677&lt;150),"units_pikeman_6.png",IF(AND(C677&gt;=150,C677&lt;175),"units_pikeman_7.png",IF(AND(C677&gt;=175,C677&lt;200),"units_pikeman_8.png",IF(AND(C677&gt;=200,C677&lt;225),"units_pikeman_9.png",IF(AND(C677&gt;=225,C677&lt;250),"units_pikeman_10.png",IF(AND(C677&gt;=250,C677&lt;275),"units_pikeman_11.png",IF(AND(C677&gt;=275,C677&lt;300),"units_pikeman_12.png","units_pikeman_13.png"))))))))))))</f>
        <v>units_pikeman_10.png</v>
      </c>
      <c r="E677" s="5" t="str">
        <f t="shared" si="4814"/>
        <v>Lkey_combat_unit_pikeman_226</v>
      </c>
      <c r="F677" s="6">
        <f t="shared" ref="F677" si="5221">INT(F674+1.3*C677)</f>
        <v>33363</v>
      </c>
      <c r="G677" s="2">
        <f t="shared" ref="G677" si="5222">INT(G674+0.5*C677)</f>
        <v>12779</v>
      </c>
      <c r="H677" s="2">
        <f t="shared" ref="H677" si="5223">INT(H674+0.5*C677)</f>
        <v>12779</v>
      </c>
      <c r="I677" s="2">
        <f t="shared" ref="I677" si="5224">INT(I674+0.7*C677)</f>
        <v>17876</v>
      </c>
      <c r="J677" s="6" t="s">
        <v>23</v>
      </c>
      <c r="K677" s="2">
        <f t="shared" ref="K677" si="5225">INT(K674+0.5*C677)</f>
        <v>12819</v>
      </c>
      <c r="L677" s="2" t="s">
        <v>24</v>
      </c>
      <c r="M677" s="2">
        <f t="shared" si="5218"/>
        <v>1177</v>
      </c>
      <c r="N677" s="2" t="s">
        <v>27</v>
      </c>
      <c r="O677" s="2">
        <f t="shared" ref="O677" si="5226">INT(O674+0.1*C677)</f>
        <v>2464</v>
      </c>
      <c r="P677" s="2">
        <f t="shared" si="5010"/>
        <v>164</v>
      </c>
    </row>
    <row r="678" spans="1:16" x14ac:dyDescent="0.25">
      <c r="A678" s="5" t="s">
        <v>704</v>
      </c>
      <c r="B678" s="2" t="s">
        <v>1</v>
      </c>
      <c r="C678" s="2">
        <f t="shared" si="5138"/>
        <v>226</v>
      </c>
      <c r="D678" s="5" t="str">
        <f t="shared" ref="D678" si="5227">IF(AND(C678&gt;0,C678&lt;25),"units_archer_1.png",IF(AND(C678&gt;=25,C678&lt;50),"units_archer_2.png",IF(AND(C678&gt;=50,C678&lt;75),"units_archer_3.png",IF(AND(C678&gt;=75,C678&lt;100),"units_archer_4.png",IF(AND(C678&gt;=100,C678&lt;125),"units_archer_5.png",IF(AND(C678&gt;=125,C678&lt;150),"units_archer_6.png",IF(AND(C678&gt;=150,C678&lt;175),"units_archer_7.png",IF(AND(C678&gt;=175,C678&lt;200),"units_archer_8.png",IF(AND(C678&gt;=200,C678&lt;225),"units_archer_9.png",IF(AND(C678&gt;=225,C678&lt;250),"units_archer_10.png",IF(AND(C678&gt;=250,C678&lt;275),"units_archer_11.png",IF(AND(C678&gt;=275,C678&lt;300),"units_pikeman_12.png","units_pikeman_13.png"))))))))))))</f>
        <v>units_archer_10.png</v>
      </c>
      <c r="E678" s="5" t="str">
        <f t="shared" si="4822"/>
        <v>Lkey_combat_unit_archer_226</v>
      </c>
      <c r="F678" s="6">
        <f t="shared" ref="F678" si="5228">INT(F675+0.9*C678)</f>
        <v>23083</v>
      </c>
      <c r="G678" s="2">
        <f t="shared" ref="G678" si="5229">INT(G675+0.3*C678)</f>
        <v>7593</v>
      </c>
      <c r="H678" s="2">
        <f t="shared" ref="H678" si="5230">INT(H675+0.75*C678)</f>
        <v>19179</v>
      </c>
      <c r="I678" s="2">
        <f t="shared" ref="I678" si="5231">INT(I675+0.4*C678)</f>
        <v>10176</v>
      </c>
      <c r="J678" s="6" t="s">
        <v>23</v>
      </c>
      <c r="K678" s="2">
        <f t="shared" ref="K678:K679" si="5232">INT(K675+0.1*C678)</f>
        <v>2474</v>
      </c>
      <c r="L678" s="2" t="s">
        <v>24</v>
      </c>
      <c r="M678" s="2">
        <f t="shared" ref="M678" si="5233">INT(M675+0.5*C678)</f>
        <v>12809</v>
      </c>
      <c r="N678" s="2" t="s">
        <v>27</v>
      </c>
      <c r="O678" s="2">
        <f t="shared" ref="O678" si="5234">INT(O675+0.05*C678)</f>
        <v>1177</v>
      </c>
      <c r="P678" s="2">
        <f t="shared" si="5010"/>
        <v>169</v>
      </c>
    </row>
    <row r="679" spans="1:16" x14ac:dyDescent="0.25">
      <c r="A679" s="5" t="s">
        <v>705</v>
      </c>
      <c r="B679" s="2" t="s">
        <v>3</v>
      </c>
      <c r="C679" s="2">
        <f t="shared" si="5138"/>
        <v>226</v>
      </c>
      <c r="D679" s="5" t="str">
        <f t="shared" ref="D679" si="5235">IF(AND(C679&gt;0,C679&lt;25),"units_knight_1.png",IF(AND(C679&gt;=25,C679&lt;50),"units_knight_2.png",IF(AND(C679&gt;=50,C679&lt;75),"units_knight_3.png",IF(AND(C679&gt;=75,C679&lt;100),"units_knight_4.png",IF(AND(C679&gt;=100,C679&lt;125),"units_knight_5.png",IF(AND(C679&gt;=125,C679&lt;150),"units_knight_6.png",IF(AND(C679&gt;=150,C679&lt;175),"units_knight_7.png",IF(AND(C679&gt;=175,C679&lt;200),"units_knight_8.png",IF(AND(C679&gt;=200,C679&lt;225),"units_knight_9.png",IF(AND(C679&gt;=225,C679&lt;250),"units_knight_10.png",IF(AND(C679&gt;=250,C679&lt;275),"units_knight_11.png",IF(AND(C679&gt;=275,C679&lt;300),"units_pikeman_12.png","units_pikeman_13.png"))))))))))))</f>
        <v>units_knight_10.png</v>
      </c>
      <c r="E679" s="5" t="str">
        <f t="shared" si="4831"/>
        <v>Lkey_combat_unit_knight_226</v>
      </c>
      <c r="F679" s="6">
        <f t="shared" ref="F679" si="5236">INT(F676+1.1*C679)</f>
        <v>28214</v>
      </c>
      <c r="G679" s="2">
        <f t="shared" ref="G679" si="5237">INT(G676+0.6*C679)</f>
        <v>15325</v>
      </c>
      <c r="H679" s="2">
        <f t="shared" ref="H679" si="5238">INT(H676+0.65*C679)</f>
        <v>16579</v>
      </c>
      <c r="I679" s="2">
        <f t="shared" ref="I679" si="5239">INT(I676+0.2*C679)</f>
        <v>5040</v>
      </c>
      <c r="J679" s="6" t="s">
        <v>23</v>
      </c>
      <c r="K679" s="2">
        <f t="shared" si="5232"/>
        <v>2484</v>
      </c>
      <c r="L679" s="2" t="s">
        <v>24</v>
      </c>
      <c r="M679" s="2">
        <f t="shared" ref="M679:M680" si="5240">INT(M676+0.05*C679)</f>
        <v>1177</v>
      </c>
      <c r="N679" s="2" t="s">
        <v>27</v>
      </c>
      <c r="O679" s="2">
        <f t="shared" ref="O679" si="5241">INT(O676+0.5*C679)</f>
        <v>12799</v>
      </c>
      <c r="P679" s="2">
        <f t="shared" si="5010"/>
        <v>174</v>
      </c>
    </row>
    <row r="680" spans="1:16" x14ac:dyDescent="0.25">
      <c r="A680" s="5" t="s">
        <v>706</v>
      </c>
      <c r="B680" s="2" t="s">
        <v>15</v>
      </c>
      <c r="C680" s="2">
        <f t="shared" si="5138"/>
        <v>227</v>
      </c>
      <c r="D680" s="5" t="str">
        <f t="shared" ref="D680" si="5242">IF(AND(C680&gt;0,C680&lt;25),"units_pikeman_1.png",IF(AND(C680&gt;=25,C680&lt;50),"units_pikeman_2.png",IF(AND(C680&gt;=50,C680&lt;75),"units_pikeman_3.png",IF(AND(C680&gt;=75,C680&lt;100),"units_pikeman_4.png",IF(AND(C680&gt;=100,C680&lt;125),"units_pikeman_5.png",IF(AND(C680&gt;=125,C680&lt;150),"units_pikeman_6.png",IF(AND(C680&gt;=150,C680&lt;175),"units_pikeman_7.png",IF(AND(C680&gt;=175,C680&lt;200),"units_pikeman_8.png",IF(AND(C680&gt;=200,C680&lt;225),"units_pikeman_9.png",IF(AND(C680&gt;=225,C680&lt;250),"units_pikeman_10.png",IF(AND(C680&gt;=250,C680&lt;275),"units_pikeman_11.png",IF(AND(C680&gt;=275,C680&lt;300),"units_pikeman_12.png","units_pikeman_13.png"))))))))))))</f>
        <v>units_pikeman_10.png</v>
      </c>
      <c r="E680" s="5" t="str">
        <f t="shared" ref="E680" si="5243">"Lkey_combat_unit_pikeman_"&amp;C680</f>
        <v>Lkey_combat_unit_pikeman_227</v>
      </c>
      <c r="F680" s="6">
        <f t="shared" ref="F680" si="5244">INT(F677+1.3*C680)</f>
        <v>33658</v>
      </c>
      <c r="G680" s="2">
        <f t="shared" ref="G680" si="5245">INT(G677+0.5*C680)</f>
        <v>12892</v>
      </c>
      <c r="H680" s="2">
        <f t="shared" ref="H680" si="5246">INT(H677+0.5*C680)</f>
        <v>12892</v>
      </c>
      <c r="I680" s="2">
        <f t="shared" ref="I680" si="5247">INT(I677+0.7*C680)</f>
        <v>18034</v>
      </c>
      <c r="J680" s="6" t="s">
        <v>23</v>
      </c>
      <c r="K680" s="2">
        <f t="shared" ref="K680" si="5248">INT(K677+0.5*C680)</f>
        <v>12932</v>
      </c>
      <c r="L680" s="2" t="s">
        <v>24</v>
      </c>
      <c r="M680" s="2">
        <f t="shared" si="5240"/>
        <v>1188</v>
      </c>
      <c r="N680" s="2" t="s">
        <v>27</v>
      </c>
      <c r="O680" s="2">
        <f t="shared" ref="O680" si="5249">INT(O677+0.1*C680)</f>
        <v>2486</v>
      </c>
      <c r="P680" s="2">
        <f t="shared" si="5010"/>
        <v>166</v>
      </c>
    </row>
    <row r="681" spans="1:16" x14ac:dyDescent="0.25">
      <c r="A681" s="5" t="s">
        <v>707</v>
      </c>
      <c r="B681" s="2" t="s">
        <v>1</v>
      </c>
      <c r="C681" s="2">
        <f t="shared" si="5138"/>
        <v>227</v>
      </c>
      <c r="D681" s="5" t="str">
        <f t="shared" ref="D681" si="5250">IF(AND(C681&gt;0,C681&lt;25),"units_archer_1.png",IF(AND(C681&gt;=25,C681&lt;50),"units_archer_2.png",IF(AND(C681&gt;=50,C681&lt;75),"units_archer_3.png",IF(AND(C681&gt;=75,C681&lt;100),"units_archer_4.png",IF(AND(C681&gt;=100,C681&lt;125),"units_archer_5.png",IF(AND(C681&gt;=125,C681&lt;150),"units_archer_6.png",IF(AND(C681&gt;=150,C681&lt;175),"units_archer_7.png",IF(AND(C681&gt;=175,C681&lt;200),"units_archer_8.png",IF(AND(C681&gt;=200,C681&lt;225),"units_archer_9.png",IF(AND(C681&gt;=225,C681&lt;250),"units_archer_10.png",IF(AND(C681&gt;=250,C681&lt;275),"units_archer_11.png",IF(AND(C681&gt;=275,C681&lt;300),"units_pikeman_12.png","units_pikeman_13.png"))))))))))))</f>
        <v>units_archer_10.png</v>
      </c>
      <c r="E681" s="5" t="str">
        <f t="shared" ref="E681" si="5251">"Lkey_combat_unit_archer_"&amp;C681</f>
        <v>Lkey_combat_unit_archer_227</v>
      </c>
      <c r="F681" s="6">
        <f t="shared" ref="F681" si="5252">INT(F678+0.9*C681)</f>
        <v>23287</v>
      </c>
      <c r="G681" s="2">
        <f t="shared" ref="G681" si="5253">INT(G678+0.3*C681)</f>
        <v>7661</v>
      </c>
      <c r="H681" s="2">
        <f t="shared" ref="H681" si="5254">INT(H678+0.75*C681)</f>
        <v>19349</v>
      </c>
      <c r="I681" s="2">
        <f t="shared" ref="I681" si="5255">INT(I678+0.4*C681)</f>
        <v>10266</v>
      </c>
      <c r="J681" s="6" t="s">
        <v>23</v>
      </c>
      <c r="K681" s="2">
        <f t="shared" ref="K681:K682" si="5256">INT(K678+0.1*C681)</f>
        <v>2496</v>
      </c>
      <c r="L681" s="2" t="s">
        <v>24</v>
      </c>
      <c r="M681" s="2">
        <f t="shared" ref="M681" si="5257">INT(M678+0.5*C681)</f>
        <v>12922</v>
      </c>
      <c r="N681" s="2" t="s">
        <v>27</v>
      </c>
      <c r="O681" s="2">
        <f t="shared" ref="O681" si="5258">INT(O678+0.05*C681)</f>
        <v>1188</v>
      </c>
      <c r="P681" s="2">
        <f t="shared" si="5010"/>
        <v>171</v>
      </c>
    </row>
    <row r="682" spans="1:16" x14ac:dyDescent="0.25">
      <c r="A682" s="5" t="s">
        <v>708</v>
      </c>
      <c r="B682" s="2" t="s">
        <v>3</v>
      </c>
      <c r="C682" s="2">
        <f t="shared" si="5138"/>
        <v>227</v>
      </c>
      <c r="D682" s="5" t="str">
        <f t="shared" ref="D682" si="5259">IF(AND(C682&gt;0,C682&lt;25),"units_knight_1.png",IF(AND(C682&gt;=25,C682&lt;50),"units_knight_2.png",IF(AND(C682&gt;=50,C682&lt;75),"units_knight_3.png",IF(AND(C682&gt;=75,C682&lt;100),"units_knight_4.png",IF(AND(C682&gt;=100,C682&lt;125),"units_knight_5.png",IF(AND(C682&gt;=125,C682&lt;150),"units_knight_6.png",IF(AND(C682&gt;=150,C682&lt;175),"units_knight_7.png",IF(AND(C682&gt;=175,C682&lt;200),"units_knight_8.png",IF(AND(C682&gt;=200,C682&lt;225),"units_knight_9.png",IF(AND(C682&gt;=225,C682&lt;250),"units_knight_10.png",IF(AND(C682&gt;=250,C682&lt;275),"units_knight_11.png",IF(AND(C682&gt;=275,C682&lt;300),"units_pikeman_12.png","units_pikeman_13.png"))))))))))))</f>
        <v>units_knight_10.png</v>
      </c>
      <c r="E682" s="5" t="str">
        <f t="shared" ref="E682" si="5260">"Lkey_combat_unit_knight_"&amp;C682</f>
        <v>Lkey_combat_unit_knight_227</v>
      </c>
      <c r="F682" s="6">
        <f t="shared" ref="F682" si="5261">INT(F679+1.1*C682)</f>
        <v>28463</v>
      </c>
      <c r="G682" s="2">
        <f t="shared" ref="G682" si="5262">INT(G679+0.6*C682)</f>
        <v>15461</v>
      </c>
      <c r="H682" s="2">
        <f t="shared" ref="H682" si="5263">INT(H679+0.65*C682)</f>
        <v>16726</v>
      </c>
      <c r="I682" s="2">
        <f t="shared" ref="I682" si="5264">INT(I679+0.2*C682)</f>
        <v>5085</v>
      </c>
      <c r="J682" s="6" t="s">
        <v>23</v>
      </c>
      <c r="K682" s="2">
        <f t="shared" si="5256"/>
        <v>2506</v>
      </c>
      <c r="L682" s="2" t="s">
        <v>24</v>
      </c>
      <c r="M682" s="2">
        <f t="shared" ref="M682:M683" si="5265">INT(M679+0.05*C682)</f>
        <v>1188</v>
      </c>
      <c r="N682" s="2" t="s">
        <v>27</v>
      </c>
      <c r="O682" s="2">
        <f t="shared" ref="O682" si="5266">INT(O679+0.5*C682)</f>
        <v>12912</v>
      </c>
      <c r="P682" s="2">
        <f t="shared" si="5010"/>
        <v>176</v>
      </c>
    </row>
    <row r="683" spans="1:16" x14ac:dyDescent="0.25">
      <c r="A683" s="5" t="s">
        <v>709</v>
      </c>
      <c r="B683" s="2" t="s">
        <v>15</v>
      </c>
      <c r="C683" s="2">
        <f t="shared" si="5138"/>
        <v>228</v>
      </c>
      <c r="D683" s="5" t="str">
        <f t="shared" ref="D683" si="5267">IF(AND(C683&gt;0,C683&lt;25),"units_pikeman_1.png",IF(AND(C683&gt;=25,C683&lt;50),"units_pikeman_2.png",IF(AND(C683&gt;=50,C683&lt;75),"units_pikeman_3.png",IF(AND(C683&gt;=75,C683&lt;100),"units_pikeman_4.png",IF(AND(C683&gt;=100,C683&lt;125),"units_pikeman_5.png",IF(AND(C683&gt;=125,C683&lt;150),"units_pikeman_6.png",IF(AND(C683&gt;=150,C683&lt;175),"units_pikeman_7.png",IF(AND(C683&gt;=175,C683&lt;200),"units_pikeman_8.png",IF(AND(C683&gt;=200,C683&lt;225),"units_pikeman_9.png",IF(AND(C683&gt;=225,C683&lt;250),"units_pikeman_10.png",IF(AND(C683&gt;=250,C683&lt;275),"units_pikeman_11.png",IF(AND(C683&gt;=275,C683&lt;300),"units_pikeman_12.png","units_pikeman_13.png"))))))))))))</f>
        <v>units_pikeman_10.png</v>
      </c>
      <c r="E683" s="5" t="str">
        <f t="shared" ref="E683:E737" si="5268">"Lkey_combat_unit_pikeman_"&amp;C683</f>
        <v>Lkey_combat_unit_pikeman_228</v>
      </c>
      <c r="F683" s="6">
        <f t="shared" ref="F683" si="5269">INT(F680+1.3*C683)</f>
        <v>33954</v>
      </c>
      <c r="G683" s="2">
        <f t="shared" ref="G683" si="5270">INT(G680+0.5*C683)</f>
        <v>13006</v>
      </c>
      <c r="H683" s="2">
        <f t="shared" ref="H683" si="5271">INT(H680+0.5*C683)</f>
        <v>13006</v>
      </c>
      <c r="I683" s="2">
        <f t="shared" ref="I683" si="5272">INT(I680+0.7*C683)</f>
        <v>18193</v>
      </c>
      <c r="J683" s="6" t="s">
        <v>23</v>
      </c>
      <c r="K683" s="2">
        <f t="shared" ref="K683" si="5273">INT(K680+0.5*C683)</f>
        <v>13046</v>
      </c>
      <c r="L683" s="2" t="s">
        <v>24</v>
      </c>
      <c r="M683" s="2">
        <f t="shared" si="5265"/>
        <v>1199</v>
      </c>
      <c r="N683" s="2" t="s">
        <v>27</v>
      </c>
      <c r="O683" s="2">
        <f t="shared" ref="O683" si="5274">INT(O680+0.1*C683)</f>
        <v>2508</v>
      </c>
      <c r="P683" s="2">
        <f t="shared" si="5010"/>
        <v>168</v>
      </c>
    </row>
    <row r="684" spans="1:16" x14ac:dyDescent="0.25">
      <c r="A684" s="5" t="s">
        <v>710</v>
      </c>
      <c r="B684" s="2" t="s">
        <v>1</v>
      </c>
      <c r="C684" s="2">
        <f t="shared" si="5138"/>
        <v>228</v>
      </c>
      <c r="D684" s="5" t="str">
        <f t="shared" ref="D684" si="5275">IF(AND(C684&gt;0,C684&lt;25),"units_archer_1.png",IF(AND(C684&gt;=25,C684&lt;50),"units_archer_2.png",IF(AND(C684&gt;=50,C684&lt;75),"units_archer_3.png",IF(AND(C684&gt;=75,C684&lt;100),"units_archer_4.png",IF(AND(C684&gt;=100,C684&lt;125),"units_archer_5.png",IF(AND(C684&gt;=125,C684&lt;150),"units_archer_6.png",IF(AND(C684&gt;=150,C684&lt;175),"units_archer_7.png",IF(AND(C684&gt;=175,C684&lt;200),"units_archer_8.png",IF(AND(C684&gt;=200,C684&lt;225),"units_archer_9.png",IF(AND(C684&gt;=225,C684&lt;250),"units_archer_10.png",IF(AND(C684&gt;=250,C684&lt;275),"units_archer_11.png",IF(AND(C684&gt;=275,C684&lt;300),"units_pikeman_12.png","units_pikeman_13.png"))))))))))))</f>
        <v>units_archer_10.png</v>
      </c>
      <c r="E684" s="5" t="str">
        <f t="shared" ref="E684:E738" si="5276">"Lkey_combat_unit_archer_"&amp;C684</f>
        <v>Lkey_combat_unit_archer_228</v>
      </c>
      <c r="F684" s="6">
        <f t="shared" ref="F684" si="5277">INT(F681+0.9*C684)</f>
        <v>23492</v>
      </c>
      <c r="G684" s="2">
        <f t="shared" ref="G684" si="5278">INT(G681+0.3*C684)</f>
        <v>7729</v>
      </c>
      <c r="H684" s="2">
        <f t="shared" ref="H684" si="5279">INT(H681+0.75*C684)</f>
        <v>19520</v>
      </c>
      <c r="I684" s="2">
        <f t="shared" ref="I684" si="5280">INT(I681+0.4*C684)</f>
        <v>10357</v>
      </c>
      <c r="J684" s="6" t="s">
        <v>23</v>
      </c>
      <c r="K684" s="2">
        <f t="shared" ref="K684:K685" si="5281">INT(K681+0.1*C684)</f>
        <v>2518</v>
      </c>
      <c r="L684" s="2" t="s">
        <v>24</v>
      </c>
      <c r="M684" s="2">
        <f t="shared" ref="M684" si="5282">INT(M681+0.5*C684)</f>
        <v>13036</v>
      </c>
      <c r="N684" s="2" t="s">
        <v>27</v>
      </c>
      <c r="O684" s="2">
        <f t="shared" ref="O684" si="5283">INT(O681+0.05*C684)</f>
        <v>1199</v>
      </c>
      <c r="P684" s="2">
        <f t="shared" si="5010"/>
        <v>173</v>
      </c>
    </row>
    <row r="685" spans="1:16" x14ac:dyDescent="0.25">
      <c r="A685" s="5" t="s">
        <v>711</v>
      </c>
      <c r="B685" s="2" t="s">
        <v>3</v>
      </c>
      <c r="C685" s="2">
        <f t="shared" si="5138"/>
        <v>228</v>
      </c>
      <c r="D685" s="5" t="str">
        <f t="shared" ref="D685" si="5284">IF(AND(C685&gt;0,C685&lt;25),"units_knight_1.png",IF(AND(C685&gt;=25,C685&lt;50),"units_knight_2.png",IF(AND(C685&gt;=50,C685&lt;75),"units_knight_3.png",IF(AND(C685&gt;=75,C685&lt;100),"units_knight_4.png",IF(AND(C685&gt;=100,C685&lt;125),"units_knight_5.png",IF(AND(C685&gt;=125,C685&lt;150),"units_knight_6.png",IF(AND(C685&gt;=150,C685&lt;175),"units_knight_7.png",IF(AND(C685&gt;=175,C685&lt;200),"units_knight_8.png",IF(AND(C685&gt;=200,C685&lt;225),"units_knight_9.png",IF(AND(C685&gt;=225,C685&lt;250),"units_knight_10.png",IF(AND(C685&gt;=250,C685&lt;275),"units_knight_11.png",IF(AND(C685&gt;=275,C685&lt;300),"units_pikeman_12.png","units_pikeman_13.png"))))))))))))</f>
        <v>units_knight_10.png</v>
      </c>
      <c r="E685" s="5" t="str">
        <f t="shared" ref="E685:E739" si="5285">"Lkey_combat_unit_knight_"&amp;C685</f>
        <v>Lkey_combat_unit_knight_228</v>
      </c>
      <c r="F685" s="6">
        <f t="shared" ref="F685" si="5286">INT(F682+1.1*C685)</f>
        <v>28713</v>
      </c>
      <c r="G685" s="2">
        <f t="shared" ref="G685" si="5287">INT(G682+0.6*C685)</f>
        <v>15597</v>
      </c>
      <c r="H685" s="2">
        <f t="shared" ref="H685" si="5288">INT(H682+0.65*C685)</f>
        <v>16874</v>
      </c>
      <c r="I685" s="2">
        <f t="shared" ref="I685" si="5289">INT(I682+0.2*C685)</f>
        <v>5130</v>
      </c>
      <c r="J685" s="6" t="s">
        <v>23</v>
      </c>
      <c r="K685" s="2">
        <f t="shared" si="5281"/>
        <v>2528</v>
      </c>
      <c r="L685" s="2" t="s">
        <v>24</v>
      </c>
      <c r="M685" s="2">
        <f t="shared" ref="M685:M686" si="5290">INT(M682+0.05*C685)</f>
        <v>1199</v>
      </c>
      <c r="N685" s="2" t="s">
        <v>27</v>
      </c>
      <c r="O685" s="2">
        <f t="shared" ref="O685" si="5291">INT(O682+0.5*C685)</f>
        <v>13026</v>
      </c>
      <c r="P685" s="2">
        <f t="shared" si="5010"/>
        <v>178</v>
      </c>
    </row>
    <row r="686" spans="1:16" x14ac:dyDescent="0.25">
      <c r="A686" s="5" t="s">
        <v>712</v>
      </c>
      <c r="B686" s="2" t="s">
        <v>15</v>
      </c>
      <c r="C686" s="2">
        <f t="shared" si="5138"/>
        <v>229</v>
      </c>
      <c r="D686" s="5" t="str">
        <f t="shared" ref="D686" si="5292">IF(AND(C686&gt;0,C686&lt;25),"units_pikeman_1.png",IF(AND(C686&gt;=25,C686&lt;50),"units_pikeman_2.png",IF(AND(C686&gt;=50,C686&lt;75),"units_pikeman_3.png",IF(AND(C686&gt;=75,C686&lt;100),"units_pikeman_4.png",IF(AND(C686&gt;=100,C686&lt;125),"units_pikeman_5.png",IF(AND(C686&gt;=125,C686&lt;150),"units_pikeman_6.png",IF(AND(C686&gt;=150,C686&lt;175),"units_pikeman_7.png",IF(AND(C686&gt;=175,C686&lt;200),"units_pikeman_8.png",IF(AND(C686&gt;=200,C686&lt;225),"units_pikeman_9.png",IF(AND(C686&gt;=225,C686&lt;250),"units_pikeman_10.png",IF(AND(C686&gt;=250,C686&lt;275),"units_pikeman_11.png",IF(AND(C686&gt;=275,C686&lt;300),"units_pikeman_12.png","units_pikeman_13.png"))))))))))))</f>
        <v>units_pikeman_10.png</v>
      </c>
      <c r="E686" s="5" t="str">
        <f t="shared" ref="E686:E740" si="5293">"Lkey_combat_unit_pikeman_"&amp;C686</f>
        <v>Lkey_combat_unit_pikeman_229</v>
      </c>
      <c r="F686" s="6">
        <f t="shared" ref="F686" si="5294">INT(F683+1.3*C686)</f>
        <v>34251</v>
      </c>
      <c r="G686" s="2">
        <f t="shared" ref="G686" si="5295">INT(G683+0.5*C686)</f>
        <v>13120</v>
      </c>
      <c r="H686" s="2">
        <f t="shared" ref="H686" si="5296">INT(H683+0.5*C686)</f>
        <v>13120</v>
      </c>
      <c r="I686" s="2">
        <f t="shared" ref="I686" si="5297">INT(I683+0.7*C686)</f>
        <v>18353</v>
      </c>
      <c r="J686" s="6" t="s">
        <v>23</v>
      </c>
      <c r="K686" s="2">
        <f t="shared" ref="K686" si="5298">INT(K683+0.5*C686)</f>
        <v>13160</v>
      </c>
      <c r="L686" s="2" t="s">
        <v>24</v>
      </c>
      <c r="M686" s="2">
        <f t="shared" si="5290"/>
        <v>1210</v>
      </c>
      <c r="N686" s="2" t="s">
        <v>27</v>
      </c>
      <c r="O686" s="2">
        <f t="shared" ref="O686" si="5299">INT(O683+0.1*C686)</f>
        <v>2530</v>
      </c>
      <c r="P686" s="2">
        <f t="shared" si="5010"/>
        <v>170</v>
      </c>
    </row>
    <row r="687" spans="1:16" x14ac:dyDescent="0.25">
      <c r="A687" s="5" t="s">
        <v>713</v>
      </c>
      <c r="B687" s="2" t="s">
        <v>1</v>
      </c>
      <c r="C687" s="2">
        <f t="shared" si="5138"/>
        <v>229</v>
      </c>
      <c r="D687" s="5" t="str">
        <f t="shared" ref="D687" si="5300">IF(AND(C687&gt;0,C687&lt;25),"units_archer_1.png",IF(AND(C687&gt;=25,C687&lt;50),"units_archer_2.png",IF(AND(C687&gt;=50,C687&lt;75),"units_archer_3.png",IF(AND(C687&gt;=75,C687&lt;100),"units_archer_4.png",IF(AND(C687&gt;=100,C687&lt;125),"units_archer_5.png",IF(AND(C687&gt;=125,C687&lt;150),"units_archer_6.png",IF(AND(C687&gt;=150,C687&lt;175),"units_archer_7.png",IF(AND(C687&gt;=175,C687&lt;200),"units_archer_8.png",IF(AND(C687&gt;=200,C687&lt;225),"units_archer_9.png",IF(AND(C687&gt;=225,C687&lt;250),"units_archer_10.png",IF(AND(C687&gt;=250,C687&lt;275),"units_archer_11.png",IF(AND(C687&gt;=275,C687&lt;300),"units_pikeman_12.png","units_pikeman_13.png"))))))))))))</f>
        <v>units_archer_10.png</v>
      </c>
      <c r="E687" s="5" t="str">
        <f t="shared" ref="E687:E741" si="5301">"Lkey_combat_unit_archer_"&amp;C687</f>
        <v>Lkey_combat_unit_archer_229</v>
      </c>
      <c r="F687" s="6">
        <f t="shared" ref="F687" si="5302">INT(F684+0.9*C687)</f>
        <v>23698</v>
      </c>
      <c r="G687" s="2">
        <f t="shared" ref="G687" si="5303">INT(G684+0.3*C687)</f>
        <v>7797</v>
      </c>
      <c r="H687" s="2">
        <f t="shared" ref="H687" si="5304">INT(H684+0.75*C687)</f>
        <v>19691</v>
      </c>
      <c r="I687" s="2">
        <f t="shared" ref="I687" si="5305">INT(I684+0.4*C687)</f>
        <v>10448</v>
      </c>
      <c r="J687" s="6" t="s">
        <v>23</v>
      </c>
      <c r="K687" s="2">
        <f t="shared" ref="K687:K688" si="5306">INT(K684+0.1*C687)</f>
        <v>2540</v>
      </c>
      <c r="L687" s="2" t="s">
        <v>24</v>
      </c>
      <c r="M687" s="2">
        <f t="shared" ref="M687" si="5307">INT(M684+0.5*C687)</f>
        <v>13150</v>
      </c>
      <c r="N687" s="2" t="s">
        <v>27</v>
      </c>
      <c r="O687" s="2">
        <f t="shared" ref="O687" si="5308">INT(O684+0.05*C687)</f>
        <v>1210</v>
      </c>
      <c r="P687" s="2">
        <f t="shared" si="5010"/>
        <v>175</v>
      </c>
    </row>
    <row r="688" spans="1:16" x14ac:dyDescent="0.25">
      <c r="A688" s="5" t="s">
        <v>714</v>
      </c>
      <c r="B688" s="2" t="s">
        <v>3</v>
      </c>
      <c r="C688" s="2">
        <f t="shared" si="5138"/>
        <v>229</v>
      </c>
      <c r="D688" s="5" t="str">
        <f t="shared" ref="D688" si="5309">IF(AND(C688&gt;0,C688&lt;25),"units_knight_1.png",IF(AND(C688&gt;=25,C688&lt;50),"units_knight_2.png",IF(AND(C688&gt;=50,C688&lt;75),"units_knight_3.png",IF(AND(C688&gt;=75,C688&lt;100),"units_knight_4.png",IF(AND(C688&gt;=100,C688&lt;125),"units_knight_5.png",IF(AND(C688&gt;=125,C688&lt;150),"units_knight_6.png",IF(AND(C688&gt;=150,C688&lt;175),"units_knight_7.png",IF(AND(C688&gt;=175,C688&lt;200),"units_knight_8.png",IF(AND(C688&gt;=200,C688&lt;225),"units_knight_9.png",IF(AND(C688&gt;=225,C688&lt;250),"units_knight_10.png",IF(AND(C688&gt;=250,C688&lt;275),"units_knight_11.png",IF(AND(C688&gt;=275,C688&lt;300),"units_pikeman_12.png","units_pikeman_13.png"))))))))))))</f>
        <v>units_knight_10.png</v>
      </c>
      <c r="E688" s="5" t="str">
        <f t="shared" ref="E688:E742" si="5310">"Lkey_combat_unit_knight_"&amp;C688</f>
        <v>Lkey_combat_unit_knight_229</v>
      </c>
      <c r="F688" s="6">
        <f t="shared" ref="F688" si="5311">INT(F685+1.1*C688)</f>
        <v>28964</v>
      </c>
      <c r="G688" s="2">
        <f t="shared" ref="G688" si="5312">INT(G685+0.6*C688)</f>
        <v>15734</v>
      </c>
      <c r="H688" s="2">
        <f t="shared" ref="H688" si="5313">INT(H685+0.65*C688)</f>
        <v>17022</v>
      </c>
      <c r="I688" s="2">
        <f t="shared" ref="I688" si="5314">INT(I685+0.2*C688)</f>
        <v>5175</v>
      </c>
      <c r="J688" s="6" t="s">
        <v>23</v>
      </c>
      <c r="K688" s="2">
        <f t="shared" si="5306"/>
        <v>2550</v>
      </c>
      <c r="L688" s="2" t="s">
        <v>24</v>
      </c>
      <c r="M688" s="2">
        <f t="shared" ref="M688:M689" si="5315">INT(M685+0.05*C688)</f>
        <v>1210</v>
      </c>
      <c r="N688" s="2" t="s">
        <v>27</v>
      </c>
      <c r="O688" s="2">
        <f t="shared" ref="O688" si="5316">INT(O685+0.5*C688)</f>
        <v>13140</v>
      </c>
      <c r="P688" s="2">
        <f t="shared" si="5010"/>
        <v>180</v>
      </c>
    </row>
    <row r="689" spans="1:16" x14ac:dyDescent="0.25">
      <c r="A689" s="5" t="s">
        <v>715</v>
      </c>
      <c r="B689" s="2" t="s">
        <v>15</v>
      </c>
      <c r="C689" s="2">
        <f t="shared" si="5138"/>
        <v>230</v>
      </c>
      <c r="D689" s="5" t="str">
        <f t="shared" ref="D689" si="5317">IF(AND(C689&gt;0,C689&lt;25),"units_pikeman_1.png",IF(AND(C689&gt;=25,C689&lt;50),"units_pikeman_2.png",IF(AND(C689&gt;=50,C689&lt;75),"units_pikeman_3.png",IF(AND(C689&gt;=75,C689&lt;100),"units_pikeman_4.png",IF(AND(C689&gt;=100,C689&lt;125),"units_pikeman_5.png",IF(AND(C689&gt;=125,C689&lt;150),"units_pikeman_6.png",IF(AND(C689&gt;=150,C689&lt;175),"units_pikeman_7.png",IF(AND(C689&gt;=175,C689&lt;200),"units_pikeman_8.png",IF(AND(C689&gt;=200,C689&lt;225),"units_pikeman_9.png",IF(AND(C689&gt;=225,C689&lt;250),"units_pikeman_10.png",IF(AND(C689&gt;=250,C689&lt;275),"units_pikeman_11.png",IF(AND(C689&gt;=275,C689&lt;300),"units_pikeman_12.png","units_pikeman_13.png"))))))))))))</f>
        <v>units_pikeman_10.png</v>
      </c>
      <c r="E689" s="5" t="str">
        <f t="shared" ref="E689:E743" si="5318">"Lkey_combat_unit_pikeman_"&amp;C689</f>
        <v>Lkey_combat_unit_pikeman_230</v>
      </c>
      <c r="F689" s="6">
        <f t="shared" ref="F689" si="5319">INT(F686+1.3*C689)</f>
        <v>34550</v>
      </c>
      <c r="G689" s="2">
        <f t="shared" ref="G689" si="5320">INT(G686+0.5*C689)</f>
        <v>13235</v>
      </c>
      <c r="H689" s="2">
        <f t="shared" ref="H689" si="5321">INT(H686+0.5*C689)</f>
        <v>13235</v>
      </c>
      <c r="I689" s="2">
        <f t="shared" ref="I689" si="5322">INT(I686+0.7*C689)</f>
        <v>18514</v>
      </c>
      <c r="J689" s="6" t="s">
        <v>23</v>
      </c>
      <c r="K689" s="2">
        <f t="shared" ref="K689" si="5323">INT(K686+0.5*C689)</f>
        <v>13275</v>
      </c>
      <c r="L689" s="2" t="s">
        <v>24</v>
      </c>
      <c r="M689" s="2">
        <f t="shared" si="5315"/>
        <v>1221</v>
      </c>
      <c r="N689" s="2" t="s">
        <v>27</v>
      </c>
      <c r="O689" s="2">
        <f t="shared" ref="O689" si="5324">INT(O686+0.1*C689)</f>
        <v>2553</v>
      </c>
      <c r="P689" s="2">
        <f t="shared" si="5010"/>
        <v>172</v>
      </c>
    </row>
    <row r="690" spans="1:16" x14ac:dyDescent="0.25">
      <c r="A690" s="5" t="s">
        <v>716</v>
      </c>
      <c r="B690" s="2" t="s">
        <v>1</v>
      </c>
      <c r="C690" s="2">
        <f t="shared" si="5138"/>
        <v>230</v>
      </c>
      <c r="D690" s="5" t="str">
        <f t="shared" ref="D690" si="5325">IF(AND(C690&gt;0,C690&lt;25),"units_archer_1.png",IF(AND(C690&gt;=25,C690&lt;50),"units_archer_2.png",IF(AND(C690&gt;=50,C690&lt;75),"units_archer_3.png",IF(AND(C690&gt;=75,C690&lt;100),"units_archer_4.png",IF(AND(C690&gt;=100,C690&lt;125),"units_archer_5.png",IF(AND(C690&gt;=125,C690&lt;150),"units_archer_6.png",IF(AND(C690&gt;=150,C690&lt;175),"units_archer_7.png",IF(AND(C690&gt;=175,C690&lt;200),"units_archer_8.png",IF(AND(C690&gt;=200,C690&lt;225),"units_archer_9.png",IF(AND(C690&gt;=225,C690&lt;250),"units_archer_10.png",IF(AND(C690&gt;=250,C690&lt;275),"units_archer_11.png",IF(AND(C690&gt;=275,C690&lt;300),"units_pikeman_12.png","units_pikeman_13.png"))))))))))))</f>
        <v>units_archer_10.png</v>
      </c>
      <c r="E690" s="5" t="str">
        <f t="shared" ref="E690:E744" si="5326">"Lkey_combat_unit_archer_"&amp;C690</f>
        <v>Lkey_combat_unit_archer_230</v>
      </c>
      <c r="F690" s="6">
        <f t="shared" ref="F690" si="5327">INT(F687+0.9*C690)</f>
        <v>23905</v>
      </c>
      <c r="G690" s="2">
        <f t="shared" ref="G690" si="5328">INT(G687+0.3*C690)</f>
        <v>7866</v>
      </c>
      <c r="H690" s="2">
        <f t="shared" ref="H690" si="5329">INT(H687+0.75*C690)</f>
        <v>19863</v>
      </c>
      <c r="I690" s="2">
        <f t="shared" ref="I690" si="5330">INT(I687+0.4*C690)</f>
        <v>10540</v>
      </c>
      <c r="J690" s="6" t="s">
        <v>23</v>
      </c>
      <c r="K690" s="2">
        <f t="shared" ref="K690:K691" si="5331">INT(K687+0.1*C690)</f>
        <v>2563</v>
      </c>
      <c r="L690" s="2" t="s">
        <v>24</v>
      </c>
      <c r="M690" s="2">
        <f t="shared" ref="M690" si="5332">INT(M687+0.5*C690)</f>
        <v>13265</v>
      </c>
      <c r="N690" s="2" t="s">
        <v>27</v>
      </c>
      <c r="O690" s="2">
        <f t="shared" ref="O690" si="5333">INT(O687+0.05*C690)</f>
        <v>1221</v>
      </c>
      <c r="P690" s="2">
        <f t="shared" si="5010"/>
        <v>177</v>
      </c>
    </row>
    <row r="691" spans="1:16" x14ac:dyDescent="0.25">
      <c r="A691" s="5" t="s">
        <v>717</v>
      </c>
      <c r="B691" s="2" t="s">
        <v>3</v>
      </c>
      <c r="C691" s="2">
        <f t="shared" si="5138"/>
        <v>230</v>
      </c>
      <c r="D691" s="5" t="str">
        <f t="shared" ref="D691" si="5334">IF(AND(C691&gt;0,C691&lt;25),"units_knight_1.png",IF(AND(C691&gt;=25,C691&lt;50),"units_knight_2.png",IF(AND(C691&gt;=50,C691&lt;75),"units_knight_3.png",IF(AND(C691&gt;=75,C691&lt;100),"units_knight_4.png",IF(AND(C691&gt;=100,C691&lt;125),"units_knight_5.png",IF(AND(C691&gt;=125,C691&lt;150),"units_knight_6.png",IF(AND(C691&gt;=150,C691&lt;175),"units_knight_7.png",IF(AND(C691&gt;=175,C691&lt;200),"units_knight_8.png",IF(AND(C691&gt;=200,C691&lt;225),"units_knight_9.png",IF(AND(C691&gt;=225,C691&lt;250),"units_knight_10.png",IF(AND(C691&gt;=250,C691&lt;275),"units_knight_11.png",IF(AND(C691&gt;=275,C691&lt;300),"units_pikeman_12.png","units_pikeman_13.png"))))))))))))</f>
        <v>units_knight_10.png</v>
      </c>
      <c r="E691" s="5" t="str">
        <f t="shared" ref="E691:E745" si="5335">"Lkey_combat_unit_knight_"&amp;C691</f>
        <v>Lkey_combat_unit_knight_230</v>
      </c>
      <c r="F691" s="6">
        <f t="shared" ref="F691" si="5336">INT(F688+1.1*C691)</f>
        <v>29217</v>
      </c>
      <c r="G691" s="2">
        <f t="shared" ref="G691" si="5337">INT(G688+0.6*C691)</f>
        <v>15872</v>
      </c>
      <c r="H691" s="2">
        <f t="shared" ref="H691" si="5338">INT(H688+0.65*C691)</f>
        <v>17171</v>
      </c>
      <c r="I691" s="2">
        <f t="shared" ref="I691" si="5339">INT(I688+0.2*C691)</f>
        <v>5221</v>
      </c>
      <c r="J691" s="6" t="s">
        <v>23</v>
      </c>
      <c r="K691" s="2">
        <f t="shared" si="5331"/>
        <v>2573</v>
      </c>
      <c r="L691" s="2" t="s">
        <v>24</v>
      </c>
      <c r="M691" s="2">
        <f t="shared" ref="M691:M692" si="5340">INT(M688+0.05*C691)</f>
        <v>1221</v>
      </c>
      <c r="N691" s="2" t="s">
        <v>27</v>
      </c>
      <c r="O691" s="2">
        <f t="shared" ref="O691" si="5341">INT(O688+0.5*C691)</f>
        <v>13255</v>
      </c>
      <c r="P691" s="2">
        <f t="shared" si="5010"/>
        <v>182</v>
      </c>
    </row>
    <row r="692" spans="1:16" x14ac:dyDescent="0.25">
      <c r="A692" s="5" t="s">
        <v>718</v>
      </c>
      <c r="B692" s="2" t="s">
        <v>15</v>
      </c>
      <c r="C692" s="2">
        <f t="shared" si="5138"/>
        <v>231</v>
      </c>
      <c r="D692" s="5" t="str">
        <f t="shared" ref="D692" si="5342">IF(AND(C692&gt;0,C692&lt;25),"units_pikeman_1.png",IF(AND(C692&gt;=25,C692&lt;50),"units_pikeman_2.png",IF(AND(C692&gt;=50,C692&lt;75),"units_pikeman_3.png",IF(AND(C692&gt;=75,C692&lt;100),"units_pikeman_4.png",IF(AND(C692&gt;=100,C692&lt;125),"units_pikeman_5.png",IF(AND(C692&gt;=125,C692&lt;150),"units_pikeman_6.png",IF(AND(C692&gt;=150,C692&lt;175),"units_pikeman_7.png",IF(AND(C692&gt;=175,C692&lt;200),"units_pikeman_8.png",IF(AND(C692&gt;=200,C692&lt;225),"units_pikeman_9.png",IF(AND(C692&gt;=225,C692&lt;250),"units_pikeman_10.png",IF(AND(C692&gt;=250,C692&lt;275),"units_pikeman_11.png",IF(AND(C692&gt;=275,C692&lt;300),"units_pikeman_12.png","units_pikeman_13.png"))))))))))))</f>
        <v>units_pikeman_10.png</v>
      </c>
      <c r="E692" s="5" t="str">
        <f t="shared" ref="E692:E746" si="5343">"Lkey_combat_unit_pikeman_"&amp;C692</f>
        <v>Lkey_combat_unit_pikeman_231</v>
      </c>
      <c r="F692" s="6">
        <f t="shared" ref="F692" si="5344">INT(F689+1.3*C692)</f>
        <v>34850</v>
      </c>
      <c r="G692" s="2">
        <f t="shared" ref="G692" si="5345">INT(G689+0.5*C692)</f>
        <v>13350</v>
      </c>
      <c r="H692" s="2">
        <f t="shared" ref="H692" si="5346">INT(H689+0.5*C692)</f>
        <v>13350</v>
      </c>
      <c r="I692" s="2">
        <f t="shared" ref="I692" si="5347">INT(I689+0.7*C692)</f>
        <v>18675</v>
      </c>
      <c r="J692" s="6" t="s">
        <v>23</v>
      </c>
      <c r="K692" s="2">
        <f t="shared" ref="K692" si="5348">INT(K689+0.5*C692)</f>
        <v>13390</v>
      </c>
      <c r="L692" s="2" t="s">
        <v>24</v>
      </c>
      <c r="M692" s="2">
        <f t="shared" si="5340"/>
        <v>1232</v>
      </c>
      <c r="N692" s="2" t="s">
        <v>27</v>
      </c>
      <c r="O692" s="2">
        <f t="shared" ref="O692" si="5349">INT(O689+0.1*C692)</f>
        <v>2576</v>
      </c>
      <c r="P692" s="2">
        <f t="shared" si="5010"/>
        <v>174</v>
      </c>
    </row>
    <row r="693" spans="1:16" x14ac:dyDescent="0.25">
      <c r="A693" s="5" t="s">
        <v>719</v>
      </c>
      <c r="B693" s="2" t="s">
        <v>1</v>
      </c>
      <c r="C693" s="2">
        <f t="shared" si="5138"/>
        <v>231</v>
      </c>
      <c r="D693" s="5" t="str">
        <f t="shared" ref="D693" si="5350">IF(AND(C693&gt;0,C693&lt;25),"units_archer_1.png",IF(AND(C693&gt;=25,C693&lt;50),"units_archer_2.png",IF(AND(C693&gt;=50,C693&lt;75),"units_archer_3.png",IF(AND(C693&gt;=75,C693&lt;100),"units_archer_4.png",IF(AND(C693&gt;=100,C693&lt;125),"units_archer_5.png",IF(AND(C693&gt;=125,C693&lt;150),"units_archer_6.png",IF(AND(C693&gt;=150,C693&lt;175),"units_archer_7.png",IF(AND(C693&gt;=175,C693&lt;200),"units_archer_8.png",IF(AND(C693&gt;=200,C693&lt;225),"units_archer_9.png",IF(AND(C693&gt;=225,C693&lt;250),"units_archer_10.png",IF(AND(C693&gt;=250,C693&lt;275),"units_archer_11.png",IF(AND(C693&gt;=275,C693&lt;300),"units_pikeman_12.png","units_pikeman_13.png"))))))))))))</f>
        <v>units_archer_10.png</v>
      </c>
      <c r="E693" s="5" t="str">
        <f t="shared" ref="E693:E747" si="5351">"Lkey_combat_unit_archer_"&amp;C693</f>
        <v>Lkey_combat_unit_archer_231</v>
      </c>
      <c r="F693" s="6">
        <f t="shared" ref="F693" si="5352">INT(F690+0.9*C693)</f>
        <v>24112</v>
      </c>
      <c r="G693" s="2">
        <f t="shared" ref="G693" si="5353">INT(G690+0.3*C693)</f>
        <v>7935</v>
      </c>
      <c r="H693" s="2">
        <f t="shared" ref="H693" si="5354">INT(H690+0.75*C693)</f>
        <v>20036</v>
      </c>
      <c r="I693" s="2">
        <f t="shared" ref="I693" si="5355">INT(I690+0.4*C693)</f>
        <v>10632</v>
      </c>
      <c r="J693" s="6" t="s">
        <v>23</v>
      </c>
      <c r="K693" s="2">
        <f t="shared" ref="K693:K694" si="5356">INT(K690+0.1*C693)</f>
        <v>2586</v>
      </c>
      <c r="L693" s="2" t="s">
        <v>24</v>
      </c>
      <c r="M693" s="2">
        <f t="shared" ref="M693" si="5357">INT(M690+0.5*C693)</f>
        <v>13380</v>
      </c>
      <c r="N693" s="2" t="s">
        <v>27</v>
      </c>
      <c r="O693" s="2">
        <f t="shared" ref="O693" si="5358">INT(O690+0.05*C693)</f>
        <v>1232</v>
      </c>
      <c r="P693" s="2">
        <f t="shared" si="5010"/>
        <v>179</v>
      </c>
    </row>
    <row r="694" spans="1:16" x14ac:dyDescent="0.25">
      <c r="A694" s="5" t="s">
        <v>720</v>
      </c>
      <c r="B694" s="2" t="s">
        <v>3</v>
      </c>
      <c r="C694" s="2">
        <f t="shared" si="5138"/>
        <v>231</v>
      </c>
      <c r="D694" s="5" t="str">
        <f t="shared" ref="D694" si="5359">IF(AND(C694&gt;0,C694&lt;25),"units_knight_1.png",IF(AND(C694&gt;=25,C694&lt;50),"units_knight_2.png",IF(AND(C694&gt;=50,C694&lt;75),"units_knight_3.png",IF(AND(C694&gt;=75,C694&lt;100),"units_knight_4.png",IF(AND(C694&gt;=100,C694&lt;125),"units_knight_5.png",IF(AND(C694&gt;=125,C694&lt;150),"units_knight_6.png",IF(AND(C694&gt;=150,C694&lt;175),"units_knight_7.png",IF(AND(C694&gt;=175,C694&lt;200),"units_knight_8.png",IF(AND(C694&gt;=200,C694&lt;225),"units_knight_9.png",IF(AND(C694&gt;=225,C694&lt;250),"units_knight_10.png",IF(AND(C694&gt;=250,C694&lt;275),"units_knight_11.png",IF(AND(C694&gt;=275,C694&lt;300),"units_pikeman_12.png","units_pikeman_13.png"))))))))))))</f>
        <v>units_knight_10.png</v>
      </c>
      <c r="E694" s="5" t="str">
        <f t="shared" ref="E694:E748" si="5360">"Lkey_combat_unit_knight_"&amp;C694</f>
        <v>Lkey_combat_unit_knight_231</v>
      </c>
      <c r="F694" s="6">
        <f t="shared" ref="F694" si="5361">INT(F691+1.1*C694)</f>
        <v>29471</v>
      </c>
      <c r="G694" s="2">
        <f t="shared" ref="G694" si="5362">INT(G691+0.6*C694)</f>
        <v>16010</v>
      </c>
      <c r="H694" s="2">
        <f t="shared" ref="H694" si="5363">INT(H691+0.65*C694)</f>
        <v>17321</v>
      </c>
      <c r="I694" s="2">
        <f t="shared" ref="I694" si="5364">INT(I691+0.2*C694)</f>
        <v>5267</v>
      </c>
      <c r="J694" s="6" t="s">
        <v>23</v>
      </c>
      <c r="K694" s="2">
        <f t="shared" si="5356"/>
        <v>2596</v>
      </c>
      <c r="L694" s="2" t="s">
        <v>24</v>
      </c>
      <c r="M694" s="2">
        <f t="shared" ref="M694:M695" si="5365">INT(M691+0.05*C694)</f>
        <v>1232</v>
      </c>
      <c r="N694" s="2" t="s">
        <v>27</v>
      </c>
      <c r="O694" s="2">
        <f t="shared" ref="O694" si="5366">INT(O691+0.5*C694)</f>
        <v>13370</v>
      </c>
      <c r="P694" s="2">
        <f t="shared" si="5010"/>
        <v>184</v>
      </c>
    </row>
    <row r="695" spans="1:16" x14ac:dyDescent="0.25">
      <c r="A695" s="5" t="s">
        <v>721</v>
      </c>
      <c r="B695" s="2" t="s">
        <v>15</v>
      </c>
      <c r="C695" s="2">
        <f t="shared" si="5138"/>
        <v>232</v>
      </c>
      <c r="D695" s="5" t="str">
        <f t="shared" ref="D695" si="5367">IF(AND(C695&gt;0,C695&lt;25),"units_pikeman_1.png",IF(AND(C695&gt;=25,C695&lt;50),"units_pikeman_2.png",IF(AND(C695&gt;=50,C695&lt;75),"units_pikeman_3.png",IF(AND(C695&gt;=75,C695&lt;100),"units_pikeman_4.png",IF(AND(C695&gt;=100,C695&lt;125),"units_pikeman_5.png",IF(AND(C695&gt;=125,C695&lt;150),"units_pikeman_6.png",IF(AND(C695&gt;=150,C695&lt;175),"units_pikeman_7.png",IF(AND(C695&gt;=175,C695&lt;200),"units_pikeman_8.png",IF(AND(C695&gt;=200,C695&lt;225),"units_pikeman_9.png",IF(AND(C695&gt;=225,C695&lt;250),"units_pikeman_10.png",IF(AND(C695&gt;=250,C695&lt;275),"units_pikeman_11.png",IF(AND(C695&gt;=275,C695&lt;300),"units_pikeman_12.png","units_pikeman_13.png"))))))))))))</f>
        <v>units_pikeman_10.png</v>
      </c>
      <c r="E695" s="5" t="str">
        <f t="shared" ref="E695:E749" si="5368">"Lkey_combat_unit_pikeman_"&amp;C695</f>
        <v>Lkey_combat_unit_pikeman_232</v>
      </c>
      <c r="F695" s="6">
        <f t="shared" ref="F695" si="5369">INT(F692+1.3*C695)</f>
        <v>35151</v>
      </c>
      <c r="G695" s="2">
        <f t="shared" ref="G695" si="5370">INT(G692+0.5*C695)</f>
        <v>13466</v>
      </c>
      <c r="H695" s="2">
        <f t="shared" ref="H695" si="5371">INT(H692+0.5*C695)</f>
        <v>13466</v>
      </c>
      <c r="I695" s="2">
        <f t="shared" ref="I695" si="5372">INT(I692+0.7*C695)</f>
        <v>18837</v>
      </c>
      <c r="J695" s="6" t="s">
        <v>23</v>
      </c>
      <c r="K695" s="2">
        <f t="shared" ref="K695" si="5373">INT(K692+0.5*C695)</f>
        <v>13506</v>
      </c>
      <c r="L695" s="2" t="s">
        <v>24</v>
      </c>
      <c r="M695" s="2">
        <f t="shared" si="5365"/>
        <v>1243</v>
      </c>
      <c r="N695" s="2" t="s">
        <v>27</v>
      </c>
      <c r="O695" s="2">
        <f t="shared" ref="O695" si="5374">INT(O692+0.1*C695)</f>
        <v>2599</v>
      </c>
      <c r="P695" s="2">
        <f t="shared" si="5010"/>
        <v>176</v>
      </c>
    </row>
    <row r="696" spans="1:16" x14ac:dyDescent="0.25">
      <c r="A696" s="5" t="s">
        <v>722</v>
      </c>
      <c r="B696" s="2" t="s">
        <v>1</v>
      </c>
      <c r="C696" s="2">
        <f t="shared" si="5138"/>
        <v>232</v>
      </c>
      <c r="D696" s="5" t="str">
        <f t="shared" ref="D696" si="5375">IF(AND(C696&gt;0,C696&lt;25),"units_archer_1.png",IF(AND(C696&gt;=25,C696&lt;50),"units_archer_2.png",IF(AND(C696&gt;=50,C696&lt;75),"units_archer_3.png",IF(AND(C696&gt;=75,C696&lt;100),"units_archer_4.png",IF(AND(C696&gt;=100,C696&lt;125),"units_archer_5.png",IF(AND(C696&gt;=125,C696&lt;150),"units_archer_6.png",IF(AND(C696&gt;=150,C696&lt;175),"units_archer_7.png",IF(AND(C696&gt;=175,C696&lt;200),"units_archer_8.png",IF(AND(C696&gt;=200,C696&lt;225),"units_archer_9.png",IF(AND(C696&gt;=225,C696&lt;250),"units_archer_10.png",IF(AND(C696&gt;=250,C696&lt;275),"units_archer_11.png",IF(AND(C696&gt;=275,C696&lt;300),"units_pikeman_12.png","units_pikeman_13.png"))))))))))))</f>
        <v>units_archer_10.png</v>
      </c>
      <c r="E696" s="5" t="str">
        <f t="shared" ref="E696:E750" si="5376">"Lkey_combat_unit_archer_"&amp;C696</f>
        <v>Lkey_combat_unit_archer_232</v>
      </c>
      <c r="F696" s="6">
        <f t="shared" ref="F696" si="5377">INT(F693+0.9*C696)</f>
        <v>24320</v>
      </c>
      <c r="G696" s="2">
        <f t="shared" ref="G696" si="5378">INT(G693+0.3*C696)</f>
        <v>8004</v>
      </c>
      <c r="H696" s="2">
        <f t="shared" ref="H696" si="5379">INT(H693+0.75*C696)</f>
        <v>20210</v>
      </c>
      <c r="I696" s="2">
        <f t="shared" ref="I696" si="5380">INT(I693+0.4*C696)</f>
        <v>10724</v>
      </c>
      <c r="J696" s="6" t="s">
        <v>23</v>
      </c>
      <c r="K696" s="2">
        <f t="shared" ref="K696:K697" si="5381">INT(K693+0.1*C696)</f>
        <v>2609</v>
      </c>
      <c r="L696" s="2" t="s">
        <v>24</v>
      </c>
      <c r="M696" s="2">
        <f t="shared" ref="M696" si="5382">INT(M693+0.5*C696)</f>
        <v>13496</v>
      </c>
      <c r="N696" s="2" t="s">
        <v>27</v>
      </c>
      <c r="O696" s="2">
        <f t="shared" ref="O696" si="5383">INT(O693+0.05*C696)</f>
        <v>1243</v>
      </c>
      <c r="P696" s="2">
        <f t="shared" si="5010"/>
        <v>181</v>
      </c>
    </row>
    <row r="697" spans="1:16" x14ac:dyDescent="0.25">
      <c r="A697" s="5" t="s">
        <v>723</v>
      </c>
      <c r="B697" s="2" t="s">
        <v>3</v>
      </c>
      <c r="C697" s="2">
        <f t="shared" si="5138"/>
        <v>232</v>
      </c>
      <c r="D697" s="5" t="str">
        <f t="shared" ref="D697" si="5384">IF(AND(C697&gt;0,C697&lt;25),"units_knight_1.png",IF(AND(C697&gt;=25,C697&lt;50),"units_knight_2.png",IF(AND(C697&gt;=50,C697&lt;75),"units_knight_3.png",IF(AND(C697&gt;=75,C697&lt;100),"units_knight_4.png",IF(AND(C697&gt;=100,C697&lt;125),"units_knight_5.png",IF(AND(C697&gt;=125,C697&lt;150),"units_knight_6.png",IF(AND(C697&gt;=150,C697&lt;175),"units_knight_7.png",IF(AND(C697&gt;=175,C697&lt;200),"units_knight_8.png",IF(AND(C697&gt;=200,C697&lt;225),"units_knight_9.png",IF(AND(C697&gt;=225,C697&lt;250),"units_knight_10.png",IF(AND(C697&gt;=250,C697&lt;275),"units_knight_11.png",IF(AND(C697&gt;=275,C697&lt;300),"units_pikeman_12.png","units_pikeman_13.png"))))))))))))</f>
        <v>units_knight_10.png</v>
      </c>
      <c r="E697" s="5" t="str">
        <f t="shared" ref="E697:E751" si="5385">"Lkey_combat_unit_knight_"&amp;C697</f>
        <v>Lkey_combat_unit_knight_232</v>
      </c>
      <c r="F697" s="6">
        <f t="shared" ref="F697" si="5386">INT(F694+1.1*C697)</f>
        <v>29726</v>
      </c>
      <c r="G697" s="2">
        <f t="shared" ref="G697" si="5387">INT(G694+0.6*C697)</f>
        <v>16149</v>
      </c>
      <c r="H697" s="2">
        <f t="shared" ref="H697" si="5388">INT(H694+0.65*C697)</f>
        <v>17471</v>
      </c>
      <c r="I697" s="2">
        <f t="shared" ref="I697" si="5389">INT(I694+0.2*C697)</f>
        <v>5313</v>
      </c>
      <c r="J697" s="6" t="s">
        <v>23</v>
      </c>
      <c r="K697" s="2">
        <f t="shared" si="5381"/>
        <v>2619</v>
      </c>
      <c r="L697" s="2" t="s">
        <v>24</v>
      </c>
      <c r="M697" s="2">
        <f t="shared" ref="M697:M698" si="5390">INT(M694+0.05*C697)</f>
        <v>1243</v>
      </c>
      <c r="N697" s="2" t="s">
        <v>27</v>
      </c>
      <c r="O697" s="2">
        <f t="shared" ref="O697" si="5391">INT(O694+0.5*C697)</f>
        <v>13486</v>
      </c>
      <c r="P697" s="2">
        <f t="shared" si="5010"/>
        <v>186</v>
      </c>
    </row>
    <row r="698" spans="1:16" x14ac:dyDescent="0.25">
      <c r="A698" s="5" t="s">
        <v>724</v>
      </c>
      <c r="B698" s="2" t="s">
        <v>15</v>
      </c>
      <c r="C698" s="2">
        <f t="shared" si="5138"/>
        <v>233</v>
      </c>
      <c r="D698" s="5" t="str">
        <f t="shared" ref="D698" si="5392">IF(AND(C698&gt;0,C698&lt;25),"units_pikeman_1.png",IF(AND(C698&gt;=25,C698&lt;50),"units_pikeman_2.png",IF(AND(C698&gt;=50,C698&lt;75),"units_pikeman_3.png",IF(AND(C698&gt;=75,C698&lt;100),"units_pikeman_4.png",IF(AND(C698&gt;=100,C698&lt;125),"units_pikeman_5.png",IF(AND(C698&gt;=125,C698&lt;150),"units_pikeman_6.png",IF(AND(C698&gt;=150,C698&lt;175),"units_pikeman_7.png",IF(AND(C698&gt;=175,C698&lt;200),"units_pikeman_8.png",IF(AND(C698&gt;=200,C698&lt;225),"units_pikeman_9.png",IF(AND(C698&gt;=225,C698&lt;250),"units_pikeman_10.png",IF(AND(C698&gt;=250,C698&lt;275),"units_pikeman_11.png",IF(AND(C698&gt;=275,C698&lt;300),"units_pikeman_12.png","units_pikeman_13.png"))))))))))))</f>
        <v>units_pikeman_10.png</v>
      </c>
      <c r="E698" s="5" t="str">
        <f t="shared" ref="E698:E752" si="5393">"Lkey_combat_unit_pikeman_"&amp;C698</f>
        <v>Lkey_combat_unit_pikeman_233</v>
      </c>
      <c r="F698" s="6">
        <f t="shared" ref="F698" si="5394">INT(F695+1.3*C698)</f>
        <v>35453</v>
      </c>
      <c r="G698" s="2">
        <f t="shared" ref="G698" si="5395">INT(G695+0.5*C698)</f>
        <v>13582</v>
      </c>
      <c r="H698" s="2">
        <f t="shared" ref="H698" si="5396">INT(H695+0.5*C698)</f>
        <v>13582</v>
      </c>
      <c r="I698" s="2">
        <f t="shared" ref="I698" si="5397">INT(I695+0.7*C698)</f>
        <v>19000</v>
      </c>
      <c r="J698" s="6" t="s">
        <v>23</v>
      </c>
      <c r="K698" s="2">
        <f t="shared" ref="K698" si="5398">INT(K695+0.5*C698)</f>
        <v>13622</v>
      </c>
      <c r="L698" s="2" t="s">
        <v>24</v>
      </c>
      <c r="M698" s="2">
        <f t="shared" si="5390"/>
        <v>1254</v>
      </c>
      <c r="N698" s="2" t="s">
        <v>27</v>
      </c>
      <c r="O698" s="2">
        <f t="shared" ref="O698" si="5399">INT(O695+0.1*C698)</f>
        <v>2622</v>
      </c>
      <c r="P698" s="2">
        <f t="shared" si="5010"/>
        <v>178</v>
      </c>
    </row>
    <row r="699" spans="1:16" x14ac:dyDescent="0.25">
      <c r="A699" s="5" t="s">
        <v>725</v>
      </c>
      <c r="B699" s="2" t="s">
        <v>1</v>
      </c>
      <c r="C699" s="2">
        <f t="shared" si="5138"/>
        <v>233</v>
      </c>
      <c r="D699" s="5" t="str">
        <f t="shared" ref="D699" si="5400">IF(AND(C699&gt;0,C699&lt;25),"units_archer_1.png",IF(AND(C699&gt;=25,C699&lt;50),"units_archer_2.png",IF(AND(C699&gt;=50,C699&lt;75),"units_archer_3.png",IF(AND(C699&gt;=75,C699&lt;100),"units_archer_4.png",IF(AND(C699&gt;=100,C699&lt;125),"units_archer_5.png",IF(AND(C699&gt;=125,C699&lt;150),"units_archer_6.png",IF(AND(C699&gt;=150,C699&lt;175),"units_archer_7.png",IF(AND(C699&gt;=175,C699&lt;200),"units_archer_8.png",IF(AND(C699&gt;=200,C699&lt;225),"units_archer_9.png",IF(AND(C699&gt;=225,C699&lt;250),"units_archer_10.png",IF(AND(C699&gt;=250,C699&lt;275),"units_archer_11.png",IF(AND(C699&gt;=275,C699&lt;300),"units_pikeman_12.png","units_pikeman_13.png"))))))))))))</f>
        <v>units_archer_10.png</v>
      </c>
      <c r="E699" s="5" t="str">
        <f t="shared" ref="E699:E753" si="5401">"Lkey_combat_unit_archer_"&amp;C699</f>
        <v>Lkey_combat_unit_archer_233</v>
      </c>
      <c r="F699" s="6">
        <f t="shared" ref="F699" si="5402">INT(F696+0.9*C699)</f>
        <v>24529</v>
      </c>
      <c r="G699" s="2">
        <f t="shared" ref="G699" si="5403">INT(G696+0.3*C699)</f>
        <v>8073</v>
      </c>
      <c r="H699" s="2">
        <f t="shared" ref="H699" si="5404">INT(H696+0.75*C699)</f>
        <v>20384</v>
      </c>
      <c r="I699" s="2">
        <f t="shared" ref="I699" si="5405">INT(I696+0.4*C699)</f>
        <v>10817</v>
      </c>
      <c r="J699" s="6" t="s">
        <v>23</v>
      </c>
      <c r="K699" s="2">
        <f t="shared" ref="K699:K700" si="5406">INT(K696+0.1*C699)</f>
        <v>2632</v>
      </c>
      <c r="L699" s="2" t="s">
        <v>24</v>
      </c>
      <c r="M699" s="2">
        <f t="shared" ref="M699" si="5407">INT(M696+0.5*C699)</f>
        <v>13612</v>
      </c>
      <c r="N699" s="2" t="s">
        <v>27</v>
      </c>
      <c r="O699" s="2">
        <f t="shared" ref="O699" si="5408">INT(O696+0.05*C699)</f>
        <v>1254</v>
      </c>
      <c r="P699" s="2">
        <f t="shared" si="5010"/>
        <v>183</v>
      </c>
    </row>
    <row r="700" spans="1:16" x14ac:dyDescent="0.25">
      <c r="A700" s="5" t="s">
        <v>726</v>
      </c>
      <c r="B700" s="2" t="s">
        <v>3</v>
      </c>
      <c r="C700" s="2">
        <f t="shared" si="5138"/>
        <v>233</v>
      </c>
      <c r="D700" s="5" t="str">
        <f t="shared" ref="D700" si="5409">IF(AND(C700&gt;0,C700&lt;25),"units_knight_1.png",IF(AND(C700&gt;=25,C700&lt;50),"units_knight_2.png",IF(AND(C700&gt;=50,C700&lt;75),"units_knight_3.png",IF(AND(C700&gt;=75,C700&lt;100),"units_knight_4.png",IF(AND(C700&gt;=100,C700&lt;125),"units_knight_5.png",IF(AND(C700&gt;=125,C700&lt;150),"units_knight_6.png",IF(AND(C700&gt;=150,C700&lt;175),"units_knight_7.png",IF(AND(C700&gt;=175,C700&lt;200),"units_knight_8.png",IF(AND(C700&gt;=200,C700&lt;225),"units_knight_9.png",IF(AND(C700&gt;=225,C700&lt;250),"units_knight_10.png",IF(AND(C700&gt;=250,C700&lt;275),"units_knight_11.png",IF(AND(C700&gt;=275,C700&lt;300),"units_pikeman_12.png","units_pikeman_13.png"))))))))))))</f>
        <v>units_knight_10.png</v>
      </c>
      <c r="E700" s="5" t="str">
        <f t="shared" ref="E700:E754" si="5410">"Lkey_combat_unit_knight_"&amp;C700</f>
        <v>Lkey_combat_unit_knight_233</v>
      </c>
      <c r="F700" s="6">
        <f t="shared" ref="F700" si="5411">INT(F697+1.1*C700)</f>
        <v>29982</v>
      </c>
      <c r="G700" s="2">
        <f t="shared" ref="G700" si="5412">INT(G697+0.6*C700)</f>
        <v>16288</v>
      </c>
      <c r="H700" s="2">
        <f t="shared" ref="H700" si="5413">INT(H697+0.65*C700)</f>
        <v>17622</v>
      </c>
      <c r="I700" s="2">
        <f t="shared" ref="I700" si="5414">INT(I697+0.2*C700)</f>
        <v>5359</v>
      </c>
      <c r="J700" s="6" t="s">
        <v>23</v>
      </c>
      <c r="K700" s="2">
        <f t="shared" si="5406"/>
        <v>2642</v>
      </c>
      <c r="L700" s="2" t="s">
        <v>24</v>
      </c>
      <c r="M700" s="2">
        <f t="shared" ref="M700:M701" si="5415">INT(M697+0.05*C700)</f>
        <v>1254</v>
      </c>
      <c r="N700" s="2" t="s">
        <v>27</v>
      </c>
      <c r="O700" s="2">
        <f t="shared" ref="O700" si="5416">INT(O697+0.5*C700)</f>
        <v>13602</v>
      </c>
      <c r="P700" s="2">
        <f t="shared" si="5010"/>
        <v>188</v>
      </c>
    </row>
    <row r="701" spans="1:16" x14ac:dyDescent="0.25">
      <c r="A701" s="5" t="s">
        <v>727</v>
      </c>
      <c r="B701" s="2" t="s">
        <v>15</v>
      </c>
      <c r="C701" s="2">
        <f t="shared" si="5138"/>
        <v>234</v>
      </c>
      <c r="D701" s="5" t="str">
        <f t="shared" ref="D701" si="5417">IF(AND(C701&gt;0,C701&lt;25),"units_pikeman_1.png",IF(AND(C701&gt;=25,C701&lt;50),"units_pikeman_2.png",IF(AND(C701&gt;=50,C701&lt;75),"units_pikeman_3.png",IF(AND(C701&gt;=75,C701&lt;100),"units_pikeman_4.png",IF(AND(C701&gt;=100,C701&lt;125),"units_pikeman_5.png",IF(AND(C701&gt;=125,C701&lt;150),"units_pikeman_6.png",IF(AND(C701&gt;=150,C701&lt;175),"units_pikeman_7.png",IF(AND(C701&gt;=175,C701&lt;200),"units_pikeman_8.png",IF(AND(C701&gt;=200,C701&lt;225),"units_pikeman_9.png",IF(AND(C701&gt;=225,C701&lt;250),"units_pikeman_10.png",IF(AND(C701&gt;=250,C701&lt;275),"units_pikeman_11.png",IF(AND(C701&gt;=275,C701&lt;300),"units_pikeman_12.png","units_pikeman_13.png"))))))))))))</f>
        <v>units_pikeman_10.png</v>
      </c>
      <c r="E701" s="5" t="str">
        <f t="shared" ref="E701:E755" si="5418">"Lkey_combat_unit_pikeman_"&amp;C701</f>
        <v>Lkey_combat_unit_pikeman_234</v>
      </c>
      <c r="F701" s="6">
        <f t="shared" ref="F701" si="5419">INT(F698+1.3*C701)</f>
        <v>35757</v>
      </c>
      <c r="G701" s="2">
        <f t="shared" ref="G701" si="5420">INT(G698+0.5*C701)</f>
        <v>13699</v>
      </c>
      <c r="H701" s="2">
        <f t="shared" ref="H701" si="5421">INT(H698+0.5*C701)</f>
        <v>13699</v>
      </c>
      <c r="I701" s="2">
        <f t="shared" ref="I701" si="5422">INT(I698+0.7*C701)</f>
        <v>19163</v>
      </c>
      <c r="J701" s="6" t="s">
        <v>23</v>
      </c>
      <c r="K701" s="2">
        <f t="shared" ref="K701" si="5423">INT(K698+0.5*C701)</f>
        <v>13739</v>
      </c>
      <c r="L701" s="2" t="s">
        <v>24</v>
      </c>
      <c r="M701" s="2">
        <f t="shared" si="5415"/>
        <v>1265</v>
      </c>
      <c r="N701" s="2" t="s">
        <v>27</v>
      </c>
      <c r="O701" s="2">
        <f t="shared" ref="O701" si="5424">INT(O698+0.1*C701)</f>
        <v>2645</v>
      </c>
      <c r="P701" s="2">
        <f t="shared" si="5010"/>
        <v>180</v>
      </c>
    </row>
    <row r="702" spans="1:16" x14ac:dyDescent="0.25">
      <c r="A702" s="5" t="s">
        <v>728</v>
      </c>
      <c r="B702" s="2" t="s">
        <v>1</v>
      </c>
      <c r="C702" s="2">
        <f t="shared" si="5138"/>
        <v>234</v>
      </c>
      <c r="D702" s="5" t="str">
        <f t="shared" ref="D702" si="5425">IF(AND(C702&gt;0,C702&lt;25),"units_archer_1.png",IF(AND(C702&gt;=25,C702&lt;50),"units_archer_2.png",IF(AND(C702&gt;=50,C702&lt;75),"units_archer_3.png",IF(AND(C702&gt;=75,C702&lt;100),"units_archer_4.png",IF(AND(C702&gt;=100,C702&lt;125),"units_archer_5.png",IF(AND(C702&gt;=125,C702&lt;150),"units_archer_6.png",IF(AND(C702&gt;=150,C702&lt;175),"units_archer_7.png",IF(AND(C702&gt;=175,C702&lt;200),"units_archer_8.png",IF(AND(C702&gt;=200,C702&lt;225),"units_archer_9.png",IF(AND(C702&gt;=225,C702&lt;250),"units_archer_10.png",IF(AND(C702&gt;=250,C702&lt;275),"units_archer_11.png",IF(AND(C702&gt;=275,C702&lt;300),"units_pikeman_12.png","units_pikeman_13.png"))))))))))))</f>
        <v>units_archer_10.png</v>
      </c>
      <c r="E702" s="5" t="str">
        <f t="shared" ref="E702:E756" si="5426">"Lkey_combat_unit_archer_"&amp;C702</f>
        <v>Lkey_combat_unit_archer_234</v>
      </c>
      <c r="F702" s="6">
        <f t="shared" ref="F702" si="5427">INT(F699+0.9*C702)</f>
        <v>24739</v>
      </c>
      <c r="G702" s="2">
        <f t="shared" ref="G702" si="5428">INT(G699+0.3*C702)</f>
        <v>8143</v>
      </c>
      <c r="H702" s="2">
        <f t="shared" ref="H702" si="5429">INT(H699+0.75*C702)</f>
        <v>20559</v>
      </c>
      <c r="I702" s="2">
        <f t="shared" ref="I702" si="5430">INT(I699+0.4*C702)</f>
        <v>10910</v>
      </c>
      <c r="J702" s="6" t="s">
        <v>23</v>
      </c>
      <c r="K702" s="2">
        <f t="shared" ref="K702:K703" si="5431">INT(K699+0.1*C702)</f>
        <v>2655</v>
      </c>
      <c r="L702" s="2" t="s">
        <v>24</v>
      </c>
      <c r="M702" s="2">
        <f t="shared" ref="M702" si="5432">INT(M699+0.5*C702)</f>
        <v>13729</v>
      </c>
      <c r="N702" s="2" t="s">
        <v>27</v>
      </c>
      <c r="O702" s="2">
        <f t="shared" ref="O702" si="5433">INT(O699+0.05*C702)</f>
        <v>1265</v>
      </c>
      <c r="P702" s="2">
        <f t="shared" si="5010"/>
        <v>185</v>
      </c>
    </row>
    <row r="703" spans="1:16" x14ac:dyDescent="0.25">
      <c r="A703" s="5" t="s">
        <v>729</v>
      </c>
      <c r="B703" s="2" t="s">
        <v>3</v>
      </c>
      <c r="C703" s="2">
        <f t="shared" si="5138"/>
        <v>234</v>
      </c>
      <c r="D703" s="5" t="str">
        <f t="shared" ref="D703" si="5434">IF(AND(C703&gt;0,C703&lt;25),"units_knight_1.png",IF(AND(C703&gt;=25,C703&lt;50),"units_knight_2.png",IF(AND(C703&gt;=50,C703&lt;75),"units_knight_3.png",IF(AND(C703&gt;=75,C703&lt;100),"units_knight_4.png",IF(AND(C703&gt;=100,C703&lt;125),"units_knight_5.png",IF(AND(C703&gt;=125,C703&lt;150),"units_knight_6.png",IF(AND(C703&gt;=150,C703&lt;175),"units_knight_7.png",IF(AND(C703&gt;=175,C703&lt;200),"units_knight_8.png",IF(AND(C703&gt;=200,C703&lt;225),"units_knight_9.png",IF(AND(C703&gt;=225,C703&lt;250),"units_knight_10.png",IF(AND(C703&gt;=250,C703&lt;275),"units_knight_11.png",IF(AND(C703&gt;=275,C703&lt;300),"units_pikeman_12.png","units_pikeman_13.png"))))))))))))</f>
        <v>units_knight_10.png</v>
      </c>
      <c r="E703" s="5" t="str">
        <f t="shared" ref="E703:E757" si="5435">"Lkey_combat_unit_knight_"&amp;C703</f>
        <v>Lkey_combat_unit_knight_234</v>
      </c>
      <c r="F703" s="6">
        <f t="shared" ref="F703" si="5436">INT(F700+1.1*C703)</f>
        <v>30239</v>
      </c>
      <c r="G703" s="2">
        <f t="shared" ref="G703" si="5437">INT(G700+0.6*C703)</f>
        <v>16428</v>
      </c>
      <c r="H703" s="2">
        <f t="shared" ref="H703" si="5438">INT(H700+0.65*C703)</f>
        <v>17774</v>
      </c>
      <c r="I703" s="2">
        <f t="shared" ref="I703" si="5439">INT(I700+0.2*C703)</f>
        <v>5405</v>
      </c>
      <c r="J703" s="6" t="s">
        <v>23</v>
      </c>
      <c r="K703" s="2">
        <f t="shared" si="5431"/>
        <v>2665</v>
      </c>
      <c r="L703" s="2" t="s">
        <v>24</v>
      </c>
      <c r="M703" s="2">
        <f t="shared" ref="M703:M704" si="5440">INT(M700+0.05*C703)</f>
        <v>1265</v>
      </c>
      <c r="N703" s="2" t="s">
        <v>27</v>
      </c>
      <c r="O703" s="2">
        <f t="shared" ref="O703" si="5441">INT(O700+0.5*C703)</f>
        <v>13719</v>
      </c>
      <c r="P703" s="2">
        <f t="shared" si="5010"/>
        <v>190</v>
      </c>
    </row>
    <row r="704" spans="1:16" x14ac:dyDescent="0.25">
      <c r="A704" s="5" t="s">
        <v>730</v>
      </c>
      <c r="B704" s="2" t="s">
        <v>15</v>
      </c>
      <c r="C704" s="2">
        <f t="shared" si="5138"/>
        <v>235</v>
      </c>
      <c r="D704" s="5" t="str">
        <f t="shared" ref="D704" si="5442">IF(AND(C704&gt;0,C704&lt;25),"units_pikeman_1.png",IF(AND(C704&gt;=25,C704&lt;50),"units_pikeman_2.png",IF(AND(C704&gt;=50,C704&lt;75),"units_pikeman_3.png",IF(AND(C704&gt;=75,C704&lt;100),"units_pikeman_4.png",IF(AND(C704&gt;=100,C704&lt;125),"units_pikeman_5.png",IF(AND(C704&gt;=125,C704&lt;150),"units_pikeman_6.png",IF(AND(C704&gt;=150,C704&lt;175),"units_pikeman_7.png",IF(AND(C704&gt;=175,C704&lt;200),"units_pikeman_8.png",IF(AND(C704&gt;=200,C704&lt;225),"units_pikeman_9.png",IF(AND(C704&gt;=225,C704&lt;250),"units_pikeman_10.png",IF(AND(C704&gt;=250,C704&lt;275),"units_pikeman_11.png",IF(AND(C704&gt;=275,C704&lt;300),"units_pikeman_12.png","units_pikeman_13.png"))))))))))))</f>
        <v>units_pikeman_10.png</v>
      </c>
      <c r="E704" s="5" t="str">
        <f t="shared" ref="E704:E758" si="5443">"Lkey_combat_unit_pikeman_"&amp;C704</f>
        <v>Lkey_combat_unit_pikeman_235</v>
      </c>
      <c r="F704" s="6">
        <f t="shared" ref="F704" si="5444">INT(F701+1.3*C704)</f>
        <v>36062</v>
      </c>
      <c r="G704" s="2">
        <f t="shared" ref="G704" si="5445">INT(G701+0.5*C704)</f>
        <v>13816</v>
      </c>
      <c r="H704" s="2">
        <f t="shared" ref="H704" si="5446">INT(H701+0.5*C704)</f>
        <v>13816</v>
      </c>
      <c r="I704" s="2">
        <f t="shared" ref="I704" si="5447">INT(I701+0.7*C704)</f>
        <v>19327</v>
      </c>
      <c r="J704" s="6" t="s">
        <v>23</v>
      </c>
      <c r="K704" s="2">
        <f t="shared" ref="K704" si="5448">INT(K701+0.5*C704)</f>
        <v>13856</v>
      </c>
      <c r="L704" s="2" t="s">
        <v>24</v>
      </c>
      <c r="M704" s="2">
        <f t="shared" si="5440"/>
        <v>1276</v>
      </c>
      <c r="N704" s="2" t="s">
        <v>27</v>
      </c>
      <c r="O704" s="2">
        <f t="shared" ref="O704" si="5449">INT(O701+0.1*C704)</f>
        <v>2668</v>
      </c>
      <c r="P704" s="2">
        <f t="shared" si="5010"/>
        <v>182</v>
      </c>
    </row>
    <row r="705" spans="1:16" x14ac:dyDescent="0.25">
      <c r="A705" s="5" t="s">
        <v>731</v>
      </c>
      <c r="B705" s="2" t="s">
        <v>1</v>
      </c>
      <c r="C705" s="2">
        <f t="shared" si="5138"/>
        <v>235</v>
      </c>
      <c r="D705" s="5" t="str">
        <f t="shared" ref="D705" si="5450">IF(AND(C705&gt;0,C705&lt;25),"units_archer_1.png",IF(AND(C705&gt;=25,C705&lt;50),"units_archer_2.png",IF(AND(C705&gt;=50,C705&lt;75),"units_archer_3.png",IF(AND(C705&gt;=75,C705&lt;100),"units_archer_4.png",IF(AND(C705&gt;=100,C705&lt;125),"units_archer_5.png",IF(AND(C705&gt;=125,C705&lt;150),"units_archer_6.png",IF(AND(C705&gt;=150,C705&lt;175),"units_archer_7.png",IF(AND(C705&gt;=175,C705&lt;200),"units_archer_8.png",IF(AND(C705&gt;=200,C705&lt;225),"units_archer_9.png",IF(AND(C705&gt;=225,C705&lt;250),"units_archer_10.png",IF(AND(C705&gt;=250,C705&lt;275),"units_archer_11.png",IF(AND(C705&gt;=275,C705&lt;300),"units_pikeman_12.png","units_pikeman_13.png"))))))))))))</f>
        <v>units_archer_10.png</v>
      </c>
      <c r="E705" s="5" t="str">
        <f t="shared" ref="E705:E759" si="5451">"Lkey_combat_unit_archer_"&amp;C705</f>
        <v>Lkey_combat_unit_archer_235</v>
      </c>
      <c r="F705" s="6">
        <f t="shared" ref="F705" si="5452">INT(F702+0.9*C705)</f>
        <v>24950</v>
      </c>
      <c r="G705" s="2">
        <f t="shared" ref="G705" si="5453">INT(G702+0.3*C705)</f>
        <v>8213</v>
      </c>
      <c r="H705" s="2">
        <f t="shared" ref="H705" si="5454">INT(H702+0.75*C705)</f>
        <v>20735</v>
      </c>
      <c r="I705" s="2">
        <f t="shared" ref="I705" si="5455">INT(I702+0.4*C705)</f>
        <v>11004</v>
      </c>
      <c r="J705" s="6" t="s">
        <v>23</v>
      </c>
      <c r="K705" s="2">
        <f t="shared" ref="K705:K706" si="5456">INT(K702+0.1*C705)</f>
        <v>2678</v>
      </c>
      <c r="L705" s="2" t="s">
        <v>24</v>
      </c>
      <c r="M705" s="2">
        <f t="shared" ref="M705" si="5457">INT(M702+0.5*C705)</f>
        <v>13846</v>
      </c>
      <c r="N705" s="2" t="s">
        <v>27</v>
      </c>
      <c r="O705" s="2">
        <f t="shared" ref="O705" si="5458">INT(O702+0.05*C705)</f>
        <v>1276</v>
      </c>
      <c r="P705" s="2">
        <f t="shared" si="5010"/>
        <v>187</v>
      </c>
    </row>
    <row r="706" spans="1:16" x14ac:dyDescent="0.25">
      <c r="A706" s="5" t="s">
        <v>732</v>
      </c>
      <c r="B706" s="2" t="s">
        <v>3</v>
      </c>
      <c r="C706" s="2">
        <f t="shared" si="5138"/>
        <v>235</v>
      </c>
      <c r="D706" s="5" t="str">
        <f t="shared" ref="D706" si="5459">IF(AND(C706&gt;0,C706&lt;25),"units_knight_1.png",IF(AND(C706&gt;=25,C706&lt;50),"units_knight_2.png",IF(AND(C706&gt;=50,C706&lt;75),"units_knight_3.png",IF(AND(C706&gt;=75,C706&lt;100),"units_knight_4.png",IF(AND(C706&gt;=100,C706&lt;125),"units_knight_5.png",IF(AND(C706&gt;=125,C706&lt;150),"units_knight_6.png",IF(AND(C706&gt;=150,C706&lt;175),"units_knight_7.png",IF(AND(C706&gt;=175,C706&lt;200),"units_knight_8.png",IF(AND(C706&gt;=200,C706&lt;225),"units_knight_9.png",IF(AND(C706&gt;=225,C706&lt;250),"units_knight_10.png",IF(AND(C706&gt;=250,C706&lt;275),"units_knight_11.png",IF(AND(C706&gt;=275,C706&lt;300),"units_pikeman_12.png","units_pikeman_13.png"))))))))))))</f>
        <v>units_knight_10.png</v>
      </c>
      <c r="E706" s="5" t="str">
        <f t="shared" ref="E706:E760" si="5460">"Lkey_combat_unit_knight_"&amp;C706</f>
        <v>Lkey_combat_unit_knight_235</v>
      </c>
      <c r="F706" s="6">
        <f t="shared" ref="F706" si="5461">INT(F703+1.1*C706)</f>
        <v>30497</v>
      </c>
      <c r="G706" s="2">
        <f t="shared" ref="G706" si="5462">INT(G703+0.6*C706)</f>
        <v>16569</v>
      </c>
      <c r="H706" s="2">
        <f t="shared" ref="H706" si="5463">INT(H703+0.65*C706)</f>
        <v>17926</v>
      </c>
      <c r="I706" s="2">
        <f t="shared" ref="I706" si="5464">INT(I703+0.2*C706)</f>
        <v>5452</v>
      </c>
      <c r="J706" s="6" t="s">
        <v>23</v>
      </c>
      <c r="K706" s="2">
        <f t="shared" si="5456"/>
        <v>2688</v>
      </c>
      <c r="L706" s="2" t="s">
        <v>24</v>
      </c>
      <c r="M706" s="2">
        <f t="shared" ref="M706:M707" si="5465">INT(M703+0.05*C706)</f>
        <v>1276</v>
      </c>
      <c r="N706" s="2" t="s">
        <v>27</v>
      </c>
      <c r="O706" s="2">
        <f t="shared" ref="O706" si="5466">INT(O703+0.5*C706)</f>
        <v>13836</v>
      </c>
      <c r="P706" s="2">
        <f t="shared" si="5010"/>
        <v>192</v>
      </c>
    </row>
    <row r="707" spans="1:16" x14ac:dyDescent="0.25">
      <c r="A707" s="5" t="s">
        <v>733</v>
      </c>
      <c r="B707" s="2" t="s">
        <v>15</v>
      </c>
      <c r="C707" s="2">
        <f t="shared" si="5138"/>
        <v>236</v>
      </c>
      <c r="D707" s="5" t="str">
        <f t="shared" ref="D707" si="5467">IF(AND(C707&gt;0,C707&lt;25),"units_pikeman_1.png",IF(AND(C707&gt;=25,C707&lt;50),"units_pikeman_2.png",IF(AND(C707&gt;=50,C707&lt;75),"units_pikeman_3.png",IF(AND(C707&gt;=75,C707&lt;100),"units_pikeman_4.png",IF(AND(C707&gt;=100,C707&lt;125),"units_pikeman_5.png",IF(AND(C707&gt;=125,C707&lt;150),"units_pikeman_6.png",IF(AND(C707&gt;=150,C707&lt;175),"units_pikeman_7.png",IF(AND(C707&gt;=175,C707&lt;200),"units_pikeman_8.png",IF(AND(C707&gt;=200,C707&lt;225),"units_pikeman_9.png",IF(AND(C707&gt;=225,C707&lt;250),"units_pikeman_10.png",IF(AND(C707&gt;=250,C707&lt;275),"units_pikeman_11.png",IF(AND(C707&gt;=275,C707&lt;300),"units_pikeman_12.png","units_pikeman_13.png"))))))))))))</f>
        <v>units_pikeman_10.png</v>
      </c>
      <c r="E707" s="5" t="str">
        <f t="shared" ref="E707" si="5468">"Lkey_combat_unit_pikeman_"&amp;C707</f>
        <v>Lkey_combat_unit_pikeman_236</v>
      </c>
      <c r="F707" s="6">
        <f t="shared" ref="F707" si="5469">INT(F704+1.3*C707)</f>
        <v>36368</v>
      </c>
      <c r="G707" s="2">
        <f t="shared" ref="G707" si="5470">INT(G704+0.5*C707)</f>
        <v>13934</v>
      </c>
      <c r="H707" s="2">
        <f t="shared" ref="H707" si="5471">INT(H704+0.5*C707)</f>
        <v>13934</v>
      </c>
      <c r="I707" s="2">
        <f t="shared" ref="I707" si="5472">INT(I704+0.7*C707)</f>
        <v>19492</v>
      </c>
      <c r="J707" s="6" t="s">
        <v>23</v>
      </c>
      <c r="K707" s="2">
        <f t="shared" ref="K707" si="5473">INT(K704+0.5*C707)</f>
        <v>13974</v>
      </c>
      <c r="L707" s="2" t="s">
        <v>24</v>
      </c>
      <c r="M707" s="2">
        <f t="shared" si="5465"/>
        <v>1287</v>
      </c>
      <c r="N707" s="2" t="s">
        <v>27</v>
      </c>
      <c r="O707" s="2">
        <f t="shared" ref="O707" si="5474">INT(O704+0.1*C707)</f>
        <v>2691</v>
      </c>
      <c r="P707" s="2">
        <f t="shared" si="5010"/>
        <v>184</v>
      </c>
    </row>
    <row r="708" spans="1:16" x14ac:dyDescent="0.25">
      <c r="A708" s="5" t="s">
        <v>734</v>
      </c>
      <c r="B708" s="2" t="s">
        <v>1</v>
      </c>
      <c r="C708" s="2">
        <f t="shared" si="5138"/>
        <v>236</v>
      </c>
      <c r="D708" s="5" t="str">
        <f t="shared" ref="D708" si="5475">IF(AND(C708&gt;0,C708&lt;25),"units_archer_1.png",IF(AND(C708&gt;=25,C708&lt;50),"units_archer_2.png",IF(AND(C708&gt;=50,C708&lt;75),"units_archer_3.png",IF(AND(C708&gt;=75,C708&lt;100),"units_archer_4.png",IF(AND(C708&gt;=100,C708&lt;125),"units_archer_5.png",IF(AND(C708&gt;=125,C708&lt;150),"units_archer_6.png",IF(AND(C708&gt;=150,C708&lt;175),"units_archer_7.png",IF(AND(C708&gt;=175,C708&lt;200),"units_archer_8.png",IF(AND(C708&gt;=200,C708&lt;225),"units_archer_9.png",IF(AND(C708&gt;=225,C708&lt;250),"units_archer_10.png",IF(AND(C708&gt;=250,C708&lt;275),"units_archer_11.png",IF(AND(C708&gt;=275,C708&lt;300),"units_pikeman_12.png","units_pikeman_13.png"))))))))))))</f>
        <v>units_archer_10.png</v>
      </c>
      <c r="E708" s="5" t="str">
        <f t="shared" ref="E708" si="5476">"Lkey_combat_unit_archer_"&amp;C708</f>
        <v>Lkey_combat_unit_archer_236</v>
      </c>
      <c r="F708" s="6">
        <f t="shared" ref="F708" si="5477">INT(F705+0.9*C708)</f>
        <v>25162</v>
      </c>
      <c r="G708" s="2">
        <f t="shared" ref="G708" si="5478">INT(G705+0.3*C708)</f>
        <v>8283</v>
      </c>
      <c r="H708" s="2">
        <f t="shared" ref="H708" si="5479">INT(H705+0.75*C708)</f>
        <v>20912</v>
      </c>
      <c r="I708" s="2">
        <f t="shared" ref="I708" si="5480">INT(I705+0.4*C708)</f>
        <v>11098</v>
      </c>
      <c r="J708" s="6" t="s">
        <v>23</v>
      </c>
      <c r="K708" s="2">
        <f t="shared" ref="K708:K709" si="5481">INT(K705+0.1*C708)</f>
        <v>2701</v>
      </c>
      <c r="L708" s="2" t="s">
        <v>24</v>
      </c>
      <c r="M708" s="2">
        <f t="shared" ref="M708" si="5482">INT(M705+0.5*C708)</f>
        <v>13964</v>
      </c>
      <c r="N708" s="2" t="s">
        <v>27</v>
      </c>
      <c r="O708" s="2">
        <f t="shared" ref="O708" si="5483">INT(O705+0.05*C708)</f>
        <v>1287</v>
      </c>
      <c r="P708" s="2">
        <f t="shared" si="5010"/>
        <v>189</v>
      </c>
    </row>
    <row r="709" spans="1:16" x14ac:dyDescent="0.25">
      <c r="A709" s="5" t="s">
        <v>735</v>
      </c>
      <c r="B709" s="2" t="s">
        <v>3</v>
      </c>
      <c r="C709" s="2">
        <f t="shared" si="5138"/>
        <v>236</v>
      </c>
      <c r="D709" s="5" t="str">
        <f t="shared" ref="D709" si="5484">IF(AND(C709&gt;0,C709&lt;25),"units_knight_1.png",IF(AND(C709&gt;=25,C709&lt;50),"units_knight_2.png",IF(AND(C709&gt;=50,C709&lt;75),"units_knight_3.png",IF(AND(C709&gt;=75,C709&lt;100),"units_knight_4.png",IF(AND(C709&gt;=100,C709&lt;125),"units_knight_5.png",IF(AND(C709&gt;=125,C709&lt;150),"units_knight_6.png",IF(AND(C709&gt;=150,C709&lt;175),"units_knight_7.png",IF(AND(C709&gt;=175,C709&lt;200),"units_knight_8.png",IF(AND(C709&gt;=200,C709&lt;225),"units_knight_9.png",IF(AND(C709&gt;=225,C709&lt;250),"units_knight_10.png",IF(AND(C709&gt;=250,C709&lt;275),"units_knight_11.png",IF(AND(C709&gt;=275,C709&lt;300),"units_pikeman_12.png","units_pikeman_13.png"))))))))))))</f>
        <v>units_knight_10.png</v>
      </c>
      <c r="E709" s="5" t="str">
        <f t="shared" ref="E709" si="5485">"Lkey_combat_unit_knight_"&amp;C709</f>
        <v>Lkey_combat_unit_knight_236</v>
      </c>
      <c r="F709" s="6">
        <f t="shared" ref="F709" si="5486">INT(F706+1.1*C709)</f>
        <v>30756</v>
      </c>
      <c r="G709" s="2">
        <f t="shared" ref="G709" si="5487">INT(G706+0.6*C709)</f>
        <v>16710</v>
      </c>
      <c r="H709" s="2">
        <f t="shared" ref="H709" si="5488">INT(H706+0.65*C709)</f>
        <v>18079</v>
      </c>
      <c r="I709" s="2">
        <f t="shared" ref="I709" si="5489">INT(I706+0.2*C709)</f>
        <v>5499</v>
      </c>
      <c r="J709" s="6" t="s">
        <v>23</v>
      </c>
      <c r="K709" s="2">
        <f t="shared" si="5481"/>
        <v>2711</v>
      </c>
      <c r="L709" s="2" t="s">
        <v>24</v>
      </c>
      <c r="M709" s="2">
        <f t="shared" ref="M709:M710" si="5490">INT(M706+0.05*C709)</f>
        <v>1287</v>
      </c>
      <c r="N709" s="2" t="s">
        <v>27</v>
      </c>
      <c r="O709" s="2">
        <f t="shared" ref="O709" si="5491">INT(O706+0.5*C709)</f>
        <v>13954</v>
      </c>
      <c r="P709" s="2">
        <f t="shared" si="5010"/>
        <v>194</v>
      </c>
    </row>
    <row r="710" spans="1:16" x14ac:dyDescent="0.25">
      <c r="A710" s="5" t="s">
        <v>736</v>
      </c>
      <c r="B710" s="2" t="s">
        <v>15</v>
      </c>
      <c r="C710" s="2">
        <f t="shared" si="5138"/>
        <v>237</v>
      </c>
      <c r="D710" s="5" t="str">
        <f t="shared" ref="D710" si="5492">IF(AND(C710&gt;0,C710&lt;25),"units_pikeman_1.png",IF(AND(C710&gt;=25,C710&lt;50),"units_pikeman_2.png",IF(AND(C710&gt;=50,C710&lt;75),"units_pikeman_3.png",IF(AND(C710&gt;=75,C710&lt;100),"units_pikeman_4.png",IF(AND(C710&gt;=100,C710&lt;125),"units_pikeman_5.png",IF(AND(C710&gt;=125,C710&lt;150),"units_pikeman_6.png",IF(AND(C710&gt;=150,C710&lt;175),"units_pikeman_7.png",IF(AND(C710&gt;=175,C710&lt;200),"units_pikeman_8.png",IF(AND(C710&gt;=200,C710&lt;225),"units_pikeman_9.png",IF(AND(C710&gt;=225,C710&lt;250),"units_pikeman_10.png",IF(AND(C710&gt;=250,C710&lt;275),"units_pikeman_11.png",IF(AND(C710&gt;=275,C710&lt;300),"units_pikeman_12.png","units_pikeman_13.png"))))))))))))</f>
        <v>units_pikeman_10.png</v>
      </c>
      <c r="E710" s="5" t="str">
        <f t="shared" si="5268"/>
        <v>Lkey_combat_unit_pikeman_237</v>
      </c>
      <c r="F710" s="6">
        <f t="shared" ref="F710" si="5493">INT(F707+1.3*C710)</f>
        <v>36676</v>
      </c>
      <c r="G710" s="2">
        <f t="shared" ref="G710" si="5494">INT(G707+0.5*C710)</f>
        <v>14052</v>
      </c>
      <c r="H710" s="2">
        <f t="shared" ref="H710" si="5495">INT(H707+0.5*C710)</f>
        <v>14052</v>
      </c>
      <c r="I710" s="2">
        <f t="shared" ref="I710" si="5496">INT(I707+0.7*C710)</f>
        <v>19657</v>
      </c>
      <c r="J710" s="6" t="s">
        <v>23</v>
      </c>
      <c r="K710" s="2">
        <f t="shared" ref="K710" si="5497">INT(K707+0.5*C710)</f>
        <v>14092</v>
      </c>
      <c r="L710" s="2" t="s">
        <v>24</v>
      </c>
      <c r="M710" s="2">
        <f t="shared" si="5490"/>
        <v>1298</v>
      </c>
      <c r="N710" s="2" t="s">
        <v>27</v>
      </c>
      <c r="O710" s="2">
        <f t="shared" ref="O710" si="5498">INT(O707+0.1*C710)</f>
        <v>2714</v>
      </c>
      <c r="P710" s="2">
        <f t="shared" si="5010"/>
        <v>186</v>
      </c>
    </row>
    <row r="711" spans="1:16" x14ac:dyDescent="0.25">
      <c r="A711" s="5" t="s">
        <v>737</v>
      </c>
      <c r="B711" s="2" t="s">
        <v>1</v>
      </c>
      <c r="C711" s="2">
        <f t="shared" si="5138"/>
        <v>237</v>
      </c>
      <c r="D711" s="5" t="str">
        <f t="shared" ref="D711" si="5499">IF(AND(C711&gt;0,C711&lt;25),"units_archer_1.png",IF(AND(C711&gt;=25,C711&lt;50),"units_archer_2.png",IF(AND(C711&gt;=50,C711&lt;75),"units_archer_3.png",IF(AND(C711&gt;=75,C711&lt;100),"units_archer_4.png",IF(AND(C711&gt;=100,C711&lt;125),"units_archer_5.png",IF(AND(C711&gt;=125,C711&lt;150),"units_archer_6.png",IF(AND(C711&gt;=150,C711&lt;175),"units_archer_7.png",IF(AND(C711&gt;=175,C711&lt;200),"units_archer_8.png",IF(AND(C711&gt;=200,C711&lt;225),"units_archer_9.png",IF(AND(C711&gt;=225,C711&lt;250),"units_archer_10.png",IF(AND(C711&gt;=250,C711&lt;275),"units_archer_11.png",IF(AND(C711&gt;=275,C711&lt;300),"units_pikeman_12.png","units_pikeman_13.png"))))))))))))</f>
        <v>units_archer_10.png</v>
      </c>
      <c r="E711" s="5" t="str">
        <f t="shared" si="5276"/>
        <v>Lkey_combat_unit_archer_237</v>
      </c>
      <c r="F711" s="6">
        <f t="shared" ref="F711" si="5500">INT(F708+0.9*C711)</f>
        <v>25375</v>
      </c>
      <c r="G711" s="2">
        <f t="shared" ref="G711" si="5501">INT(G708+0.3*C711)</f>
        <v>8354</v>
      </c>
      <c r="H711" s="2">
        <f t="shared" ref="H711" si="5502">INT(H708+0.75*C711)</f>
        <v>21089</v>
      </c>
      <c r="I711" s="2">
        <f t="shared" ref="I711" si="5503">INT(I708+0.4*C711)</f>
        <v>11192</v>
      </c>
      <c r="J711" s="6" t="s">
        <v>23</v>
      </c>
      <c r="K711" s="2">
        <f t="shared" ref="K711:K712" si="5504">INT(K708+0.1*C711)</f>
        <v>2724</v>
      </c>
      <c r="L711" s="2" t="s">
        <v>24</v>
      </c>
      <c r="M711" s="2">
        <f t="shared" ref="M711" si="5505">INT(M708+0.5*C711)</f>
        <v>14082</v>
      </c>
      <c r="N711" s="2" t="s">
        <v>27</v>
      </c>
      <c r="O711" s="2">
        <f t="shared" ref="O711" si="5506">INT(O708+0.05*C711)</f>
        <v>1298</v>
      </c>
      <c r="P711" s="2">
        <f t="shared" si="5010"/>
        <v>191</v>
      </c>
    </row>
    <row r="712" spans="1:16" x14ac:dyDescent="0.25">
      <c r="A712" s="5" t="s">
        <v>738</v>
      </c>
      <c r="B712" s="2" t="s">
        <v>3</v>
      </c>
      <c r="C712" s="2">
        <f t="shared" si="5138"/>
        <v>237</v>
      </c>
      <c r="D712" s="5" t="str">
        <f t="shared" ref="D712" si="5507">IF(AND(C712&gt;0,C712&lt;25),"units_knight_1.png",IF(AND(C712&gt;=25,C712&lt;50),"units_knight_2.png",IF(AND(C712&gt;=50,C712&lt;75),"units_knight_3.png",IF(AND(C712&gt;=75,C712&lt;100),"units_knight_4.png",IF(AND(C712&gt;=100,C712&lt;125),"units_knight_5.png",IF(AND(C712&gt;=125,C712&lt;150),"units_knight_6.png",IF(AND(C712&gt;=150,C712&lt;175),"units_knight_7.png",IF(AND(C712&gt;=175,C712&lt;200),"units_knight_8.png",IF(AND(C712&gt;=200,C712&lt;225),"units_knight_9.png",IF(AND(C712&gt;=225,C712&lt;250),"units_knight_10.png",IF(AND(C712&gt;=250,C712&lt;275),"units_knight_11.png",IF(AND(C712&gt;=275,C712&lt;300),"units_pikeman_12.png","units_pikeman_13.png"))))))))))))</f>
        <v>units_knight_10.png</v>
      </c>
      <c r="E712" s="5" t="str">
        <f t="shared" si="5285"/>
        <v>Lkey_combat_unit_knight_237</v>
      </c>
      <c r="F712" s="6">
        <f t="shared" ref="F712" si="5508">INT(F709+1.1*C712)</f>
        <v>31016</v>
      </c>
      <c r="G712" s="2">
        <f t="shared" ref="G712" si="5509">INT(G709+0.6*C712)</f>
        <v>16852</v>
      </c>
      <c r="H712" s="2">
        <f t="shared" ref="H712" si="5510">INT(H709+0.65*C712)</f>
        <v>18233</v>
      </c>
      <c r="I712" s="2">
        <f t="shared" ref="I712" si="5511">INT(I709+0.2*C712)</f>
        <v>5546</v>
      </c>
      <c r="J712" s="6" t="s">
        <v>23</v>
      </c>
      <c r="K712" s="2">
        <f t="shared" si="5504"/>
        <v>2734</v>
      </c>
      <c r="L712" s="2" t="s">
        <v>24</v>
      </c>
      <c r="M712" s="2">
        <f t="shared" ref="M712:M713" si="5512">INT(M709+0.05*C712)</f>
        <v>1298</v>
      </c>
      <c r="N712" s="2" t="s">
        <v>27</v>
      </c>
      <c r="O712" s="2">
        <f t="shared" ref="O712" si="5513">INT(O709+0.5*C712)</f>
        <v>14072</v>
      </c>
      <c r="P712" s="2">
        <f t="shared" ref="P712:P775" si="5514">INT(P709+0.01*C712)</f>
        <v>196</v>
      </c>
    </row>
    <row r="713" spans="1:16" x14ac:dyDescent="0.25">
      <c r="A713" s="5" t="s">
        <v>739</v>
      </c>
      <c r="B713" s="2" t="s">
        <v>15</v>
      </c>
      <c r="C713" s="2">
        <f t="shared" si="5138"/>
        <v>238</v>
      </c>
      <c r="D713" s="5" t="str">
        <f t="shared" ref="D713" si="5515">IF(AND(C713&gt;0,C713&lt;25),"units_pikeman_1.png",IF(AND(C713&gt;=25,C713&lt;50),"units_pikeman_2.png",IF(AND(C713&gt;=50,C713&lt;75),"units_pikeman_3.png",IF(AND(C713&gt;=75,C713&lt;100),"units_pikeman_4.png",IF(AND(C713&gt;=100,C713&lt;125),"units_pikeman_5.png",IF(AND(C713&gt;=125,C713&lt;150),"units_pikeman_6.png",IF(AND(C713&gt;=150,C713&lt;175),"units_pikeman_7.png",IF(AND(C713&gt;=175,C713&lt;200),"units_pikeman_8.png",IF(AND(C713&gt;=200,C713&lt;225),"units_pikeman_9.png",IF(AND(C713&gt;=225,C713&lt;250),"units_pikeman_10.png",IF(AND(C713&gt;=250,C713&lt;275),"units_pikeman_11.png",IF(AND(C713&gt;=275,C713&lt;300),"units_pikeman_12.png","units_pikeman_13.png"))))))))))))</f>
        <v>units_pikeman_10.png</v>
      </c>
      <c r="E713" s="5" t="str">
        <f t="shared" si="5293"/>
        <v>Lkey_combat_unit_pikeman_238</v>
      </c>
      <c r="F713" s="6">
        <f t="shared" ref="F713" si="5516">INT(F710+1.3*C713)</f>
        <v>36985</v>
      </c>
      <c r="G713" s="2">
        <f t="shared" ref="G713" si="5517">INT(G710+0.5*C713)</f>
        <v>14171</v>
      </c>
      <c r="H713" s="2">
        <f t="shared" ref="H713" si="5518">INT(H710+0.5*C713)</f>
        <v>14171</v>
      </c>
      <c r="I713" s="2">
        <f t="shared" ref="I713" si="5519">INT(I710+0.7*C713)</f>
        <v>19823</v>
      </c>
      <c r="J713" s="6" t="s">
        <v>23</v>
      </c>
      <c r="K713" s="2">
        <f t="shared" ref="K713" si="5520">INT(K710+0.5*C713)</f>
        <v>14211</v>
      </c>
      <c r="L713" s="2" t="s">
        <v>24</v>
      </c>
      <c r="M713" s="2">
        <f t="shared" si="5512"/>
        <v>1309</v>
      </c>
      <c r="N713" s="2" t="s">
        <v>27</v>
      </c>
      <c r="O713" s="2">
        <f t="shared" ref="O713" si="5521">INT(O710+0.1*C713)</f>
        <v>2737</v>
      </c>
      <c r="P713" s="2">
        <f t="shared" si="5514"/>
        <v>188</v>
      </c>
    </row>
    <row r="714" spans="1:16" x14ac:dyDescent="0.25">
      <c r="A714" s="5" t="s">
        <v>740</v>
      </c>
      <c r="B714" s="2" t="s">
        <v>1</v>
      </c>
      <c r="C714" s="2">
        <f t="shared" si="5138"/>
        <v>238</v>
      </c>
      <c r="D714" s="5" t="str">
        <f t="shared" ref="D714" si="5522">IF(AND(C714&gt;0,C714&lt;25),"units_archer_1.png",IF(AND(C714&gt;=25,C714&lt;50),"units_archer_2.png",IF(AND(C714&gt;=50,C714&lt;75),"units_archer_3.png",IF(AND(C714&gt;=75,C714&lt;100),"units_archer_4.png",IF(AND(C714&gt;=100,C714&lt;125),"units_archer_5.png",IF(AND(C714&gt;=125,C714&lt;150),"units_archer_6.png",IF(AND(C714&gt;=150,C714&lt;175),"units_archer_7.png",IF(AND(C714&gt;=175,C714&lt;200),"units_archer_8.png",IF(AND(C714&gt;=200,C714&lt;225),"units_archer_9.png",IF(AND(C714&gt;=225,C714&lt;250),"units_archer_10.png",IF(AND(C714&gt;=250,C714&lt;275),"units_archer_11.png",IF(AND(C714&gt;=275,C714&lt;300),"units_pikeman_12.png","units_pikeman_13.png"))))))))))))</f>
        <v>units_archer_10.png</v>
      </c>
      <c r="E714" s="5" t="str">
        <f t="shared" si="5301"/>
        <v>Lkey_combat_unit_archer_238</v>
      </c>
      <c r="F714" s="6">
        <f t="shared" ref="F714" si="5523">INT(F711+0.9*C714)</f>
        <v>25589</v>
      </c>
      <c r="G714" s="2">
        <f t="shared" ref="G714" si="5524">INT(G711+0.3*C714)</f>
        <v>8425</v>
      </c>
      <c r="H714" s="2">
        <f t="shared" ref="H714" si="5525">INT(H711+0.75*C714)</f>
        <v>21267</v>
      </c>
      <c r="I714" s="2">
        <f t="shared" ref="I714" si="5526">INT(I711+0.4*C714)</f>
        <v>11287</v>
      </c>
      <c r="J714" s="6" t="s">
        <v>23</v>
      </c>
      <c r="K714" s="2">
        <f t="shared" ref="K714:K715" si="5527">INT(K711+0.1*C714)</f>
        <v>2747</v>
      </c>
      <c r="L714" s="2" t="s">
        <v>24</v>
      </c>
      <c r="M714" s="2">
        <f t="shared" ref="M714" si="5528">INT(M711+0.5*C714)</f>
        <v>14201</v>
      </c>
      <c r="N714" s="2" t="s">
        <v>27</v>
      </c>
      <c r="O714" s="2">
        <f t="shared" ref="O714" si="5529">INT(O711+0.05*C714)</f>
        <v>1309</v>
      </c>
      <c r="P714" s="2">
        <f t="shared" si="5514"/>
        <v>193</v>
      </c>
    </row>
    <row r="715" spans="1:16" x14ac:dyDescent="0.25">
      <c r="A715" s="5" t="s">
        <v>741</v>
      </c>
      <c r="B715" s="2" t="s">
        <v>3</v>
      </c>
      <c r="C715" s="2">
        <f t="shared" si="5138"/>
        <v>238</v>
      </c>
      <c r="D715" s="5" t="str">
        <f t="shared" ref="D715" si="5530">IF(AND(C715&gt;0,C715&lt;25),"units_knight_1.png",IF(AND(C715&gt;=25,C715&lt;50),"units_knight_2.png",IF(AND(C715&gt;=50,C715&lt;75),"units_knight_3.png",IF(AND(C715&gt;=75,C715&lt;100),"units_knight_4.png",IF(AND(C715&gt;=100,C715&lt;125),"units_knight_5.png",IF(AND(C715&gt;=125,C715&lt;150),"units_knight_6.png",IF(AND(C715&gt;=150,C715&lt;175),"units_knight_7.png",IF(AND(C715&gt;=175,C715&lt;200),"units_knight_8.png",IF(AND(C715&gt;=200,C715&lt;225),"units_knight_9.png",IF(AND(C715&gt;=225,C715&lt;250),"units_knight_10.png",IF(AND(C715&gt;=250,C715&lt;275),"units_knight_11.png",IF(AND(C715&gt;=275,C715&lt;300),"units_pikeman_12.png","units_pikeman_13.png"))))))))))))</f>
        <v>units_knight_10.png</v>
      </c>
      <c r="E715" s="5" t="str">
        <f t="shared" si="5310"/>
        <v>Lkey_combat_unit_knight_238</v>
      </c>
      <c r="F715" s="6">
        <f t="shared" ref="F715" si="5531">INT(F712+1.1*C715)</f>
        <v>31277</v>
      </c>
      <c r="G715" s="2">
        <f t="shared" ref="G715" si="5532">INT(G712+0.6*C715)</f>
        <v>16994</v>
      </c>
      <c r="H715" s="2">
        <f t="shared" ref="H715" si="5533">INT(H712+0.65*C715)</f>
        <v>18387</v>
      </c>
      <c r="I715" s="2">
        <f t="shared" ref="I715" si="5534">INT(I712+0.2*C715)</f>
        <v>5593</v>
      </c>
      <c r="J715" s="6" t="s">
        <v>23</v>
      </c>
      <c r="K715" s="2">
        <f t="shared" si="5527"/>
        <v>2757</v>
      </c>
      <c r="L715" s="2" t="s">
        <v>24</v>
      </c>
      <c r="M715" s="2">
        <f t="shared" ref="M715:M716" si="5535">INT(M712+0.05*C715)</f>
        <v>1309</v>
      </c>
      <c r="N715" s="2" t="s">
        <v>27</v>
      </c>
      <c r="O715" s="2">
        <f t="shared" ref="O715" si="5536">INT(O712+0.5*C715)</f>
        <v>14191</v>
      </c>
      <c r="P715" s="2">
        <f t="shared" si="5514"/>
        <v>198</v>
      </c>
    </row>
    <row r="716" spans="1:16" x14ac:dyDescent="0.25">
      <c r="A716" s="5" t="s">
        <v>742</v>
      </c>
      <c r="B716" s="2" t="s">
        <v>15</v>
      </c>
      <c r="C716" s="2">
        <f t="shared" si="5138"/>
        <v>239</v>
      </c>
      <c r="D716" s="5" t="str">
        <f t="shared" ref="D716" si="5537">IF(AND(C716&gt;0,C716&lt;25),"units_pikeman_1.png",IF(AND(C716&gt;=25,C716&lt;50),"units_pikeman_2.png",IF(AND(C716&gt;=50,C716&lt;75),"units_pikeman_3.png",IF(AND(C716&gt;=75,C716&lt;100),"units_pikeman_4.png",IF(AND(C716&gt;=100,C716&lt;125),"units_pikeman_5.png",IF(AND(C716&gt;=125,C716&lt;150),"units_pikeman_6.png",IF(AND(C716&gt;=150,C716&lt;175),"units_pikeman_7.png",IF(AND(C716&gt;=175,C716&lt;200),"units_pikeman_8.png",IF(AND(C716&gt;=200,C716&lt;225),"units_pikeman_9.png",IF(AND(C716&gt;=225,C716&lt;250),"units_pikeman_10.png",IF(AND(C716&gt;=250,C716&lt;275),"units_pikeman_11.png",IF(AND(C716&gt;=275,C716&lt;300),"units_pikeman_12.png","units_pikeman_13.png"))))))))))))</f>
        <v>units_pikeman_10.png</v>
      </c>
      <c r="E716" s="5" t="str">
        <f t="shared" si="5318"/>
        <v>Lkey_combat_unit_pikeman_239</v>
      </c>
      <c r="F716" s="6">
        <f t="shared" ref="F716" si="5538">INT(F713+1.3*C716)</f>
        <v>37295</v>
      </c>
      <c r="G716" s="2">
        <f t="shared" ref="G716" si="5539">INT(G713+0.5*C716)</f>
        <v>14290</v>
      </c>
      <c r="H716" s="2">
        <f t="shared" ref="H716" si="5540">INT(H713+0.5*C716)</f>
        <v>14290</v>
      </c>
      <c r="I716" s="2">
        <f t="shared" ref="I716" si="5541">INT(I713+0.7*C716)</f>
        <v>19990</v>
      </c>
      <c r="J716" s="6" t="s">
        <v>23</v>
      </c>
      <c r="K716" s="2">
        <f t="shared" ref="K716" si="5542">INT(K713+0.5*C716)</f>
        <v>14330</v>
      </c>
      <c r="L716" s="2" t="s">
        <v>24</v>
      </c>
      <c r="M716" s="2">
        <f t="shared" si="5535"/>
        <v>1320</v>
      </c>
      <c r="N716" s="2" t="s">
        <v>27</v>
      </c>
      <c r="O716" s="2">
        <f t="shared" ref="O716" si="5543">INT(O713+0.1*C716)</f>
        <v>2760</v>
      </c>
      <c r="P716" s="2">
        <f t="shared" si="5514"/>
        <v>190</v>
      </c>
    </row>
    <row r="717" spans="1:16" x14ac:dyDescent="0.25">
      <c r="A717" s="5" t="s">
        <v>743</v>
      </c>
      <c r="B717" s="2" t="s">
        <v>1</v>
      </c>
      <c r="C717" s="2">
        <f t="shared" si="5138"/>
        <v>239</v>
      </c>
      <c r="D717" s="5" t="str">
        <f t="shared" ref="D717" si="5544">IF(AND(C717&gt;0,C717&lt;25),"units_archer_1.png",IF(AND(C717&gt;=25,C717&lt;50),"units_archer_2.png",IF(AND(C717&gt;=50,C717&lt;75),"units_archer_3.png",IF(AND(C717&gt;=75,C717&lt;100),"units_archer_4.png",IF(AND(C717&gt;=100,C717&lt;125),"units_archer_5.png",IF(AND(C717&gt;=125,C717&lt;150),"units_archer_6.png",IF(AND(C717&gt;=150,C717&lt;175),"units_archer_7.png",IF(AND(C717&gt;=175,C717&lt;200),"units_archer_8.png",IF(AND(C717&gt;=200,C717&lt;225),"units_archer_9.png",IF(AND(C717&gt;=225,C717&lt;250),"units_archer_10.png",IF(AND(C717&gt;=250,C717&lt;275),"units_archer_11.png",IF(AND(C717&gt;=275,C717&lt;300),"units_pikeman_12.png","units_pikeman_13.png"))))))))))))</f>
        <v>units_archer_10.png</v>
      </c>
      <c r="E717" s="5" t="str">
        <f t="shared" si="5326"/>
        <v>Lkey_combat_unit_archer_239</v>
      </c>
      <c r="F717" s="6">
        <f t="shared" ref="F717" si="5545">INT(F714+0.9*C717)</f>
        <v>25804</v>
      </c>
      <c r="G717" s="2">
        <f t="shared" ref="G717" si="5546">INT(G714+0.3*C717)</f>
        <v>8496</v>
      </c>
      <c r="H717" s="2">
        <f t="shared" ref="H717" si="5547">INT(H714+0.75*C717)</f>
        <v>21446</v>
      </c>
      <c r="I717" s="2">
        <f t="shared" ref="I717" si="5548">INT(I714+0.4*C717)</f>
        <v>11382</v>
      </c>
      <c r="J717" s="6" t="s">
        <v>23</v>
      </c>
      <c r="K717" s="2">
        <f t="shared" ref="K717:K718" si="5549">INT(K714+0.1*C717)</f>
        <v>2770</v>
      </c>
      <c r="L717" s="2" t="s">
        <v>24</v>
      </c>
      <c r="M717" s="2">
        <f t="shared" ref="M717" si="5550">INT(M714+0.5*C717)</f>
        <v>14320</v>
      </c>
      <c r="N717" s="2" t="s">
        <v>27</v>
      </c>
      <c r="O717" s="2">
        <f t="shared" ref="O717" si="5551">INT(O714+0.05*C717)</f>
        <v>1320</v>
      </c>
      <c r="P717" s="2">
        <f t="shared" si="5514"/>
        <v>195</v>
      </c>
    </row>
    <row r="718" spans="1:16" x14ac:dyDescent="0.25">
      <c r="A718" s="5" t="s">
        <v>744</v>
      </c>
      <c r="B718" s="2" t="s">
        <v>3</v>
      </c>
      <c r="C718" s="2">
        <f t="shared" si="5138"/>
        <v>239</v>
      </c>
      <c r="D718" s="5" t="str">
        <f t="shared" ref="D718" si="5552">IF(AND(C718&gt;0,C718&lt;25),"units_knight_1.png",IF(AND(C718&gt;=25,C718&lt;50),"units_knight_2.png",IF(AND(C718&gt;=50,C718&lt;75),"units_knight_3.png",IF(AND(C718&gt;=75,C718&lt;100),"units_knight_4.png",IF(AND(C718&gt;=100,C718&lt;125),"units_knight_5.png",IF(AND(C718&gt;=125,C718&lt;150),"units_knight_6.png",IF(AND(C718&gt;=150,C718&lt;175),"units_knight_7.png",IF(AND(C718&gt;=175,C718&lt;200),"units_knight_8.png",IF(AND(C718&gt;=200,C718&lt;225),"units_knight_9.png",IF(AND(C718&gt;=225,C718&lt;250),"units_knight_10.png",IF(AND(C718&gt;=250,C718&lt;275),"units_knight_11.png",IF(AND(C718&gt;=275,C718&lt;300),"units_pikeman_12.png","units_pikeman_13.png"))))))))))))</f>
        <v>units_knight_10.png</v>
      </c>
      <c r="E718" s="5" t="str">
        <f t="shared" si="5335"/>
        <v>Lkey_combat_unit_knight_239</v>
      </c>
      <c r="F718" s="6">
        <f t="shared" ref="F718" si="5553">INT(F715+1.1*C718)</f>
        <v>31539</v>
      </c>
      <c r="G718" s="2">
        <f t="shared" ref="G718" si="5554">INT(G715+0.6*C718)</f>
        <v>17137</v>
      </c>
      <c r="H718" s="2">
        <f t="shared" ref="H718" si="5555">INT(H715+0.65*C718)</f>
        <v>18542</v>
      </c>
      <c r="I718" s="2">
        <f t="shared" ref="I718" si="5556">INT(I715+0.2*C718)</f>
        <v>5640</v>
      </c>
      <c r="J718" s="6" t="s">
        <v>23</v>
      </c>
      <c r="K718" s="2">
        <f t="shared" si="5549"/>
        <v>2780</v>
      </c>
      <c r="L718" s="2" t="s">
        <v>24</v>
      </c>
      <c r="M718" s="2">
        <f t="shared" ref="M718:M719" si="5557">INT(M715+0.05*C718)</f>
        <v>1320</v>
      </c>
      <c r="N718" s="2" t="s">
        <v>27</v>
      </c>
      <c r="O718" s="2">
        <f t="shared" ref="O718" si="5558">INT(O715+0.5*C718)</f>
        <v>14310</v>
      </c>
      <c r="P718" s="2">
        <f t="shared" si="5514"/>
        <v>200</v>
      </c>
    </row>
    <row r="719" spans="1:16" x14ac:dyDescent="0.25">
      <c r="A719" s="5" t="s">
        <v>745</v>
      </c>
      <c r="B719" s="2" t="s">
        <v>15</v>
      </c>
      <c r="C719" s="2">
        <f t="shared" si="5138"/>
        <v>240</v>
      </c>
      <c r="D719" s="5" t="str">
        <f t="shared" ref="D719" si="5559">IF(AND(C719&gt;0,C719&lt;25),"units_pikeman_1.png",IF(AND(C719&gt;=25,C719&lt;50),"units_pikeman_2.png",IF(AND(C719&gt;=50,C719&lt;75),"units_pikeman_3.png",IF(AND(C719&gt;=75,C719&lt;100),"units_pikeman_4.png",IF(AND(C719&gt;=100,C719&lt;125),"units_pikeman_5.png",IF(AND(C719&gt;=125,C719&lt;150),"units_pikeman_6.png",IF(AND(C719&gt;=150,C719&lt;175),"units_pikeman_7.png",IF(AND(C719&gt;=175,C719&lt;200),"units_pikeman_8.png",IF(AND(C719&gt;=200,C719&lt;225),"units_pikeman_9.png",IF(AND(C719&gt;=225,C719&lt;250),"units_pikeman_10.png",IF(AND(C719&gt;=250,C719&lt;275),"units_pikeman_11.png",IF(AND(C719&gt;=275,C719&lt;300),"units_pikeman_12.png","units_pikeman_13.png"))))))))))))</f>
        <v>units_pikeman_10.png</v>
      </c>
      <c r="E719" s="5" t="str">
        <f t="shared" si="5343"/>
        <v>Lkey_combat_unit_pikeman_240</v>
      </c>
      <c r="F719" s="6">
        <f t="shared" ref="F719" si="5560">INT(F716+1.3*C719)</f>
        <v>37607</v>
      </c>
      <c r="G719" s="2">
        <f t="shared" ref="G719" si="5561">INT(G716+0.5*C719)</f>
        <v>14410</v>
      </c>
      <c r="H719" s="2">
        <f t="shared" ref="H719" si="5562">INT(H716+0.5*C719)</f>
        <v>14410</v>
      </c>
      <c r="I719" s="2">
        <f t="shared" ref="I719" si="5563">INT(I716+0.7*C719)</f>
        <v>20158</v>
      </c>
      <c r="J719" s="6" t="s">
        <v>23</v>
      </c>
      <c r="K719" s="2">
        <f t="shared" ref="K719" si="5564">INT(K716+0.5*C719)</f>
        <v>14450</v>
      </c>
      <c r="L719" s="2" t="s">
        <v>24</v>
      </c>
      <c r="M719" s="2">
        <f t="shared" si="5557"/>
        <v>1332</v>
      </c>
      <c r="N719" s="2" t="s">
        <v>27</v>
      </c>
      <c r="O719" s="2">
        <f t="shared" ref="O719" si="5565">INT(O716+0.1*C719)</f>
        <v>2784</v>
      </c>
      <c r="P719" s="2">
        <f t="shared" si="5514"/>
        <v>192</v>
      </c>
    </row>
    <row r="720" spans="1:16" x14ac:dyDescent="0.25">
      <c r="A720" s="5" t="s">
        <v>746</v>
      </c>
      <c r="B720" s="2" t="s">
        <v>1</v>
      </c>
      <c r="C720" s="2">
        <f t="shared" si="5138"/>
        <v>240</v>
      </c>
      <c r="D720" s="5" t="str">
        <f t="shared" ref="D720" si="5566">IF(AND(C720&gt;0,C720&lt;25),"units_archer_1.png",IF(AND(C720&gt;=25,C720&lt;50),"units_archer_2.png",IF(AND(C720&gt;=50,C720&lt;75),"units_archer_3.png",IF(AND(C720&gt;=75,C720&lt;100),"units_archer_4.png",IF(AND(C720&gt;=100,C720&lt;125),"units_archer_5.png",IF(AND(C720&gt;=125,C720&lt;150),"units_archer_6.png",IF(AND(C720&gt;=150,C720&lt;175),"units_archer_7.png",IF(AND(C720&gt;=175,C720&lt;200),"units_archer_8.png",IF(AND(C720&gt;=200,C720&lt;225),"units_archer_9.png",IF(AND(C720&gt;=225,C720&lt;250),"units_archer_10.png",IF(AND(C720&gt;=250,C720&lt;275),"units_archer_11.png",IF(AND(C720&gt;=275,C720&lt;300),"units_pikeman_12.png","units_pikeman_13.png"))))))))))))</f>
        <v>units_archer_10.png</v>
      </c>
      <c r="E720" s="5" t="str">
        <f t="shared" si="5351"/>
        <v>Lkey_combat_unit_archer_240</v>
      </c>
      <c r="F720" s="6">
        <f t="shared" ref="F720" si="5567">INT(F717+0.9*C720)</f>
        <v>26020</v>
      </c>
      <c r="G720" s="2">
        <f t="shared" ref="G720" si="5568">INT(G717+0.3*C720)</f>
        <v>8568</v>
      </c>
      <c r="H720" s="2">
        <f t="shared" ref="H720" si="5569">INT(H717+0.75*C720)</f>
        <v>21626</v>
      </c>
      <c r="I720" s="2">
        <f t="shared" ref="I720" si="5570">INT(I717+0.4*C720)</f>
        <v>11478</v>
      </c>
      <c r="J720" s="6" t="s">
        <v>23</v>
      </c>
      <c r="K720" s="2">
        <f t="shared" ref="K720:K721" si="5571">INT(K717+0.1*C720)</f>
        <v>2794</v>
      </c>
      <c r="L720" s="2" t="s">
        <v>24</v>
      </c>
      <c r="M720" s="2">
        <f t="shared" ref="M720" si="5572">INT(M717+0.5*C720)</f>
        <v>14440</v>
      </c>
      <c r="N720" s="2" t="s">
        <v>27</v>
      </c>
      <c r="O720" s="2">
        <f t="shared" ref="O720" si="5573">INT(O717+0.05*C720)</f>
        <v>1332</v>
      </c>
      <c r="P720" s="2">
        <f t="shared" si="5514"/>
        <v>197</v>
      </c>
    </row>
    <row r="721" spans="1:16" x14ac:dyDescent="0.25">
      <c r="A721" s="5" t="s">
        <v>747</v>
      </c>
      <c r="B721" s="2" t="s">
        <v>3</v>
      </c>
      <c r="C721" s="2">
        <f t="shared" si="5138"/>
        <v>240</v>
      </c>
      <c r="D721" s="5" t="str">
        <f t="shared" ref="D721" si="5574">IF(AND(C721&gt;0,C721&lt;25),"units_knight_1.png",IF(AND(C721&gt;=25,C721&lt;50),"units_knight_2.png",IF(AND(C721&gt;=50,C721&lt;75),"units_knight_3.png",IF(AND(C721&gt;=75,C721&lt;100),"units_knight_4.png",IF(AND(C721&gt;=100,C721&lt;125),"units_knight_5.png",IF(AND(C721&gt;=125,C721&lt;150),"units_knight_6.png",IF(AND(C721&gt;=150,C721&lt;175),"units_knight_7.png",IF(AND(C721&gt;=175,C721&lt;200),"units_knight_8.png",IF(AND(C721&gt;=200,C721&lt;225),"units_knight_9.png",IF(AND(C721&gt;=225,C721&lt;250),"units_knight_10.png",IF(AND(C721&gt;=250,C721&lt;275),"units_knight_11.png",IF(AND(C721&gt;=275,C721&lt;300),"units_pikeman_12.png","units_pikeman_13.png"))))))))))))</f>
        <v>units_knight_10.png</v>
      </c>
      <c r="E721" s="5" t="str">
        <f t="shared" si="5360"/>
        <v>Lkey_combat_unit_knight_240</v>
      </c>
      <c r="F721" s="6">
        <f t="shared" ref="F721" si="5575">INT(F718+1.1*C721)</f>
        <v>31803</v>
      </c>
      <c r="G721" s="2">
        <f t="shared" ref="G721" si="5576">INT(G718+0.6*C721)</f>
        <v>17281</v>
      </c>
      <c r="H721" s="2">
        <f t="shared" ref="H721" si="5577">INT(H718+0.65*C721)</f>
        <v>18698</v>
      </c>
      <c r="I721" s="2">
        <f t="shared" ref="I721" si="5578">INT(I718+0.2*C721)</f>
        <v>5688</v>
      </c>
      <c r="J721" s="6" t="s">
        <v>23</v>
      </c>
      <c r="K721" s="2">
        <f t="shared" si="5571"/>
        <v>2804</v>
      </c>
      <c r="L721" s="2" t="s">
        <v>24</v>
      </c>
      <c r="M721" s="2">
        <f t="shared" ref="M721:M722" si="5579">INT(M718+0.05*C721)</f>
        <v>1332</v>
      </c>
      <c r="N721" s="2" t="s">
        <v>27</v>
      </c>
      <c r="O721" s="2">
        <f t="shared" ref="O721" si="5580">INT(O718+0.5*C721)</f>
        <v>14430</v>
      </c>
      <c r="P721" s="2">
        <f t="shared" si="5514"/>
        <v>202</v>
      </c>
    </row>
    <row r="722" spans="1:16" x14ac:dyDescent="0.25">
      <c r="A722" s="5" t="s">
        <v>748</v>
      </c>
      <c r="B722" s="2" t="s">
        <v>15</v>
      </c>
      <c r="C722" s="2">
        <f t="shared" si="5138"/>
        <v>241</v>
      </c>
      <c r="D722" s="5" t="str">
        <f t="shared" ref="D722" si="5581">IF(AND(C722&gt;0,C722&lt;25),"units_pikeman_1.png",IF(AND(C722&gt;=25,C722&lt;50),"units_pikeman_2.png",IF(AND(C722&gt;=50,C722&lt;75),"units_pikeman_3.png",IF(AND(C722&gt;=75,C722&lt;100),"units_pikeman_4.png",IF(AND(C722&gt;=100,C722&lt;125),"units_pikeman_5.png",IF(AND(C722&gt;=125,C722&lt;150),"units_pikeman_6.png",IF(AND(C722&gt;=150,C722&lt;175),"units_pikeman_7.png",IF(AND(C722&gt;=175,C722&lt;200),"units_pikeman_8.png",IF(AND(C722&gt;=200,C722&lt;225),"units_pikeman_9.png",IF(AND(C722&gt;=225,C722&lt;250),"units_pikeman_10.png",IF(AND(C722&gt;=250,C722&lt;275),"units_pikeman_11.png",IF(AND(C722&gt;=275,C722&lt;300),"units_pikeman_12.png","units_pikeman_13.png"))))))))))))</f>
        <v>units_pikeman_10.png</v>
      </c>
      <c r="E722" s="5" t="str">
        <f t="shared" si="5368"/>
        <v>Lkey_combat_unit_pikeman_241</v>
      </c>
      <c r="F722" s="6">
        <f t="shared" ref="F722" si="5582">INT(F719+1.3*C722)</f>
        <v>37920</v>
      </c>
      <c r="G722" s="2">
        <f t="shared" ref="G722" si="5583">INT(G719+0.5*C722)</f>
        <v>14530</v>
      </c>
      <c r="H722" s="2">
        <f t="shared" ref="H722" si="5584">INT(H719+0.5*C722)</f>
        <v>14530</v>
      </c>
      <c r="I722" s="2">
        <f t="shared" ref="I722" si="5585">INT(I719+0.7*C722)</f>
        <v>20326</v>
      </c>
      <c r="J722" s="6" t="s">
        <v>23</v>
      </c>
      <c r="K722" s="2">
        <f t="shared" ref="K722" si="5586">INT(K719+0.5*C722)</f>
        <v>14570</v>
      </c>
      <c r="L722" s="2" t="s">
        <v>24</v>
      </c>
      <c r="M722" s="2">
        <f t="shared" si="5579"/>
        <v>1344</v>
      </c>
      <c r="N722" s="2" t="s">
        <v>27</v>
      </c>
      <c r="O722" s="2">
        <f t="shared" ref="O722" si="5587">INT(O719+0.1*C722)</f>
        <v>2808</v>
      </c>
      <c r="P722" s="2">
        <f t="shared" si="5514"/>
        <v>194</v>
      </c>
    </row>
    <row r="723" spans="1:16" x14ac:dyDescent="0.25">
      <c r="A723" s="5" t="s">
        <v>749</v>
      </c>
      <c r="B723" s="2" t="s">
        <v>1</v>
      </c>
      <c r="C723" s="2">
        <f t="shared" si="5138"/>
        <v>241</v>
      </c>
      <c r="D723" s="5" t="str">
        <f t="shared" ref="D723" si="5588">IF(AND(C723&gt;0,C723&lt;25),"units_archer_1.png",IF(AND(C723&gt;=25,C723&lt;50),"units_archer_2.png",IF(AND(C723&gt;=50,C723&lt;75),"units_archer_3.png",IF(AND(C723&gt;=75,C723&lt;100),"units_archer_4.png",IF(AND(C723&gt;=100,C723&lt;125),"units_archer_5.png",IF(AND(C723&gt;=125,C723&lt;150),"units_archer_6.png",IF(AND(C723&gt;=150,C723&lt;175),"units_archer_7.png",IF(AND(C723&gt;=175,C723&lt;200),"units_archer_8.png",IF(AND(C723&gt;=200,C723&lt;225),"units_archer_9.png",IF(AND(C723&gt;=225,C723&lt;250),"units_archer_10.png",IF(AND(C723&gt;=250,C723&lt;275),"units_archer_11.png",IF(AND(C723&gt;=275,C723&lt;300),"units_pikeman_12.png","units_pikeman_13.png"))))))))))))</f>
        <v>units_archer_10.png</v>
      </c>
      <c r="E723" s="5" t="str">
        <f t="shared" si="5376"/>
        <v>Lkey_combat_unit_archer_241</v>
      </c>
      <c r="F723" s="6">
        <f t="shared" ref="F723" si="5589">INT(F720+0.9*C723)</f>
        <v>26236</v>
      </c>
      <c r="G723" s="2">
        <f t="shared" ref="G723" si="5590">INT(G720+0.3*C723)</f>
        <v>8640</v>
      </c>
      <c r="H723" s="2">
        <f t="shared" ref="H723" si="5591">INT(H720+0.75*C723)</f>
        <v>21806</v>
      </c>
      <c r="I723" s="2">
        <f t="shared" ref="I723" si="5592">INT(I720+0.4*C723)</f>
        <v>11574</v>
      </c>
      <c r="J723" s="6" t="s">
        <v>23</v>
      </c>
      <c r="K723" s="2">
        <f t="shared" ref="K723:K724" si="5593">INT(K720+0.1*C723)</f>
        <v>2818</v>
      </c>
      <c r="L723" s="2" t="s">
        <v>24</v>
      </c>
      <c r="M723" s="2">
        <f t="shared" ref="M723" si="5594">INT(M720+0.5*C723)</f>
        <v>14560</v>
      </c>
      <c r="N723" s="2" t="s">
        <v>27</v>
      </c>
      <c r="O723" s="2">
        <f t="shared" ref="O723" si="5595">INT(O720+0.05*C723)</f>
        <v>1344</v>
      </c>
      <c r="P723" s="2">
        <f t="shared" si="5514"/>
        <v>199</v>
      </c>
    </row>
    <row r="724" spans="1:16" x14ac:dyDescent="0.25">
      <c r="A724" s="5" t="s">
        <v>750</v>
      </c>
      <c r="B724" s="2" t="s">
        <v>3</v>
      </c>
      <c r="C724" s="2">
        <f t="shared" si="5138"/>
        <v>241</v>
      </c>
      <c r="D724" s="5" t="str">
        <f t="shared" ref="D724" si="5596">IF(AND(C724&gt;0,C724&lt;25),"units_knight_1.png",IF(AND(C724&gt;=25,C724&lt;50),"units_knight_2.png",IF(AND(C724&gt;=50,C724&lt;75),"units_knight_3.png",IF(AND(C724&gt;=75,C724&lt;100),"units_knight_4.png",IF(AND(C724&gt;=100,C724&lt;125),"units_knight_5.png",IF(AND(C724&gt;=125,C724&lt;150),"units_knight_6.png",IF(AND(C724&gt;=150,C724&lt;175),"units_knight_7.png",IF(AND(C724&gt;=175,C724&lt;200),"units_knight_8.png",IF(AND(C724&gt;=200,C724&lt;225),"units_knight_9.png",IF(AND(C724&gt;=225,C724&lt;250),"units_knight_10.png",IF(AND(C724&gt;=250,C724&lt;275),"units_knight_11.png",IF(AND(C724&gt;=275,C724&lt;300),"units_pikeman_12.png","units_pikeman_13.png"))))))))))))</f>
        <v>units_knight_10.png</v>
      </c>
      <c r="E724" s="5" t="str">
        <f t="shared" si="5385"/>
        <v>Lkey_combat_unit_knight_241</v>
      </c>
      <c r="F724" s="6">
        <f t="shared" ref="F724" si="5597">INT(F721+1.1*C724)</f>
        <v>32068</v>
      </c>
      <c r="G724" s="2">
        <f t="shared" ref="G724" si="5598">INT(G721+0.6*C724)</f>
        <v>17425</v>
      </c>
      <c r="H724" s="2">
        <f t="shared" ref="H724" si="5599">INT(H721+0.65*C724)</f>
        <v>18854</v>
      </c>
      <c r="I724" s="2">
        <f t="shared" ref="I724" si="5600">INT(I721+0.2*C724)</f>
        <v>5736</v>
      </c>
      <c r="J724" s="6" t="s">
        <v>23</v>
      </c>
      <c r="K724" s="2">
        <f t="shared" si="5593"/>
        <v>2828</v>
      </c>
      <c r="L724" s="2" t="s">
        <v>24</v>
      </c>
      <c r="M724" s="2">
        <f t="shared" ref="M724:M725" si="5601">INT(M721+0.05*C724)</f>
        <v>1344</v>
      </c>
      <c r="N724" s="2" t="s">
        <v>27</v>
      </c>
      <c r="O724" s="2">
        <f t="shared" ref="O724" si="5602">INT(O721+0.5*C724)</f>
        <v>14550</v>
      </c>
      <c r="P724" s="2">
        <f t="shared" si="5514"/>
        <v>204</v>
      </c>
    </row>
    <row r="725" spans="1:16" x14ac:dyDescent="0.25">
      <c r="A725" s="5" t="s">
        <v>751</v>
      </c>
      <c r="B725" s="2" t="s">
        <v>15</v>
      </c>
      <c r="C725" s="2">
        <f t="shared" si="5138"/>
        <v>242</v>
      </c>
      <c r="D725" s="5" t="str">
        <f t="shared" ref="D725" si="5603">IF(AND(C725&gt;0,C725&lt;25),"units_pikeman_1.png",IF(AND(C725&gt;=25,C725&lt;50),"units_pikeman_2.png",IF(AND(C725&gt;=50,C725&lt;75),"units_pikeman_3.png",IF(AND(C725&gt;=75,C725&lt;100),"units_pikeman_4.png",IF(AND(C725&gt;=100,C725&lt;125),"units_pikeman_5.png",IF(AND(C725&gt;=125,C725&lt;150),"units_pikeman_6.png",IF(AND(C725&gt;=150,C725&lt;175),"units_pikeman_7.png",IF(AND(C725&gt;=175,C725&lt;200),"units_pikeman_8.png",IF(AND(C725&gt;=200,C725&lt;225),"units_pikeman_9.png",IF(AND(C725&gt;=225,C725&lt;250),"units_pikeman_10.png",IF(AND(C725&gt;=250,C725&lt;275),"units_pikeman_11.png",IF(AND(C725&gt;=275,C725&lt;300),"units_pikeman_12.png","units_pikeman_13.png"))))))))))))</f>
        <v>units_pikeman_10.png</v>
      </c>
      <c r="E725" s="5" t="str">
        <f t="shared" si="5393"/>
        <v>Lkey_combat_unit_pikeman_242</v>
      </c>
      <c r="F725" s="6">
        <f t="shared" ref="F725" si="5604">INT(F722+1.3*C725)</f>
        <v>38234</v>
      </c>
      <c r="G725" s="2">
        <f t="shared" ref="G725" si="5605">INT(G722+0.5*C725)</f>
        <v>14651</v>
      </c>
      <c r="H725" s="2">
        <f t="shared" ref="H725" si="5606">INT(H722+0.5*C725)</f>
        <v>14651</v>
      </c>
      <c r="I725" s="2">
        <f t="shared" ref="I725" si="5607">INT(I722+0.7*C725)</f>
        <v>20495</v>
      </c>
      <c r="J725" s="6" t="s">
        <v>23</v>
      </c>
      <c r="K725" s="2">
        <f t="shared" ref="K725" si="5608">INT(K722+0.5*C725)</f>
        <v>14691</v>
      </c>
      <c r="L725" s="2" t="s">
        <v>24</v>
      </c>
      <c r="M725" s="2">
        <f t="shared" si="5601"/>
        <v>1356</v>
      </c>
      <c r="N725" s="2" t="s">
        <v>27</v>
      </c>
      <c r="O725" s="2">
        <f t="shared" ref="O725" si="5609">INT(O722+0.1*C725)</f>
        <v>2832</v>
      </c>
      <c r="P725" s="2">
        <f t="shared" si="5514"/>
        <v>196</v>
      </c>
    </row>
    <row r="726" spans="1:16" x14ac:dyDescent="0.25">
      <c r="A726" s="5" t="s">
        <v>752</v>
      </c>
      <c r="B726" s="2" t="s">
        <v>1</v>
      </c>
      <c r="C726" s="2">
        <f t="shared" si="5138"/>
        <v>242</v>
      </c>
      <c r="D726" s="5" t="str">
        <f t="shared" ref="D726" si="5610">IF(AND(C726&gt;0,C726&lt;25),"units_archer_1.png",IF(AND(C726&gt;=25,C726&lt;50),"units_archer_2.png",IF(AND(C726&gt;=50,C726&lt;75),"units_archer_3.png",IF(AND(C726&gt;=75,C726&lt;100),"units_archer_4.png",IF(AND(C726&gt;=100,C726&lt;125),"units_archer_5.png",IF(AND(C726&gt;=125,C726&lt;150),"units_archer_6.png",IF(AND(C726&gt;=150,C726&lt;175),"units_archer_7.png",IF(AND(C726&gt;=175,C726&lt;200),"units_archer_8.png",IF(AND(C726&gt;=200,C726&lt;225),"units_archer_9.png",IF(AND(C726&gt;=225,C726&lt;250),"units_archer_10.png",IF(AND(C726&gt;=250,C726&lt;275),"units_archer_11.png",IF(AND(C726&gt;=275,C726&lt;300),"units_pikeman_12.png","units_pikeman_13.png"))))))))))))</f>
        <v>units_archer_10.png</v>
      </c>
      <c r="E726" s="5" t="str">
        <f t="shared" si="5401"/>
        <v>Lkey_combat_unit_archer_242</v>
      </c>
      <c r="F726" s="6">
        <f t="shared" ref="F726" si="5611">INT(F723+0.9*C726)</f>
        <v>26453</v>
      </c>
      <c r="G726" s="2">
        <f t="shared" ref="G726" si="5612">INT(G723+0.3*C726)</f>
        <v>8712</v>
      </c>
      <c r="H726" s="2">
        <f t="shared" ref="H726" si="5613">INT(H723+0.75*C726)</f>
        <v>21987</v>
      </c>
      <c r="I726" s="2">
        <f t="shared" ref="I726" si="5614">INT(I723+0.4*C726)</f>
        <v>11670</v>
      </c>
      <c r="J726" s="6" t="s">
        <v>23</v>
      </c>
      <c r="K726" s="2">
        <f t="shared" ref="K726:K727" si="5615">INT(K723+0.1*C726)</f>
        <v>2842</v>
      </c>
      <c r="L726" s="2" t="s">
        <v>24</v>
      </c>
      <c r="M726" s="2">
        <f t="shared" ref="M726" si="5616">INT(M723+0.5*C726)</f>
        <v>14681</v>
      </c>
      <c r="N726" s="2" t="s">
        <v>27</v>
      </c>
      <c r="O726" s="2">
        <f t="shared" ref="O726" si="5617">INT(O723+0.05*C726)</f>
        <v>1356</v>
      </c>
      <c r="P726" s="2">
        <f t="shared" si="5514"/>
        <v>201</v>
      </c>
    </row>
    <row r="727" spans="1:16" x14ac:dyDescent="0.25">
      <c r="A727" s="5" t="s">
        <v>753</v>
      </c>
      <c r="B727" s="2" t="s">
        <v>3</v>
      </c>
      <c r="C727" s="2">
        <f t="shared" si="5138"/>
        <v>242</v>
      </c>
      <c r="D727" s="5" t="str">
        <f t="shared" ref="D727" si="5618">IF(AND(C727&gt;0,C727&lt;25),"units_knight_1.png",IF(AND(C727&gt;=25,C727&lt;50),"units_knight_2.png",IF(AND(C727&gt;=50,C727&lt;75),"units_knight_3.png",IF(AND(C727&gt;=75,C727&lt;100),"units_knight_4.png",IF(AND(C727&gt;=100,C727&lt;125),"units_knight_5.png",IF(AND(C727&gt;=125,C727&lt;150),"units_knight_6.png",IF(AND(C727&gt;=150,C727&lt;175),"units_knight_7.png",IF(AND(C727&gt;=175,C727&lt;200),"units_knight_8.png",IF(AND(C727&gt;=200,C727&lt;225),"units_knight_9.png",IF(AND(C727&gt;=225,C727&lt;250),"units_knight_10.png",IF(AND(C727&gt;=250,C727&lt;275),"units_knight_11.png",IF(AND(C727&gt;=275,C727&lt;300),"units_pikeman_12.png","units_pikeman_13.png"))))))))))))</f>
        <v>units_knight_10.png</v>
      </c>
      <c r="E727" s="5" t="str">
        <f t="shared" si="5410"/>
        <v>Lkey_combat_unit_knight_242</v>
      </c>
      <c r="F727" s="6">
        <f t="shared" ref="F727" si="5619">INT(F724+1.1*C727)</f>
        <v>32334</v>
      </c>
      <c r="G727" s="2">
        <f t="shared" ref="G727" si="5620">INT(G724+0.6*C727)</f>
        <v>17570</v>
      </c>
      <c r="H727" s="2">
        <f t="shared" ref="H727" si="5621">INT(H724+0.65*C727)</f>
        <v>19011</v>
      </c>
      <c r="I727" s="2">
        <f t="shared" ref="I727" si="5622">INT(I724+0.2*C727)</f>
        <v>5784</v>
      </c>
      <c r="J727" s="6" t="s">
        <v>23</v>
      </c>
      <c r="K727" s="2">
        <f t="shared" si="5615"/>
        <v>2852</v>
      </c>
      <c r="L727" s="2" t="s">
        <v>24</v>
      </c>
      <c r="M727" s="2">
        <f t="shared" ref="M727:M728" si="5623">INT(M724+0.05*C727)</f>
        <v>1356</v>
      </c>
      <c r="N727" s="2" t="s">
        <v>27</v>
      </c>
      <c r="O727" s="2">
        <f t="shared" ref="O727" si="5624">INT(O724+0.5*C727)</f>
        <v>14671</v>
      </c>
      <c r="P727" s="2">
        <f t="shared" si="5514"/>
        <v>206</v>
      </c>
    </row>
    <row r="728" spans="1:16" x14ac:dyDescent="0.25">
      <c r="A728" s="5" t="s">
        <v>754</v>
      </c>
      <c r="B728" s="2" t="s">
        <v>15</v>
      </c>
      <c r="C728" s="2">
        <f t="shared" si="5138"/>
        <v>243</v>
      </c>
      <c r="D728" s="5" t="str">
        <f t="shared" ref="D728" si="5625">IF(AND(C728&gt;0,C728&lt;25),"units_pikeman_1.png",IF(AND(C728&gt;=25,C728&lt;50),"units_pikeman_2.png",IF(AND(C728&gt;=50,C728&lt;75),"units_pikeman_3.png",IF(AND(C728&gt;=75,C728&lt;100),"units_pikeman_4.png",IF(AND(C728&gt;=100,C728&lt;125),"units_pikeman_5.png",IF(AND(C728&gt;=125,C728&lt;150),"units_pikeman_6.png",IF(AND(C728&gt;=150,C728&lt;175),"units_pikeman_7.png",IF(AND(C728&gt;=175,C728&lt;200),"units_pikeman_8.png",IF(AND(C728&gt;=200,C728&lt;225),"units_pikeman_9.png",IF(AND(C728&gt;=225,C728&lt;250),"units_pikeman_10.png",IF(AND(C728&gt;=250,C728&lt;275),"units_pikeman_11.png",IF(AND(C728&gt;=275,C728&lt;300),"units_pikeman_12.png","units_pikeman_13.png"))))))))))))</f>
        <v>units_pikeman_10.png</v>
      </c>
      <c r="E728" s="5" t="str">
        <f t="shared" si="5418"/>
        <v>Lkey_combat_unit_pikeman_243</v>
      </c>
      <c r="F728" s="6">
        <f t="shared" ref="F728" si="5626">INT(F725+1.3*C728)</f>
        <v>38549</v>
      </c>
      <c r="G728" s="2">
        <f t="shared" ref="G728" si="5627">INT(G725+0.5*C728)</f>
        <v>14772</v>
      </c>
      <c r="H728" s="2">
        <f t="shared" ref="H728" si="5628">INT(H725+0.5*C728)</f>
        <v>14772</v>
      </c>
      <c r="I728" s="2">
        <f t="shared" ref="I728" si="5629">INT(I725+0.7*C728)</f>
        <v>20665</v>
      </c>
      <c r="J728" s="6" t="s">
        <v>23</v>
      </c>
      <c r="K728" s="2">
        <f t="shared" ref="K728" si="5630">INT(K725+0.5*C728)</f>
        <v>14812</v>
      </c>
      <c r="L728" s="2" t="s">
        <v>24</v>
      </c>
      <c r="M728" s="2">
        <f t="shared" si="5623"/>
        <v>1368</v>
      </c>
      <c r="N728" s="2" t="s">
        <v>27</v>
      </c>
      <c r="O728" s="2">
        <f t="shared" ref="O728" si="5631">INT(O725+0.1*C728)</f>
        <v>2856</v>
      </c>
      <c r="P728" s="2">
        <f t="shared" si="5514"/>
        <v>198</v>
      </c>
    </row>
    <row r="729" spans="1:16" x14ac:dyDescent="0.25">
      <c r="A729" s="5" t="s">
        <v>755</v>
      </c>
      <c r="B729" s="2" t="s">
        <v>1</v>
      </c>
      <c r="C729" s="2">
        <f t="shared" si="5138"/>
        <v>243</v>
      </c>
      <c r="D729" s="5" t="str">
        <f t="shared" ref="D729" si="5632">IF(AND(C729&gt;0,C729&lt;25),"units_archer_1.png",IF(AND(C729&gt;=25,C729&lt;50),"units_archer_2.png",IF(AND(C729&gt;=50,C729&lt;75),"units_archer_3.png",IF(AND(C729&gt;=75,C729&lt;100),"units_archer_4.png",IF(AND(C729&gt;=100,C729&lt;125),"units_archer_5.png",IF(AND(C729&gt;=125,C729&lt;150),"units_archer_6.png",IF(AND(C729&gt;=150,C729&lt;175),"units_archer_7.png",IF(AND(C729&gt;=175,C729&lt;200),"units_archer_8.png",IF(AND(C729&gt;=200,C729&lt;225),"units_archer_9.png",IF(AND(C729&gt;=225,C729&lt;250),"units_archer_10.png",IF(AND(C729&gt;=250,C729&lt;275),"units_archer_11.png",IF(AND(C729&gt;=275,C729&lt;300),"units_pikeman_12.png","units_pikeman_13.png"))))))))))))</f>
        <v>units_archer_10.png</v>
      </c>
      <c r="E729" s="5" t="str">
        <f t="shared" si="5426"/>
        <v>Lkey_combat_unit_archer_243</v>
      </c>
      <c r="F729" s="6">
        <f t="shared" ref="F729" si="5633">INT(F726+0.9*C729)</f>
        <v>26671</v>
      </c>
      <c r="G729" s="2">
        <f t="shared" ref="G729" si="5634">INT(G726+0.3*C729)</f>
        <v>8784</v>
      </c>
      <c r="H729" s="2">
        <f t="shared" ref="H729" si="5635">INT(H726+0.75*C729)</f>
        <v>22169</v>
      </c>
      <c r="I729" s="2">
        <f t="shared" ref="I729" si="5636">INT(I726+0.4*C729)</f>
        <v>11767</v>
      </c>
      <c r="J729" s="6" t="s">
        <v>23</v>
      </c>
      <c r="K729" s="2">
        <f t="shared" ref="K729:K730" si="5637">INT(K726+0.1*C729)</f>
        <v>2866</v>
      </c>
      <c r="L729" s="2" t="s">
        <v>24</v>
      </c>
      <c r="M729" s="2">
        <f t="shared" ref="M729" si="5638">INT(M726+0.5*C729)</f>
        <v>14802</v>
      </c>
      <c r="N729" s="2" t="s">
        <v>27</v>
      </c>
      <c r="O729" s="2">
        <f t="shared" ref="O729" si="5639">INT(O726+0.05*C729)</f>
        <v>1368</v>
      </c>
      <c r="P729" s="2">
        <f t="shared" si="5514"/>
        <v>203</v>
      </c>
    </row>
    <row r="730" spans="1:16" x14ac:dyDescent="0.25">
      <c r="A730" s="5" t="s">
        <v>756</v>
      </c>
      <c r="B730" s="2" t="s">
        <v>3</v>
      </c>
      <c r="C730" s="2">
        <f t="shared" ref="C730:C793" si="5640">C727+1</f>
        <v>243</v>
      </c>
      <c r="D730" s="5" t="str">
        <f t="shared" ref="D730" si="5641">IF(AND(C730&gt;0,C730&lt;25),"units_knight_1.png",IF(AND(C730&gt;=25,C730&lt;50),"units_knight_2.png",IF(AND(C730&gt;=50,C730&lt;75),"units_knight_3.png",IF(AND(C730&gt;=75,C730&lt;100),"units_knight_4.png",IF(AND(C730&gt;=100,C730&lt;125),"units_knight_5.png",IF(AND(C730&gt;=125,C730&lt;150),"units_knight_6.png",IF(AND(C730&gt;=150,C730&lt;175),"units_knight_7.png",IF(AND(C730&gt;=175,C730&lt;200),"units_knight_8.png",IF(AND(C730&gt;=200,C730&lt;225),"units_knight_9.png",IF(AND(C730&gt;=225,C730&lt;250),"units_knight_10.png",IF(AND(C730&gt;=250,C730&lt;275),"units_knight_11.png",IF(AND(C730&gt;=275,C730&lt;300),"units_pikeman_12.png","units_pikeman_13.png"))))))))))))</f>
        <v>units_knight_10.png</v>
      </c>
      <c r="E730" s="5" t="str">
        <f t="shared" si="5435"/>
        <v>Lkey_combat_unit_knight_243</v>
      </c>
      <c r="F730" s="6">
        <f t="shared" ref="F730" si="5642">INT(F727+1.1*C730)</f>
        <v>32601</v>
      </c>
      <c r="G730" s="2">
        <f t="shared" ref="G730" si="5643">INT(G727+0.6*C730)</f>
        <v>17715</v>
      </c>
      <c r="H730" s="2">
        <f t="shared" ref="H730" si="5644">INT(H727+0.65*C730)</f>
        <v>19168</v>
      </c>
      <c r="I730" s="2">
        <f t="shared" ref="I730" si="5645">INT(I727+0.2*C730)</f>
        <v>5832</v>
      </c>
      <c r="J730" s="6" t="s">
        <v>23</v>
      </c>
      <c r="K730" s="2">
        <f t="shared" si="5637"/>
        <v>2876</v>
      </c>
      <c r="L730" s="2" t="s">
        <v>24</v>
      </c>
      <c r="M730" s="2">
        <f t="shared" ref="M730:M731" si="5646">INT(M727+0.05*C730)</f>
        <v>1368</v>
      </c>
      <c r="N730" s="2" t="s">
        <v>27</v>
      </c>
      <c r="O730" s="2">
        <f t="shared" ref="O730" si="5647">INT(O727+0.5*C730)</f>
        <v>14792</v>
      </c>
      <c r="P730" s="2">
        <f t="shared" si="5514"/>
        <v>208</v>
      </c>
    </row>
    <row r="731" spans="1:16" x14ac:dyDescent="0.25">
      <c r="A731" s="5" t="s">
        <v>757</v>
      </c>
      <c r="B731" s="2" t="s">
        <v>15</v>
      </c>
      <c r="C731" s="2">
        <f t="shared" si="5640"/>
        <v>244</v>
      </c>
      <c r="D731" s="5" t="str">
        <f t="shared" ref="D731" si="5648">IF(AND(C731&gt;0,C731&lt;25),"units_pikeman_1.png",IF(AND(C731&gt;=25,C731&lt;50),"units_pikeman_2.png",IF(AND(C731&gt;=50,C731&lt;75),"units_pikeman_3.png",IF(AND(C731&gt;=75,C731&lt;100),"units_pikeman_4.png",IF(AND(C731&gt;=100,C731&lt;125),"units_pikeman_5.png",IF(AND(C731&gt;=125,C731&lt;150),"units_pikeman_6.png",IF(AND(C731&gt;=150,C731&lt;175),"units_pikeman_7.png",IF(AND(C731&gt;=175,C731&lt;200),"units_pikeman_8.png",IF(AND(C731&gt;=200,C731&lt;225),"units_pikeman_9.png",IF(AND(C731&gt;=225,C731&lt;250),"units_pikeman_10.png",IF(AND(C731&gt;=250,C731&lt;275),"units_pikeman_11.png",IF(AND(C731&gt;=275,C731&lt;300),"units_pikeman_12.png","units_pikeman_13.png"))))))))))))</f>
        <v>units_pikeman_10.png</v>
      </c>
      <c r="E731" s="5" t="str">
        <f t="shared" si="5443"/>
        <v>Lkey_combat_unit_pikeman_244</v>
      </c>
      <c r="F731" s="6">
        <f t="shared" ref="F731" si="5649">INT(F728+1.3*C731)</f>
        <v>38866</v>
      </c>
      <c r="G731" s="2">
        <f t="shared" ref="G731" si="5650">INT(G728+0.5*C731)</f>
        <v>14894</v>
      </c>
      <c r="H731" s="2">
        <f t="shared" ref="H731" si="5651">INT(H728+0.5*C731)</f>
        <v>14894</v>
      </c>
      <c r="I731" s="2">
        <f t="shared" ref="I731" si="5652">INT(I728+0.7*C731)</f>
        <v>20835</v>
      </c>
      <c r="J731" s="6" t="s">
        <v>23</v>
      </c>
      <c r="K731" s="2">
        <f t="shared" ref="K731" si="5653">INT(K728+0.5*C731)</f>
        <v>14934</v>
      </c>
      <c r="L731" s="2" t="s">
        <v>24</v>
      </c>
      <c r="M731" s="2">
        <f t="shared" si="5646"/>
        <v>1380</v>
      </c>
      <c r="N731" s="2" t="s">
        <v>27</v>
      </c>
      <c r="O731" s="2">
        <f t="shared" ref="O731" si="5654">INT(O728+0.1*C731)</f>
        <v>2880</v>
      </c>
      <c r="P731" s="2">
        <f t="shared" si="5514"/>
        <v>200</v>
      </c>
    </row>
    <row r="732" spans="1:16" x14ac:dyDescent="0.25">
      <c r="A732" s="5" t="s">
        <v>758</v>
      </c>
      <c r="B732" s="2" t="s">
        <v>1</v>
      </c>
      <c r="C732" s="2">
        <f t="shared" si="5640"/>
        <v>244</v>
      </c>
      <c r="D732" s="5" t="str">
        <f t="shared" ref="D732" si="5655">IF(AND(C732&gt;0,C732&lt;25),"units_archer_1.png",IF(AND(C732&gt;=25,C732&lt;50),"units_archer_2.png",IF(AND(C732&gt;=50,C732&lt;75),"units_archer_3.png",IF(AND(C732&gt;=75,C732&lt;100),"units_archer_4.png",IF(AND(C732&gt;=100,C732&lt;125),"units_archer_5.png",IF(AND(C732&gt;=125,C732&lt;150),"units_archer_6.png",IF(AND(C732&gt;=150,C732&lt;175),"units_archer_7.png",IF(AND(C732&gt;=175,C732&lt;200),"units_archer_8.png",IF(AND(C732&gt;=200,C732&lt;225),"units_archer_9.png",IF(AND(C732&gt;=225,C732&lt;250),"units_archer_10.png",IF(AND(C732&gt;=250,C732&lt;275),"units_archer_11.png",IF(AND(C732&gt;=275,C732&lt;300),"units_pikeman_12.png","units_pikeman_13.png"))))))))))))</f>
        <v>units_archer_10.png</v>
      </c>
      <c r="E732" s="5" t="str">
        <f t="shared" si="5451"/>
        <v>Lkey_combat_unit_archer_244</v>
      </c>
      <c r="F732" s="6">
        <f t="shared" ref="F732" si="5656">INT(F729+0.9*C732)</f>
        <v>26890</v>
      </c>
      <c r="G732" s="2">
        <f t="shared" ref="G732" si="5657">INT(G729+0.3*C732)</f>
        <v>8857</v>
      </c>
      <c r="H732" s="2">
        <f t="shared" ref="H732" si="5658">INT(H729+0.75*C732)</f>
        <v>22352</v>
      </c>
      <c r="I732" s="2">
        <f t="shared" ref="I732" si="5659">INT(I729+0.4*C732)</f>
        <v>11864</v>
      </c>
      <c r="J732" s="6" t="s">
        <v>23</v>
      </c>
      <c r="K732" s="2">
        <f t="shared" ref="K732:K733" si="5660">INT(K729+0.1*C732)</f>
        <v>2890</v>
      </c>
      <c r="L732" s="2" t="s">
        <v>24</v>
      </c>
      <c r="M732" s="2">
        <f t="shared" ref="M732" si="5661">INT(M729+0.5*C732)</f>
        <v>14924</v>
      </c>
      <c r="N732" s="2" t="s">
        <v>27</v>
      </c>
      <c r="O732" s="2">
        <f t="shared" ref="O732" si="5662">INT(O729+0.05*C732)</f>
        <v>1380</v>
      </c>
      <c r="P732" s="2">
        <f t="shared" si="5514"/>
        <v>205</v>
      </c>
    </row>
    <row r="733" spans="1:16" x14ac:dyDescent="0.25">
      <c r="A733" s="5" t="s">
        <v>759</v>
      </c>
      <c r="B733" s="2" t="s">
        <v>3</v>
      </c>
      <c r="C733" s="2">
        <f t="shared" si="5640"/>
        <v>244</v>
      </c>
      <c r="D733" s="5" t="str">
        <f t="shared" ref="D733" si="5663">IF(AND(C733&gt;0,C733&lt;25),"units_knight_1.png",IF(AND(C733&gt;=25,C733&lt;50),"units_knight_2.png",IF(AND(C733&gt;=50,C733&lt;75),"units_knight_3.png",IF(AND(C733&gt;=75,C733&lt;100),"units_knight_4.png",IF(AND(C733&gt;=100,C733&lt;125),"units_knight_5.png",IF(AND(C733&gt;=125,C733&lt;150),"units_knight_6.png",IF(AND(C733&gt;=150,C733&lt;175),"units_knight_7.png",IF(AND(C733&gt;=175,C733&lt;200),"units_knight_8.png",IF(AND(C733&gt;=200,C733&lt;225),"units_knight_9.png",IF(AND(C733&gt;=225,C733&lt;250),"units_knight_10.png",IF(AND(C733&gt;=250,C733&lt;275),"units_knight_11.png",IF(AND(C733&gt;=275,C733&lt;300),"units_pikeman_12.png","units_pikeman_13.png"))))))))))))</f>
        <v>units_knight_10.png</v>
      </c>
      <c r="E733" s="5" t="str">
        <f t="shared" si="5460"/>
        <v>Lkey_combat_unit_knight_244</v>
      </c>
      <c r="F733" s="6">
        <f t="shared" ref="F733" si="5664">INT(F730+1.1*C733)</f>
        <v>32869</v>
      </c>
      <c r="G733" s="2">
        <f t="shared" ref="G733" si="5665">INT(G730+0.6*C733)</f>
        <v>17861</v>
      </c>
      <c r="H733" s="2">
        <f t="shared" ref="H733" si="5666">INT(H730+0.65*C733)</f>
        <v>19326</v>
      </c>
      <c r="I733" s="2">
        <f t="shared" ref="I733" si="5667">INT(I730+0.2*C733)</f>
        <v>5880</v>
      </c>
      <c r="J733" s="6" t="s">
        <v>23</v>
      </c>
      <c r="K733" s="2">
        <f t="shared" si="5660"/>
        <v>2900</v>
      </c>
      <c r="L733" s="2" t="s">
        <v>24</v>
      </c>
      <c r="M733" s="2">
        <f t="shared" ref="M733:M734" si="5668">INT(M730+0.05*C733)</f>
        <v>1380</v>
      </c>
      <c r="N733" s="2" t="s">
        <v>27</v>
      </c>
      <c r="O733" s="2">
        <f t="shared" ref="O733" si="5669">INT(O730+0.5*C733)</f>
        <v>14914</v>
      </c>
      <c r="P733" s="2">
        <f t="shared" si="5514"/>
        <v>210</v>
      </c>
    </row>
    <row r="734" spans="1:16" x14ac:dyDescent="0.25">
      <c r="A734" s="5" t="s">
        <v>760</v>
      </c>
      <c r="B734" s="2" t="s">
        <v>15</v>
      </c>
      <c r="C734" s="2">
        <f t="shared" si="5640"/>
        <v>245</v>
      </c>
      <c r="D734" s="5" t="str">
        <f t="shared" ref="D734" si="5670">IF(AND(C734&gt;0,C734&lt;25),"units_pikeman_1.png",IF(AND(C734&gt;=25,C734&lt;50),"units_pikeman_2.png",IF(AND(C734&gt;=50,C734&lt;75),"units_pikeman_3.png",IF(AND(C734&gt;=75,C734&lt;100),"units_pikeman_4.png",IF(AND(C734&gt;=100,C734&lt;125),"units_pikeman_5.png",IF(AND(C734&gt;=125,C734&lt;150),"units_pikeman_6.png",IF(AND(C734&gt;=150,C734&lt;175),"units_pikeman_7.png",IF(AND(C734&gt;=175,C734&lt;200),"units_pikeman_8.png",IF(AND(C734&gt;=200,C734&lt;225),"units_pikeman_9.png",IF(AND(C734&gt;=225,C734&lt;250),"units_pikeman_10.png",IF(AND(C734&gt;=250,C734&lt;275),"units_pikeman_11.png",IF(AND(C734&gt;=275,C734&lt;300),"units_pikeman_12.png","units_pikeman_13.png"))))))))))))</f>
        <v>units_pikeman_10.png</v>
      </c>
      <c r="E734" s="5" t="str">
        <f t="shared" ref="E734" si="5671">"Lkey_combat_unit_pikeman_"&amp;C734</f>
        <v>Lkey_combat_unit_pikeman_245</v>
      </c>
      <c r="F734" s="6">
        <f t="shared" ref="F734" si="5672">INT(F731+1.3*C734)</f>
        <v>39184</v>
      </c>
      <c r="G734" s="2">
        <f t="shared" ref="G734" si="5673">INT(G731+0.5*C734)</f>
        <v>15016</v>
      </c>
      <c r="H734" s="2">
        <f t="shared" ref="H734" si="5674">INT(H731+0.5*C734)</f>
        <v>15016</v>
      </c>
      <c r="I734" s="2">
        <f t="shared" ref="I734" si="5675">INT(I731+0.7*C734)</f>
        <v>21006</v>
      </c>
      <c r="J734" s="6" t="s">
        <v>23</v>
      </c>
      <c r="K734" s="2">
        <f t="shared" ref="K734" si="5676">INT(K731+0.5*C734)</f>
        <v>15056</v>
      </c>
      <c r="L734" s="2" t="s">
        <v>24</v>
      </c>
      <c r="M734" s="2">
        <f t="shared" si="5668"/>
        <v>1392</v>
      </c>
      <c r="N734" s="2" t="s">
        <v>27</v>
      </c>
      <c r="O734" s="2">
        <f t="shared" ref="O734" si="5677">INT(O731+0.1*C734)</f>
        <v>2904</v>
      </c>
      <c r="P734" s="2">
        <f t="shared" si="5514"/>
        <v>202</v>
      </c>
    </row>
    <row r="735" spans="1:16" x14ac:dyDescent="0.25">
      <c r="A735" s="5" t="s">
        <v>761</v>
      </c>
      <c r="B735" s="2" t="s">
        <v>1</v>
      </c>
      <c r="C735" s="2">
        <f t="shared" si="5640"/>
        <v>245</v>
      </c>
      <c r="D735" s="5" t="str">
        <f t="shared" ref="D735" si="5678">IF(AND(C735&gt;0,C735&lt;25),"units_archer_1.png",IF(AND(C735&gt;=25,C735&lt;50),"units_archer_2.png",IF(AND(C735&gt;=50,C735&lt;75),"units_archer_3.png",IF(AND(C735&gt;=75,C735&lt;100),"units_archer_4.png",IF(AND(C735&gt;=100,C735&lt;125),"units_archer_5.png",IF(AND(C735&gt;=125,C735&lt;150),"units_archer_6.png",IF(AND(C735&gt;=150,C735&lt;175),"units_archer_7.png",IF(AND(C735&gt;=175,C735&lt;200),"units_archer_8.png",IF(AND(C735&gt;=200,C735&lt;225),"units_archer_9.png",IF(AND(C735&gt;=225,C735&lt;250),"units_archer_10.png",IF(AND(C735&gt;=250,C735&lt;275),"units_archer_11.png",IF(AND(C735&gt;=275,C735&lt;300),"units_pikeman_12.png","units_pikeman_13.png"))))))))))))</f>
        <v>units_archer_10.png</v>
      </c>
      <c r="E735" s="5" t="str">
        <f t="shared" ref="E735" si="5679">"Lkey_combat_unit_archer_"&amp;C735</f>
        <v>Lkey_combat_unit_archer_245</v>
      </c>
      <c r="F735" s="6">
        <f t="shared" ref="F735" si="5680">INT(F732+0.9*C735)</f>
        <v>27110</v>
      </c>
      <c r="G735" s="2">
        <f t="shared" ref="G735" si="5681">INT(G732+0.3*C735)</f>
        <v>8930</v>
      </c>
      <c r="H735" s="2">
        <f t="shared" ref="H735" si="5682">INT(H732+0.75*C735)</f>
        <v>22535</v>
      </c>
      <c r="I735" s="2">
        <f t="shared" ref="I735" si="5683">INT(I732+0.4*C735)</f>
        <v>11962</v>
      </c>
      <c r="J735" s="6" t="s">
        <v>23</v>
      </c>
      <c r="K735" s="2">
        <f t="shared" ref="K735:K736" si="5684">INT(K732+0.1*C735)</f>
        <v>2914</v>
      </c>
      <c r="L735" s="2" t="s">
        <v>24</v>
      </c>
      <c r="M735" s="2">
        <f t="shared" ref="M735" si="5685">INT(M732+0.5*C735)</f>
        <v>15046</v>
      </c>
      <c r="N735" s="2" t="s">
        <v>27</v>
      </c>
      <c r="O735" s="2">
        <f t="shared" ref="O735" si="5686">INT(O732+0.05*C735)</f>
        <v>1392</v>
      </c>
      <c r="P735" s="2">
        <f t="shared" si="5514"/>
        <v>207</v>
      </c>
    </row>
    <row r="736" spans="1:16" x14ac:dyDescent="0.25">
      <c r="A736" s="5" t="s">
        <v>762</v>
      </c>
      <c r="B736" s="2" t="s">
        <v>3</v>
      </c>
      <c r="C736" s="2">
        <f t="shared" si="5640"/>
        <v>245</v>
      </c>
      <c r="D736" s="5" t="str">
        <f t="shared" ref="D736" si="5687">IF(AND(C736&gt;0,C736&lt;25),"units_knight_1.png",IF(AND(C736&gt;=25,C736&lt;50),"units_knight_2.png",IF(AND(C736&gt;=50,C736&lt;75),"units_knight_3.png",IF(AND(C736&gt;=75,C736&lt;100),"units_knight_4.png",IF(AND(C736&gt;=100,C736&lt;125),"units_knight_5.png",IF(AND(C736&gt;=125,C736&lt;150),"units_knight_6.png",IF(AND(C736&gt;=150,C736&lt;175),"units_knight_7.png",IF(AND(C736&gt;=175,C736&lt;200),"units_knight_8.png",IF(AND(C736&gt;=200,C736&lt;225),"units_knight_9.png",IF(AND(C736&gt;=225,C736&lt;250),"units_knight_10.png",IF(AND(C736&gt;=250,C736&lt;275),"units_knight_11.png",IF(AND(C736&gt;=275,C736&lt;300),"units_pikeman_12.png","units_pikeman_13.png"))))))))))))</f>
        <v>units_knight_10.png</v>
      </c>
      <c r="E736" s="5" t="str">
        <f t="shared" ref="E736" si="5688">"Lkey_combat_unit_knight_"&amp;C736</f>
        <v>Lkey_combat_unit_knight_245</v>
      </c>
      <c r="F736" s="6">
        <f t="shared" ref="F736" si="5689">INT(F733+1.1*C736)</f>
        <v>33138</v>
      </c>
      <c r="G736" s="2">
        <f t="shared" ref="G736" si="5690">INT(G733+0.6*C736)</f>
        <v>18008</v>
      </c>
      <c r="H736" s="2">
        <f t="shared" ref="H736" si="5691">INT(H733+0.65*C736)</f>
        <v>19485</v>
      </c>
      <c r="I736" s="2">
        <f t="shared" ref="I736" si="5692">INT(I733+0.2*C736)</f>
        <v>5929</v>
      </c>
      <c r="J736" s="6" t="s">
        <v>23</v>
      </c>
      <c r="K736" s="2">
        <f t="shared" si="5684"/>
        <v>2924</v>
      </c>
      <c r="L736" s="2" t="s">
        <v>24</v>
      </c>
      <c r="M736" s="2">
        <f t="shared" ref="M736:M737" si="5693">INT(M733+0.05*C736)</f>
        <v>1392</v>
      </c>
      <c r="N736" s="2" t="s">
        <v>27</v>
      </c>
      <c r="O736" s="2">
        <f t="shared" ref="O736" si="5694">INT(O733+0.5*C736)</f>
        <v>15036</v>
      </c>
      <c r="P736" s="2">
        <f t="shared" si="5514"/>
        <v>212</v>
      </c>
    </row>
    <row r="737" spans="1:16" x14ac:dyDescent="0.25">
      <c r="A737" s="5" t="s">
        <v>763</v>
      </c>
      <c r="B737" s="2" t="s">
        <v>15</v>
      </c>
      <c r="C737" s="2">
        <f t="shared" si="5640"/>
        <v>246</v>
      </c>
      <c r="D737" s="5" t="str">
        <f t="shared" ref="D737" si="5695">IF(AND(C737&gt;0,C737&lt;25),"units_pikeman_1.png",IF(AND(C737&gt;=25,C737&lt;50),"units_pikeman_2.png",IF(AND(C737&gt;=50,C737&lt;75),"units_pikeman_3.png",IF(AND(C737&gt;=75,C737&lt;100),"units_pikeman_4.png",IF(AND(C737&gt;=100,C737&lt;125),"units_pikeman_5.png",IF(AND(C737&gt;=125,C737&lt;150),"units_pikeman_6.png",IF(AND(C737&gt;=150,C737&lt;175),"units_pikeman_7.png",IF(AND(C737&gt;=175,C737&lt;200),"units_pikeman_8.png",IF(AND(C737&gt;=200,C737&lt;225),"units_pikeman_9.png",IF(AND(C737&gt;=225,C737&lt;250),"units_pikeman_10.png",IF(AND(C737&gt;=250,C737&lt;275),"units_pikeman_11.png",IF(AND(C737&gt;=275,C737&lt;300),"units_pikeman_12.png","units_pikeman_13.png"))))))))))))</f>
        <v>units_pikeman_10.png</v>
      </c>
      <c r="E737" s="5" t="str">
        <f t="shared" si="5268"/>
        <v>Lkey_combat_unit_pikeman_246</v>
      </c>
      <c r="F737" s="6">
        <f t="shared" ref="F737" si="5696">INT(F734+1.3*C737)</f>
        <v>39503</v>
      </c>
      <c r="G737" s="2">
        <f t="shared" ref="G737" si="5697">INT(G734+0.5*C737)</f>
        <v>15139</v>
      </c>
      <c r="H737" s="2">
        <f t="shared" ref="H737" si="5698">INT(H734+0.5*C737)</f>
        <v>15139</v>
      </c>
      <c r="I737" s="2">
        <f t="shared" ref="I737" si="5699">INT(I734+0.7*C737)</f>
        <v>21178</v>
      </c>
      <c r="J737" s="6" t="s">
        <v>23</v>
      </c>
      <c r="K737" s="2">
        <f t="shared" ref="K737" si="5700">INT(K734+0.5*C737)</f>
        <v>15179</v>
      </c>
      <c r="L737" s="2" t="s">
        <v>24</v>
      </c>
      <c r="M737" s="2">
        <f t="shared" si="5693"/>
        <v>1404</v>
      </c>
      <c r="N737" s="2" t="s">
        <v>27</v>
      </c>
      <c r="O737" s="2">
        <f t="shared" ref="O737" si="5701">INT(O734+0.1*C737)</f>
        <v>2928</v>
      </c>
      <c r="P737" s="2">
        <f t="shared" si="5514"/>
        <v>204</v>
      </c>
    </row>
    <row r="738" spans="1:16" x14ac:dyDescent="0.25">
      <c r="A738" s="5" t="s">
        <v>764</v>
      </c>
      <c r="B738" s="2" t="s">
        <v>1</v>
      </c>
      <c r="C738" s="2">
        <f t="shared" si="5640"/>
        <v>246</v>
      </c>
      <c r="D738" s="5" t="str">
        <f t="shared" ref="D738" si="5702">IF(AND(C738&gt;0,C738&lt;25),"units_archer_1.png",IF(AND(C738&gt;=25,C738&lt;50),"units_archer_2.png",IF(AND(C738&gt;=50,C738&lt;75),"units_archer_3.png",IF(AND(C738&gt;=75,C738&lt;100),"units_archer_4.png",IF(AND(C738&gt;=100,C738&lt;125),"units_archer_5.png",IF(AND(C738&gt;=125,C738&lt;150),"units_archer_6.png",IF(AND(C738&gt;=150,C738&lt;175),"units_archer_7.png",IF(AND(C738&gt;=175,C738&lt;200),"units_archer_8.png",IF(AND(C738&gt;=200,C738&lt;225),"units_archer_9.png",IF(AND(C738&gt;=225,C738&lt;250),"units_archer_10.png",IF(AND(C738&gt;=250,C738&lt;275),"units_archer_11.png",IF(AND(C738&gt;=275,C738&lt;300),"units_pikeman_12.png","units_pikeman_13.png"))))))))))))</f>
        <v>units_archer_10.png</v>
      </c>
      <c r="E738" s="5" t="str">
        <f t="shared" si="5276"/>
        <v>Lkey_combat_unit_archer_246</v>
      </c>
      <c r="F738" s="6">
        <f t="shared" ref="F738" si="5703">INT(F735+0.9*C738)</f>
        <v>27331</v>
      </c>
      <c r="G738" s="2">
        <f t="shared" ref="G738" si="5704">INT(G735+0.3*C738)</f>
        <v>9003</v>
      </c>
      <c r="H738" s="2">
        <f t="shared" ref="H738" si="5705">INT(H735+0.75*C738)</f>
        <v>22719</v>
      </c>
      <c r="I738" s="2">
        <f t="shared" ref="I738" si="5706">INT(I735+0.4*C738)</f>
        <v>12060</v>
      </c>
      <c r="J738" s="6" t="s">
        <v>23</v>
      </c>
      <c r="K738" s="2">
        <f t="shared" ref="K738:K739" si="5707">INT(K735+0.1*C738)</f>
        <v>2938</v>
      </c>
      <c r="L738" s="2" t="s">
        <v>24</v>
      </c>
      <c r="M738" s="2">
        <f t="shared" ref="M738" si="5708">INT(M735+0.5*C738)</f>
        <v>15169</v>
      </c>
      <c r="N738" s="2" t="s">
        <v>27</v>
      </c>
      <c r="O738" s="2">
        <f t="shared" ref="O738" si="5709">INT(O735+0.05*C738)</f>
        <v>1404</v>
      </c>
      <c r="P738" s="2">
        <f t="shared" si="5514"/>
        <v>209</v>
      </c>
    </row>
    <row r="739" spans="1:16" x14ac:dyDescent="0.25">
      <c r="A739" s="5" t="s">
        <v>765</v>
      </c>
      <c r="B739" s="2" t="s">
        <v>3</v>
      </c>
      <c r="C739" s="2">
        <f t="shared" si="5640"/>
        <v>246</v>
      </c>
      <c r="D739" s="5" t="str">
        <f t="shared" ref="D739" si="5710">IF(AND(C739&gt;0,C739&lt;25),"units_knight_1.png",IF(AND(C739&gt;=25,C739&lt;50),"units_knight_2.png",IF(AND(C739&gt;=50,C739&lt;75),"units_knight_3.png",IF(AND(C739&gt;=75,C739&lt;100),"units_knight_4.png",IF(AND(C739&gt;=100,C739&lt;125),"units_knight_5.png",IF(AND(C739&gt;=125,C739&lt;150),"units_knight_6.png",IF(AND(C739&gt;=150,C739&lt;175),"units_knight_7.png",IF(AND(C739&gt;=175,C739&lt;200),"units_knight_8.png",IF(AND(C739&gt;=200,C739&lt;225),"units_knight_9.png",IF(AND(C739&gt;=225,C739&lt;250),"units_knight_10.png",IF(AND(C739&gt;=250,C739&lt;275),"units_knight_11.png",IF(AND(C739&gt;=275,C739&lt;300),"units_pikeman_12.png","units_pikeman_13.png"))))))))))))</f>
        <v>units_knight_10.png</v>
      </c>
      <c r="E739" s="5" t="str">
        <f t="shared" si="5285"/>
        <v>Lkey_combat_unit_knight_246</v>
      </c>
      <c r="F739" s="6">
        <f t="shared" ref="F739" si="5711">INT(F736+1.1*C739)</f>
        <v>33408</v>
      </c>
      <c r="G739" s="2">
        <f t="shared" ref="G739" si="5712">INT(G736+0.6*C739)</f>
        <v>18155</v>
      </c>
      <c r="H739" s="2">
        <f t="shared" ref="H739" si="5713">INT(H736+0.65*C739)</f>
        <v>19644</v>
      </c>
      <c r="I739" s="2">
        <f t="shared" ref="I739" si="5714">INT(I736+0.2*C739)</f>
        <v>5978</v>
      </c>
      <c r="J739" s="6" t="s">
        <v>23</v>
      </c>
      <c r="K739" s="2">
        <f t="shared" si="5707"/>
        <v>2948</v>
      </c>
      <c r="L739" s="2" t="s">
        <v>24</v>
      </c>
      <c r="M739" s="2">
        <f t="shared" ref="M739:M740" si="5715">INT(M736+0.05*C739)</f>
        <v>1404</v>
      </c>
      <c r="N739" s="2" t="s">
        <v>27</v>
      </c>
      <c r="O739" s="2">
        <f t="shared" ref="O739" si="5716">INT(O736+0.5*C739)</f>
        <v>15159</v>
      </c>
      <c r="P739" s="2">
        <f t="shared" si="5514"/>
        <v>214</v>
      </c>
    </row>
    <row r="740" spans="1:16" x14ac:dyDescent="0.25">
      <c r="A740" s="5" t="s">
        <v>766</v>
      </c>
      <c r="B740" s="2" t="s">
        <v>15</v>
      </c>
      <c r="C740" s="2">
        <f t="shared" si="5640"/>
        <v>247</v>
      </c>
      <c r="D740" s="5" t="str">
        <f t="shared" ref="D740" si="5717">IF(AND(C740&gt;0,C740&lt;25),"units_pikeman_1.png",IF(AND(C740&gt;=25,C740&lt;50),"units_pikeman_2.png",IF(AND(C740&gt;=50,C740&lt;75),"units_pikeman_3.png",IF(AND(C740&gt;=75,C740&lt;100),"units_pikeman_4.png",IF(AND(C740&gt;=100,C740&lt;125),"units_pikeman_5.png",IF(AND(C740&gt;=125,C740&lt;150),"units_pikeman_6.png",IF(AND(C740&gt;=150,C740&lt;175),"units_pikeman_7.png",IF(AND(C740&gt;=175,C740&lt;200),"units_pikeman_8.png",IF(AND(C740&gt;=200,C740&lt;225),"units_pikeman_9.png",IF(AND(C740&gt;=225,C740&lt;250),"units_pikeman_10.png",IF(AND(C740&gt;=250,C740&lt;275),"units_pikeman_11.png",IF(AND(C740&gt;=275,C740&lt;300),"units_pikeman_12.png","units_pikeman_13.png"))))))))))))</f>
        <v>units_pikeman_10.png</v>
      </c>
      <c r="E740" s="5" t="str">
        <f t="shared" si="5293"/>
        <v>Lkey_combat_unit_pikeman_247</v>
      </c>
      <c r="F740" s="6">
        <f t="shared" ref="F740" si="5718">INT(F737+1.3*C740)</f>
        <v>39824</v>
      </c>
      <c r="G740" s="2">
        <f t="shared" ref="G740" si="5719">INT(G737+0.5*C740)</f>
        <v>15262</v>
      </c>
      <c r="H740" s="2">
        <f t="shared" ref="H740" si="5720">INT(H737+0.5*C740)</f>
        <v>15262</v>
      </c>
      <c r="I740" s="2">
        <f t="shared" ref="I740" si="5721">INT(I737+0.7*C740)</f>
        <v>21350</v>
      </c>
      <c r="J740" s="6" t="s">
        <v>23</v>
      </c>
      <c r="K740" s="2">
        <f t="shared" ref="K740" si="5722">INT(K737+0.5*C740)</f>
        <v>15302</v>
      </c>
      <c r="L740" s="2" t="s">
        <v>24</v>
      </c>
      <c r="M740" s="2">
        <f t="shared" si="5715"/>
        <v>1416</v>
      </c>
      <c r="N740" s="2" t="s">
        <v>27</v>
      </c>
      <c r="O740" s="2">
        <f t="shared" ref="O740" si="5723">INT(O737+0.1*C740)</f>
        <v>2952</v>
      </c>
      <c r="P740" s="2">
        <f t="shared" si="5514"/>
        <v>206</v>
      </c>
    </row>
    <row r="741" spans="1:16" x14ac:dyDescent="0.25">
      <c r="A741" s="5" t="s">
        <v>767</v>
      </c>
      <c r="B741" s="2" t="s">
        <v>1</v>
      </c>
      <c r="C741" s="2">
        <f t="shared" si="5640"/>
        <v>247</v>
      </c>
      <c r="D741" s="5" t="str">
        <f t="shared" ref="D741" si="5724">IF(AND(C741&gt;0,C741&lt;25),"units_archer_1.png",IF(AND(C741&gt;=25,C741&lt;50),"units_archer_2.png",IF(AND(C741&gt;=50,C741&lt;75),"units_archer_3.png",IF(AND(C741&gt;=75,C741&lt;100),"units_archer_4.png",IF(AND(C741&gt;=100,C741&lt;125),"units_archer_5.png",IF(AND(C741&gt;=125,C741&lt;150),"units_archer_6.png",IF(AND(C741&gt;=150,C741&lt;175),"units_archer_7.png",IF(AND(C741&gt;=175,C741&lt;200),"units_archer_8.png",IF(AND(C741&gt;=200,C741&lt;225),"units_archer_9.png",IF(AND(C741&gt;=225,C741&lt;250),"units_archer_10.png",IF(AND(C741&gt;=250,C741&lt;275),"units_archer_11.png",IF(AND(C741&gt;=275,C741&lt;300),"units_pikeman_12.png","units_pikeman_13.png"))))))))))))</f>
        <v>units_archer_10.png</v>
      </c>
      <c r="E741" s="5" t="str">
        <f t="shared" si="5301"/>
        <v>Lkey_combat_unit_archer_247</v>
      </c>
      <c r="F741" s="6">
        <f t="shared" ref="F741" si="5725">INT(F738+0.9*C741)</f>
        <v>27553</v>
      </c>
      <c r="G741" s="2">
        <f t="shared" ref="G741" si="5726">INT(G738+0.3*C741)</f>
        <v>9077</v>
      </c>
      <c r="H741" s="2">
        <f t="shared" ref="H741" si="5727">INT(H738+0.75*C741)</f>
        <v>22904</v>
      </c>
      <c r="I741" s="2">
        <f t="shared" ref="I741" si="5728">INT(I738+0.4*C741)</f>
        <v>12158</v>
      </c>
      <c r="J741" s="6" t="s">
        <v>23</v>
      </c>
      <c r="K741" s="2">
        <f t="shared" ref="K741:K742" si="5729">INT(K738+0.1*C741)</f>
        <v>2962</v>
      </c>
      <c r="L741" s="2" t="s">
        <v>24</v>
      </c>
      <c r="M741" s="2">
        <f t="shared" ref="M741" si="5730">INT(M738+0.5*C741)</f>
        <v>15292</v>
      </c>
      <c r="N741" s="2" t="s">
        <v>27</v>
      </c>
      <c r="O741" s="2">
        <f t="shared" ref="O741" si="5731">INT(O738+0.05*C741)</f>
        <v>1416</v>
      </c>
      <c r="P741" s="2">
        <f t="shared" si="5514"/>
        <v>211</v>
      </c>
    </row>
    <row r="742" spans="1:16" x14ac:dyDescent="0.25">
      <c r="A742" s="5" t="s">
        <v>768</v>
      </c>
      <c r="B742" s="2" t="s">
        <v>3</v>
      </c>
      <c r="C742" s="2">
        <f t="shared" si="5640"/>
        <v>247</v>
      </c>
      <c r="D742" s="5" t="str">
        <f t="shared" ref="D742" si="5732">IF(AND(C742&gt;0,C742&lt;25),"units_knight_1.png",IF(AND(C742&gt;=25,C742&lt;50),"units_knight_2.png",IF(AND(C742&gt;=50,C742&lt;75),"units_knight_3.png",IF(AND(C742&gt;=75,C742&lt;100),"units_knight_4.png",IF(AND(C742&gt;=100,C742&lt;125),"units_knight_5.png",IF(AND(C742&gt;=125,C742&lt;150),"units_knight_6.png",IF(AND(C742&gt;=150,C742&lt;175),"units_knight_7.png",IF(AND(C742&gt;=175,C742&lt;200),"units_knight_8.png",IF(AND(C742&gt;=200,C742&lt;225),"units_knight_9.png",IF(AND(C742&gt;=225,C742&lt;250),"units_knight_10.png",IF(AND(C742&gt;=250,C742&lt;275),"units_knight_11.png",IF(AND(C742&gt;=275,C742&lt;300),"units_pikeman_12.png","units_pikeman_13.png"))))))))))))</f>
        <v>units_knight_10.png</v>
      </c>
      <c r="E742" s="5" t="str">
        <f t="shared" si="5310"/>
        <v>Lkey_combat_unit_knight_247</v>
      </c>
      <c r="F742" s="6">
        <f t="shared" ref="F742" si="5733">INT(F739+1.1*C742)</f>
        <v>33679</v>
      </c>
      <c r="G742" s="2">
        <f t="shared" ref="G742" si="5734">INT(G739+0.6*C742)</f>
        <v>18303</v>
      </c>
      <c r="H742" s="2">
        <f t="shared" ref="H742" si="5735">INT(H739+0.65*C742)</f>
        <v>19804</v>
      </c>
      <c r="I742" s="2">
        <f t="shared" ref="I742" si="5736">INT(I739+0.2*C742)</f>
        <v>6027</v>
      </c>
      <c r="J742" s="6" t="s">
        <v>23</v>
      </c>
      <c r="K742" s="2">
        <f t="shared" si="5729"/>
        <v>2972</v>
      </c>
      <c r="L742" s="2" t="s">
        <v>24</v>
      </c>
      <c r="M742" s="2">
        <f t="shared" ref="M742:M743" si="5737">INT(M739+0.05*C742)</f>
        <v>1416</v>
      </c>
      <c r="N742" s="2" t="s">
        <v>27</v>
      </c>
      <c r="O742" s="2">
        <f t="shared" ref="O742" si="5738">INT(O739+0.5*C742)</f>
        <v>15282</v>
      </c>
      <c r="P742" s="2">
        <f t="shared" si="5514"/>
        <v>216</v>
      </c>
    </row>
    <row r="743" spans="1:16" x14ac:dyDescent="0.25">
      <c r="A743" s="5" t="s">
        <v>769</v>
      </c>
      <c r="B743" s="2" t="s">
        <v>15</v>
      </c>
      <c r="C743" s="2">
        <f t="shared" si="5640"/>
        <v>248</v>
      </c>
      <c r="D743" s="5" t="str">
        <f t="shared" ref="D743" si="5739">IF(AND(C743&gt;0,C743&lt;25),"units_pikeman_1.png",IF(AND(C743&gt;=25,C743&lt;50),"units_pikeman_2.png",IF(AND(C743&gt;=50,C743&lt;75),"units_pikeman_3.png",IF(AND(C743&gt;=75,C743&lt;100),"units_pikeman_4.png",IF(AND(C743&gt;=100,C743&lt;125),"units_pikeman_5.png",IF(AND(C743&gt;=125,C743&lt;150),"units_pikeman_6.png",IF(AND(C743&gt;=150,C743&lt;175),"units_pikeman_7.png",IF(AND(C743&gt;=175,C743&lt;200),"units_pikeman_8.png",IF(AND(C743&gt;=200,C743&lt;225),"units_pikeman_9.png",IF(AND(C743&gt;=225,C743&lt;250),"units_pikeman_10.png",IF(AND(C743&gt;=250,C743&lt;275),"units_pikeman_11.png",IF(AND(C743&gt;=275,C743&lt;300),"units_pikeman_12.png","units_pikeman_13.png"))))))))))))</f>
        <v>units_pikeman_10.png</v>
      </c>
      <c r="E743" s="5" t="str">
        <f t="shared" si="5318"/>
        <v>Lkey_combat_unit_pikeman_248</v>
      </c>
      <c r="F743" s="6">
        <f t="shared" ref="F743" si="5740">INT(F740+1.3*C743)</f>
        <v>40146</v>
      </c>
      <c r="G743" s="2">
        <f t="shared" ref="G743" si="5741">INT(G740+0.5*C743)</f>
        <v>15386</v>
      </c>
      <c r="H743" s="2">
        <f t="shared" ref="H743" si="5742">INT(H740+0.5*C743)</f>
        <v>15386</v>
      </c>
      <c r="I743" s="2">
        <f t="shared" ref="I743" si="5743">INT(I740+0.7*C743)</f>
        <v>21523</v>
      </c>
      <c r="J743" s="6" t="s">
        <v>23</v>
      </c>
      <c r="K743" s="2">
        <f t="shared" ref="K743" si="5744">INT(K740+0.5*C743)</f>
        <v>15426</v>
      </c>
      <c r="L743" s="2" t="s">
        <v>24</v>
      </c>
      <c r="M743" s="2">
        <f t="shared" si="5737"/>
        <v>1428</v>
      </c>
      <c r="N743" s="2" t="s">
        <v>27</v>
      </c>
      <c r="O743" s="2">
        <f t="shared" ref="O743" si="5745">INT(O740+0.1*C743)</f>
        <v>2976</v>
      </c>
      <c r="P743" s="2">
        <f t="shared" si="5514"/>
        <v>208</v>
      </c>
    </row>
    <row r="744" spans="1:16" x14ac:dyDescent="0.25">
      <c r="A744" s="5" t="s">
        <v>770</v>
      </c>
      <c r="B744" s="2" t="s">
        <v>1</v>
      </c>
      <c r="C744" s="2">
        <f t="shared" si="5640"/>
        <v>248</v>
      </c>
      <c r="D744" s="5" t="str">
        <f t="shared" ref="D744" si="5746">IF(AND(C744&gt;0,C744&lt;25),"units_archer_1.png",IF(AND(C744&gt;=25,C744&lt;50),"units_archer_2.png",IF(AND(C744&gt;=50,C744&lt;75),"units_archer_3.png",IF(AND(C744&gt;=75,C744&lt;100),"units_archer_4.png",IF(AND(C744&gt;=100,C744&lt;125),"units_archer_5.png",IF(AND(C744&gt;=125,C744&lt;150),"units_archer_6.png",IF(AND(C744&gt;=150,C744&lt;175),"units_archer_7.png",IF(AND(C744&gt;=175,C744&lt;200),"units_archer_8.png",IF(AND(C744&gt;=200,C744&lt;225),"units_archer_9.png",IF(AND(C744&gt;=225,C744&lt;250),"units_archer_10.png",IF(AND(C744&gt;=250,C744&lt;275),"units_archer_11.png",IF(AND(C744&gt;=275,C744&lt;300),"units_pikeman_12.png","units_pikeman_13.png"))))))))))))</f>
        <v>units_archer_10.png</v>
      </c>
      <c r="E744" s="5" t="str">
        <f t="shared" si="5326"/>
        <v>Lkey_combat_unit_archer_248</v>
      </c>
      <c r="F744" s="6">
        <f t="shared" ref="F744" si="5747">INT(F741+0.9*C744)</f>
        <v>27776</v>
      </c>
      <c r="G744" s="2">
        <f t="shared" ref="G744" si="5748">INT(G741+0.3*C744)</f>
        <v>9151</v>
      </c>
      <c r="H744" s="2">
        <f t="shared" ref="H744" si="5749">INT(H741+0.75*C744)</f>
        <v>23090</v>
      </c>
      <c r="I744" s="2">
        <f t="shared" ref="I744" si="5750">INT(I741+0.4*C744)</f>
        <v>12257</v>
      </c>
      <c r="J744" s="6" t="s">
        <v>23</v>
      </c>
      <c r="K744" s="2">
        <f t="shared" ref="K744:K745" si="5751">INT(K741+0.1*C744)</f>
        <v>2986</v>
      </c>
      <c r="L744" s="2" t="s">
        <v>24</v>
      </c>
      <c r="M744" s="2">
        <f t="shared" ref="M744" si="5752">INT(M741+0.5*C744)</f>
        <v>15416</v>
      </c>
      <c r="N744" s="2" t="s">
        <v>27</v>
      </c>
      <c r="O744" s="2">
        <f t="shared" ref="O744" si="5753">INT(O741+0.05*C744)</f>
        <v>1428</v>
      </c>
      <c r="P744" s="2">
        <f t="shared" si="5514"/>
        <v>213</v>
      </c>
    </row>
    <row r="745" spans="1:16" x14ac:dyDescent="0.25">
      <c r="A745" s="5" t="s">
        <v>771</v>
      </c>
      <c r="B745" s="2" t="s">
        <v>3</v>
      </c>
      <c r="C745" s="2">
        <f t="shared" si="5640"/>
        <v>248</v>
      </c>
      <c r="D745" s="5" t="str">
        <f t="shared" ref="D745" si="5754">IF(AND(C745&gt;0,C745&lt;25),"units_knight_1.png",IF(AND(C745&gt;=25,C745&lt;50),"units_knight_2.png",IF(AND(C745&gt;=50,C745&lt;75),"units_knight_3.png",IF(AND(C745&gt;=75,C745&lt;100),"units_knight_4.png",IF(AND(C745&gt;=100,C745&lt;125),"units_knight_5.png",IF(AND(C745&gt;=125,C745&lt;150),"units_knight_6.png",IF(AND(C745&gt;=150,C745&lt;175),"units_knight_7.png",IF(AND(C745&gt;=175,C745&lt;200),"units_knight_8.png",IF(AND(C745&gt;=200,C745&lt;225),"units_knight_9.png",IF(AND(C745&gt;=225,C745&lt;250),"units_knight_10.png",IF(AND(C745&gt;=250,C745&lt;275),"units_knight_11.png",IF(AND(C745&gt;=275,C745&lt;300),"units_pikeman_12.png","units_pikeman_13.png"))))))))))))</f>
        <v>units_knight_10.png</v>
      </c>
      <c r="E745" s="5" t="str">
        <f t="shared" si="5335"/>
        <v>Lkey_combat_unit_knight_248</v>
      </c>
      <c r="F745" s="6">
        <f t="shared" ref="F745" si="5755">INT(F742+1.1*C745)</f>
        <v>33951</v>
      </c>
      <c r="G745" s="2">
        <f t="shared" ref="G745" si="5756">INT(G742+0.6*C745)</f>
        <v>18451</v>
      </c>
      <c r="H745" s="2">
        <f t="shared" ref="H745" si="5757">INT(H742+0.65*C745)</f>
        <v>19965</v>
      </c>
      <c r="I745" s="2">
        <f t="shared" ref="I745" si="5758">INT(I742+0.2*C745)</f>
        <v>6076</v>
      </c>
      <c r="J745" s="6" t="s">
        <v>23</v>
      </c>
      <c r="K745" s="2">
        <f t="shared" si="5751"/>
        <v>2996</v>
      </c>
      <c r="L745" s="2" t="s">
        <v>24</v>
      </c>
      <c r="M745" s="2">
        <f t="shared" ref="M745:M746" si="5759">INT(M742+0.05*C745)</f>
        <v>1428</v>
      </c>
      <c r="N745" s="2" t="s">
        <v>27</v>
      </c>
      <c r="O745" s="2">
        <f t="shared" ref="O745" si="5760">INT(O742+0.5*C745)</f>
        <v>15406</v>
      </c>
      <c r="P745" s="2">
        <f t="shared" si="5514"/>
        <v>218</v>
      </c>
    </row>
    <row r="746" spans="1:16" x14ac:dyDescent="0.25">
      <c r="A746" s="5" t="s">
        <v>772</v>
      </c>
      <c r="B746" s="2" t="s">
        <v>15</v>
      </c>
      <c r="C746" s="2">
        <f t="shared" si="5640"/>
        <v>249</v>
      </c>
      <c r="D746" s="5" t="str">
        <f t="shared" ref="D746" si="5761">IF(AND(C746&gt;0,C746&lt;25),"units_pikeman_1.png",IF(AND(C746&gt;=25,C746&lt;50),"units_pikeman_2.png",IF(AND(C746&gt;=50,C746&lt;75),"units_pikeman_3.png",IF(AND(C746&gt;=75,C746&lt;100),"units_pikeman_4.png",IF(AND(C746&gt;=100,C746&lt;125),"units_pikeman_5.png",IF(AND(C746&gt;=125,C746&lt;150),"units_pikeman_6.png",IF(AND(C746&gt;=150,C746&lt;175),"units_pikeman_7.png",IF(AND(C746&gt;=175,C746&lt;200),"units_pikeman_8.png",IF(AND(C746&gt;=200,C746&lt;225),"units_pikeman_9.png",IF(AND(C746&gt;=225,C746&lt;250),"units_pikeman_10.png",IF(AND(C746&gt;=250,C746&lt;275),"units_pikeman_11.png",IF(AND(C746&gt;=275,C746&lt;300),"units_pikeman_12.png","units_pikeman_13.png"))))))))))))</f>
        <v>units_pikeman_10.png</v>
      </c>
      <c r="E746" s="5" t="str">
        <f t="shared" si="5343"/>
        <v>Lkey_combat_unit_pikeman_249</v>
      </c>
      <c r="F746" s="6">
        <f t="shared" ref="F746" si="5762">INT(F743+1.3*C746)</f>
        <v>40469</v>
      </c>
      <c r="G746" s="2">
        <f t="shared" ref="G746" si="5763">INT(G743+0.5*C746)</f>
        <v>15510</v>
      </c>
      <c r="H746" s="2">
        <f t="shared" ref="H746" si="5764">INT(H743+0.5*C746)</f>
        <v>15510</v>
      </c>
      <c r="I746" s="2">
        <f t="shared" ref="I746" si="5765">INT(I743+0.7*C746)</f>
        <v>21697</v>
      </c>
      <c r="J746" s="6" t="s">
        <v>23</v>
      </c>
      <c r="K746" s="2">
        <f t="shared" ref="K746" si="5766">INT(K743+0.5*C746)</f>
        <v>15550</v>
      </c>
      <c r="L746" s="2" t="s">
        <v>24</v>
      </c>
      <c r="M746" s="2">
        <f t="shared" si="5759"/>
        <v>1440</v>
      </c>
      <c r="N746" s="2" t="s">
        <v>27</v>
      </c>
      <c r="O746" s="2">
        <f t="shared" ref="O746" si="5767">INT(O743+0.1*C746)</f>
        <v>3000</v>
      </c>
      <c r="P746" s="2">
        <f t="shared" si="5514"/>
        <v>210</v>
      </c>
    </row>
    <row r="747" spans="1:16" x14ac:dyDescent="0.25">
      <c r="A747" s="5" t="s">
        <v>773</v>
      </c>
      <c r="B747" s="2" t="s">
        <v>1</v>
      </c>
      <c r="C747" s="2">
        <f t="shared" si="5640"/>
        <v>249</v>
      </c>
      <c r="D747" s="5" t="str">
        <f t="shared" ref="D747" si="5768">IF(AND(C747&gt;0,C747&lt;25),"units_archer_1.png",IF(AND(C747&gt;=25,C747&lt;50),"units_archer_2.png",IF(AND(C747&gt;=50,C747&lt;75),"units_archer_3.png",IF(AND(C747&gt;=75,C747&lt;100),"units_archer_4.png",IF(AND(C747&gt;=100,C747&lt;125),"units_archer_5.png",IF(AND(C747&gt;=125,C747&lt;150),"units_archer_6.png",IF(AND(C747&gt;=150,C747&lt;175),"units_archer_7.png",IF(AND(C747&gt;=175,C747&lt;200),"units_archer_8.png",IF(AND(C747&gt;=200,C747&lt;225),"units_archer_9.png",IF(AND(C747&gt;=225,C747&lt;250),"units_archer_10.png",IF(AND(C747&gt;=250,C747&lt;275),"units_archer_11.png",IF(AND(C747&gt;=275,C747&lt;300),"units_pikeman_12.png","units_pikeman_13.png"))))))))))))</f>
        <v>units_archer_10.png</v>
      </c>
      <c r="E747" s="5" t="str">
        <f t="shared" si="5351"/>
        <v>Lkey_combat_unit_archer_249</v>
      </c>
      <c r="F747" s="6">
        <f t="shared" ref="F747" si="5769">INT(F744+0.9*C747)</f>
        <v>28000</v>
      </c>
      <c r="G747" s="2">
        <f t="shared" ref="G747" si="5770">INT(G744+0.3*C747)</f>
        <v>9225</v>
      </c>
      <c r="H747" s="2">
        <f t="shared" ref="H747" si="5771">INT(H744+0.75*C747)</f>
        <v>23276</v>
      </c>
      <c r="I747" s="2">
        <f t="shared" ref="I747" si="5772">INT(I744+0.4*C747)</f>
        <v>12356</v>
      </c>
      <c r="J747" s="6" t="s">
        <v>23</v>
      </c>
      <c r="K747" s="2">
        <f t="shared" ref="K747:K748" si="5773">INT(K744+0.1*C747)</f>
        <v>3010</v>
      </c>
      <c r="L747" s="2" t="s">
        <v>24</v>
      </c>
      <c r="M747" s="2">
        <f t="shared" ref="M747" si="5774">INT(M744+0.5*C747)</f>
        <v>15540</v>
      </c>
      <c r="N747" s="2" t="s">
        <v>27</v>
      </c>
      <c r="O747" s="2">
        <f t="shared" ref="O747" si="5775">INT(O744+0.05*C747)</f>
        <v>1440</v>
      </c>
      <c r="P747" s="2">
        <f t="shared" si="5514"/>
        <v>215</v>
      </c>
    </row>
    <row r="748" spans="1:16" x14ac:dyDescent="0.25">
      <c r="A748" s="5" t="s">
        <v>774</v>
      </c>
      <c r="B748" s="2" t="s">
        <v>3</v>
      </c>
      <c r="C748" s="2">
        <f t="shared" si="5640"/>
        <v>249</v>
      </c>
      <c r="D748" s="5" t="str">
        <f t="shared" ref="D748" si="5776">IF(AND(C748&gt;0,C748&lt;25),"units_knight_1.png",IF(AND(C748&gt;=25,C748&lt;50),"units_knight_2.png",IF(AND(C748&gt;=50,C748&lt;75),"units_knight_3.png",IF(AND(C748&gt;=75,C748&lt;100),"units_knight_4.png",IF(AND(C748&gt;=100,C748&lt;125),"units_knight_5.png",IF(AND(C748&gt;=125,C748&lt;150),"units_knight_6.png",IF(AND(C748&gt;=150,C748&lt;175),"units_knight_7.png",IF(AND(C748&gt;=175,C748&lt;200),"units_knight_8.png",IF(AND(C748&gt;=200,C748&lt;225),"units_knight_9.png",IF(AND(C748&gt;=225,C748&lt;250),"units_knight_10.png",IF(AND(C748&gt;=250,C748&lt;275),"units_knight_11.png",IF(AND(C748&gt;=275,C748&lt;300),"units_pikeman_12.png","units_pikeman_13.png"))))))))))))</f>
        <v>units_knight_10.png</v>
      </c>
      <c r="E748" s="5" t="str">
        <f t="shared" si="5360"/>
        <v>Lkey_combat_unit_knight_249</v>
      </c>
      <c r="F748" s="6">
        <f t="shared" ref="F748" si="5777">INT(F745+1.1*C748)</f>
        <v>34224</v>
      </c>
      <c r="G748" s="2">
        <f t="shared" ref="G748" si="5778">INT(G745+0.6*C748)</f>
        <v>18600</v>
      </c>
      <c r="H748" s="2">
        <f t="shared" ref="H748" si="5779">INT(H745+0.65*C748)</f>
        <v>20126</v>
      </c>
      <c r="I748" s="2">
        <f t="shared" ref="I748" si="5780">INT(I745+0.2*C748)</f>
        <v>6125</v>
      </c>
      <c r="J748" s="6" t="s">
        <v>23</v>
      </c>
      <c r="K748" s="2">
        <f t="shared" si="5773"/>
        <v>3020</v>
      </c>
      <c r="L748" s="2" t="s">
        <v>24</v>
      </c>
      <c r="M748" s="2">
        <f t="shared" ref="M748:M749" si="5781">INT(M745+0.05*C748)</f>
        <v>1440</v>
      </c>
      <c r="N748" s="2" t="s">
        <v>27</v>
      </c>
      <c r="O748" s="2">
        <f t="shared" ref="O748" si="5782">INT(O745+0.5*C748)</f>
        <v>15530</v>
      </c>
      <c r="P748" s="2">
        <f t="shared" si="5514"/>
        <v>220</v>
      </c>
    </row>
    <row r="749" spans="1:16" x14ac:dyDescent="0.25">
      <c r="A749" s="5" t="s">
        <v>775</v>
      </c>
      <c r="B749" s="2" t="s">
        <v>15</v>
      </c>
      <c r="C749" s="2">
        <f t="shared" si="5640"/>
        <v>250</v>
      </c>
      <c r="D749" s="5" t="str">
        <f t="shared" ref="D749" si="5783">IF(AND(C749&gt;0,C749&lt;25),"units_pikeman_1.png",IF(AND(C749&gt;=25,C749&lt;50),"units_pikeman_2.png",IF(AND(C749&gt;=50,C749&lt;75),"units_pikeman_3.png",IF(AND(C749&gt;=75,C749&lt;100),"units_pikeman_4.png",IF(AND(C749&gt;=100,C749&lt;125),"units_pikeman_5.png",IF(AND(C749&gt;=125,C749&lt;150),"units_pikeman_6.png",IF(AND(C749&gt;=150,C749&lt;175),"units_pikeman_7.png",IF(AND(C749&gt;=175,C749&lt;200),"units_pikeman_8.png",IF(AND(C749&gt;=200,C749&lt;225),"units_pikeman_9.png",IF(AND(C749&gt;=225,C749&lt;250),"units_pikeman_10.png",IF(AND(C749&gt;=250,C749&lt;275),"units_pikeman_11.png",IF(AND(C749&gt;=275,C749&lt;300),"units_pikeman_12.png","units_pikeman_13.png"))))))))))))</f>
        <v>units_pikeman_11.png</v>
      </c>
      <c r="E749" s="5" t="str">
        <f t="shared" si="5368"/>
        <v>Lkey_combat_unit_pikeman_250</v>
      </c>
      <c r="F749" s="6">
        <f t="shared" ref="F749" si="5784">INT(F746+1.3*C749)</f>
        <v>40794</v>
      </c>
      <c r="G749" s="2">
        <f t="shared" ref="G749" si="5785">INT(G746+0.5*C749)</f>
        <v>15635</v>
      </c>
      <c r="H749" s="2">
        <f t="shared" ref="H749" si="5786">INT(H746+0.5*C749)</f>
        <v>15635</v>
      </c>
      <c r="I749" s="2">
        <f t="shared" ref="I749" si="5787">INT(I746+0.7*C749)</f>
        <v>21872</v>
      </c>
      <c r="J749" s="6" t="s">
        <v>23</v>
      </c>
      <c r="K749" s="2">
        <f t="shared" ref="K749" si="5788">INT(K746+0.5*C749)</f>
        <v>15675</v>
      </c>
      <c r="L749" s="2" t="s">
        <v>24</v>
      </c>
      <c r="M749" s="2">
        <f t="shared" si="5781"/>
        <v>1452</v>
      </c>
      <c r="N749" s="2" t="s">
        <v>27</v>
      </c>
      <c r="O749" s="2">
        <f t="shared" ref="O749" si="5789">INT(O746+0.1*C749)</f>
        <v>3025</v>
      </c>
      <c r="P749" s="2">
        <f t="shared" si="5514"/>
        <v>212</v>
      </c>
    </row>
    <row r="750" spans="1:16" x14ac:dyDescent="0.25">
      <c r="A750" s="5" t="s">
        <v>776</v>
      </c>
      <c r="B750" s="2" t="s">
        <v>1</v>
      </c>
      <c r="C750" s="2">
        <f t="shared" si="5640"/>
        <v>250</v>
      </c>
      <c r="D750" s="5" t="str">
        <f t="shared" ref="D750" si="5790">IF(AND(C750&gt;0,C750&lt;25),"units_archer_1.png",IF(AND(C750&gt;=25,C750&lt;50),"units_archer_2.png",IF(AND(C750&gt;=50,C750&lt;75),"units_archer_3.png",IF(AND(C750&gt;=75,C750&lt;100),"units_archer_4.png",IF(AND(C750&gt;=100,C750&lt;125),"units_archer_5.png",IF(AND(C750&gt;=125,C750&lt;150),"units_archer_6.png",IF(AND(C750&gt;=150,C750&lt;175),"units_archer_7.png",IF(AND(C750&gt;=175,C750&lt;200),"units_archer_8.png",IF(AND(C750&gt;=200,C750&lt;225),"units_archer_9.png",IF(AND(C750&gt;=225,C750&lt;250),"units_archer_10.png",IF(AND(C750&gt;=250,C750&lt;275),"units_archer_11.png",IF(AND(C750&gt;=275,C750&lt;300),"units_pikeman_12.png","units_pikeman_13.png"))))))))))))</f>
        <v>units_archer_11.png</v>
      </c>
      <c r="E750" s="5" t="str">
        <f t="shared" si="5376"/>
        <v>Lkey_combat_unit_archer_250</v>
      </c>
      <c r="F750" s="6">
        <f t="shared" ref="F750" si="5791">INT(F747+0.9*C750)</f>
        <v>28225</v>
      </c>
      <c r="G750" s="2">
        <f t="shared" ref="G750" si="5792">INT(G747+0.3*C750)</f>
        <v>9300</v>
      </c>
      <c r="H750" s="2">
        <f t="shared" ref="H750" si="5793">INT(H747+0.75*C750)</f>
        <v>23463</v>
      </c>
      <c r="I750" s="2">
        <f t="shared" ref="I750" si="5794">INT(I747+0.4*C750)</f>
        <v>12456</v>
      </c>
      <c r="J750" s="6" t="s">
        <v>23</v>
      </c>
      <c r="K750" s="2">
        <f t="shared" ref="K750:K751" si="5795">INT(K747+0.1*C750)</f>
        <v>3035</v>
      </c>
      <c r="L750" s="2" t="s">
        <v>24</v>
      </c>
      <c r="M750" s="2">
        <f t="shared" ref="M750" si="5796">INT(M747+0.5*C750)</f>
        <v>15665</v>
      </c>
      <c r="N750" s="2" t="s">
        <v>27</v>
      </c>
      <c r="O750" s="2">
        <f t="shared" ref="O750" si="5797">INT(O747+0.05*C750)</f>
        <v>1452</v>
      </c>
      <c r="P750" s="2">
        <f t="shared" si="5514"/>
        <v>217</v>
      </c>
    </row>
    <row r="751" spans="1:16" x14ac:dyDescent="0.25">
      <c r="A751" s="5" t="s">
        <v>777</v>
      </c>
      <c r="B751" s="2" t="s">
        <v>3</v>
      </c>
      <c r="C751" s="2">
        <f t="shared" si="5640"/>
        <v>250</v>
      </c>
      <c r="D751" s="5" t="str">
        <f t="shared" ref="D751" si="5798">IF(AND(C751&gt;0,C751&lt;25),"units_knight_1.png",IF(AND(C751&gt;=25,C751&lt;50),"units_knight_2.png",IF(AND(C751&gt;=50,C751&lt;75),"units_knight_3.png",IF(AND(C751&gt;=75,C751&lt;100),"units_knight_4.png",IF(AND(C751&gt;=100,C751&lt;125),"units_knight_5.png",IF(AND(C751&gt;=125,C751&lt;150),"units_knight_6.png",IF(AND(C751&gt;=150,C751&lt;175),"units_knight_7.png",IF(AND(C751&gt;=175,C751&lt;200),"units_knight_8.png",IF(AND(C751&gt;=200,C751&lt;225),"units_knight_9.png",IF(AND(C751&gt;=225,C751&lt;250),"units_knight_10.png",IF(AND(C751&gt;=250,C751&lt;275),"units_knight_11.png",IF(AND(C751&gt;=275,C751&lt;300),"units_pikeman_12.png","units_pikeman_13.png"))))))))))))</f>
        <v>units_knight_11.png</v>
      </c>
      <c r="E751" s="5" t="str">
        <f t="shared" si="5385"/>
        <v>Lkey_combat_unit_knight_250</v>
      </c>
      <c r="F751" s="6">
        <f t="shared" ref="F751" si="5799">INT(F748+1.1*C751)</f>
        <v>34499</v>
      </c>
      <c r="G751" s="2">
        <f t="shared" ref="G751" si="5800">INT(G748+0.6*C751)</f>
        <v>18750</v>
      </c>
      <c r="H751" s="2">
        <f t="shared" ref="H751" si="5801">INT(H748+0.65*C751)</f>
        <v>20288</v>
      </c>
      <c r="I751" s="2">
        <f t="shared" ref="I751" si="5802">INT(I748+0.2*C751)</f>
        <v>6175</v>
      </c>
      <c r="J751" s="6" t="s">
        <v>23</v>
      </c>
      <c r="K751" s="2">
        <f t="shared" si="5795"/>
        <v>3045</v>
      </c>
      <c r="L751" s="2" t="s">
        <v>24</v>
      </c>
      <c r="M751" s="2">
        <f t="shared" ref="M751:M752" si="5803">INT(M748+0.05*C751)</f>
        <v>1452</v>
      </c>
      <c r="N751" s="2" t="s">
        <v>27</v>
      </c>
      <c r="O751" s="2">
        <f t="shared" ref="O751" si="5804">INT(O748+0.5*C751)</f>
        <v>15655</v>
      </c>
      <c r="P751" s="2">
        <f t="shared" si="5514"/>
        <v>222</v>
      </c>
    </row>
    <row r="752" spans="1:16" x14ac:dyDescent="0.25">
      <c r="A752" s="5" t="s">
        <v>778</v>
      </c>
      <c r="B752" s="2" t="s">
        <v>15</v>
      </c>
      <c r="C752" s="2">
        <f t="shared" si="5640"/>
        <v>251</v>
      </c>
      <c r="D752" s="5" t="str">
        <f t="shared" ref="D752" si="5805">IF(AND(C752&gt;0,C752&lt;25),"units_pikeman_1.png",IF(AND(C752&gt;=25,C752&lt;50),"units_pikeman_2.png",IF(AND(C752&gt;=50,C752&lt;75),"units_pikeman_3.png",IF(AND(C752&gt;=75,C752&lt;100),"units_pikeman_4.png",IF(AND(C752&gt;=100,C752&lt;125),"units_pikeman_5.png",IF(AND(C752&gt;=125,C752&lt;150),"units_pikeman_6.png",IF(AND(C752&gt;=150,C752&lt;175),"units_pikeman_7.png",IF(AND(C752&gt;=175,C752&lt;200),"units_pikeman_8.png",IF(AND(C752&gt;=200,C752&lt;225),"units_pikeman_9.png",IF(AND(C752&gt;=225,C752&lt;250),"units_pikeman_10.png",IF(AND(C752&gt;=250,C752&lt;275),"units_pikeman_11.png",IF(AND(C752&gt;=275,C752&lt;300),"units_pikeman_12.png","units_pikeman_13.png"))))))))))))</f>
        <v>units_pikeman_11.png</v>
      </c>
      <c r="E752" s="5" t="str">
        <f t="shared" si="5393"/>
        <v>Lkey_combat_unit_pikeman_251</v>
      </c>
      <c r="F752" s="6">
        <f t="shared" ref="F752" si="5806">INT(F749+1.3*C752)</f>
        <v>41120</v>
      </c>
      <c r="G752" s="2">
        <f t="shared" ref="G752" si="5807">INT(G749+0.5*C752)</f>
        <v>15760</v>
      </c>
      <c r="H752" s="2">
        <f t="shared" ref="H752" si="5808">INT(H749+0.5*C752)</f>
        <v>15760</v>
      </c>
      <c r="I752" s="2">
        <f t="shared" ref="I752" si="5809">INT(I749+0.7*C752)</f>
        <v>22047</v>
      </c>
      <c r="J752" s="6" t="s">
        <v>23</v>
      </c>
      <c r="K752" s="2">
        <f t="shared" ref="K752" si="5810">INT(K749+0.5*C752)</f>
        <v>15800</v>
      </c>
      <c r="L752" s="2" t="s">
        <v>24</v>
      </c>
      <c r="M752" s="2">
        <f t="shared" si="5803"/>
        <v>1464</v>
      </c>
      <c r="N752" s="2" t="s">
        <v>27</v>
      </c>
      <c r="O752" s="2">
        <f t="shared" ref="O752" si="5811">INT(O749+0.1*C752)</f>
        <v>3050</v>
      </c>
      <c r="P752" s="2">
        <f t="shared" si="5514"/>
        <v>214</v>
      </c>
    </row>
    <row r="753" spans="1:16" x14ac:dyDescent="0.25">
      <c r="A753" s="5" t="s">
        <v>779</v>
      </c>
      <c r="B753" s="2" t="s">
        <v>1</v>
      </c>
      <c r="C753" s="2">
        <f t="shared" si="5640"/>
        <v>251</v>
      </c>
      <c r="D753" s="5" t="str">
        <f t="shared" ref="D753" si="5812">IF(AND(C753&gt;0,C753&lt;25),"units_archer_1.png",IF(AND(C753&gt;=25,C753&lt;50),"units_archer_2.png",IF(AND(C753&gt;=50,C753&lt;75),"units_archer_3.png",IF(AND(C753&gt;=75,C753&lt;100),"units_archer_4.png",IF(AND(C753&gt;=100,C753&lt;125),"units_archer_5.png",IF(AND(C753&gt;=125,C753&lt;150),"units_archer_6.png",IF(AND(C753&gt;=150,C753&lt;175),"units_archer_7.png",IF(AND(C753&gt;=175,C753&lt;200),"units_archer_8.png",IF(AND(C753&gt;=200,C753&lt;225),"units_archer_9.png",IF(AND(C753&gt;=225,C753&lt;250),"units_archer_10.png",IF(AND(C753&gt;=250,C753&lt;275),"units_archer_11.png",IF(AND(C753&gt;=275,C753&lt;300),"units_pikeman_12.png","units_pikeman_13.png"))))))))))))</f>
        <v>units_archer_11.png</v>
      </c>
      <c r="E753" s="5" t="str">
        <f t="shared" si="5401"/>
        <v>Lkey_combat_unit_archer_251</v>
      </c>
      <c r="F753" s="6">
        <f t="shared" ref="F753" si="5813">INT(F750+0.9*C753)</f>
        <v>28450</v>
      </c>
      <c r="G753" s="2">
        <f t="shared" ref="G753" si="5814">INT(G750+0.3*C753)</f>
        <v>9375</v>
      </c>
      <c r="H753" s="2">
        <f t="shared" ref="H753" si="5815">INT(H750+0.75*C753)</f>
        <v>23651</v>
      </c>
      <c r="I753" s="2">
        <f t="shared" ref="I753" si="5816">INT(I750+0.4*C753)</f>
        <v>12556</v>
      </c>
      <c r="J753" s="6" t="s">
        <v>23</v>
      </c>
      <c r="K753" s="2">
        <f t="shared" ref="K753:K754" si="5817">INT(K750+0.1*C753)</f>
        <v>3060</v>
      </c>
      <c r="L753" s="2" t="s">
        <v>24</v>
      </c>
      <c r="M753" s="2">
        <f t="shared" ref="M753" si="5818">INT(M750+0.5*C753)</f>
        <v>15790</v>
      </c>
      <c r="N753" s="2" t="s">
        <v>27</v>
      </c>
      <c r="O753" s="2">
        <f t="shared" ref="O753" si="5819">INT(O750+0.05*C753)</f>
        <v>1464</v>
      </c>
      <c r="P753" s="2">
        <f t="shared" si="5514"/>
        <v>219</v>
      </c>
    </row>
    <row r="754" spans="1:16" x14ac:dyDescent="0.25">
      <c r="A754" s="5" t="s">
        <v>780</v>
      </c>
      <c r="B754" s="2" t="s">
        <v>3</v>
      </c>
      <c r="C754" s="2">
        <f t="shared" si="5640"/>
        <v>251</v>
      </c>
      <c r="D754" s="5" t="str">
        <f t="shared" ref="D754" si="5820">IF(AND(C754&gt;0,C754&lt;25),"units_knight_1.png",IF(AND(C754&gt;=25,C754&lt;50),"units_knight_2.png",IF(AND(C754&gt;=50,C754&lt;75),"units_knight_3.png",IF(AND(C754&gt;=75,C754&lt;100),"units_knight_4.png",IF(AND(C754&gt;=100,C754&lt;125),"units_knight_5.png",IF(AND(C754&gt;=125,C754&lt;150),"units_knight_6.png",IF(AND(C754&gt;=150,C754&lt;175),"units_knight_7.png",IF(AND(C754&gt;=175,C754&lt;200),"units_knight_8.png",IF(AND(C754&gt;=200,C754&lt;225),"units_knight_9.png",IF(AND(C754&gt;=225,C754&lt;250),"units_knight_10.png",IF(AND(C754&gt;=250,C754&lt;275),"units_knight_11.png",IF(AND(C754&gt;=275,C754&lt;300),"units_pikeman_12.png","units_pikeman_13.png"))))))))))))</f>
        <v>units_knight_11.png</v>
      </c>
      <c r="E754" s="5" t="str">
        <f t="shared" si="5410"/>
        <v>Lkey_combat_unit_knight_251</v>
      </c>
      <c r="F754" s="6">
        <f t="shared" ref="F754" si="5821">INT(F751+1.1*C754)</f>
        <v>34775</v>
      </c>
      <c r="G754" s="2">
        <f t="shared" ref="G754" si="5822">INT(G751+0.6*C754)</f>
        <v>18900</v>
      </c>
      <c r="H754" s="2">
        <f t="shared" ref="H754" si="5823">INT(H751+0.65*C754)</f>
        <v>20451</v>
      </c>
      <c r="I754" s="2">
        <f t="shared" ref="I754" si="5824">INT(I751+0.2*C754)</f>
        <v>6225</v>
      </c>
      <c r="J754" s="6" t="s">
        <v>23</v>
      </c>
      <c r="K754" s="2">
        <f t="shared" si="5817"/>
        <v>3070</v>
      </c>
      <c r="L754" s="2" t="s">
        <v>24</v>
      </c>
      <c r="M754" s="2">
        <f t="shared" ref="M754:M755" si="5825">INT(M751+0.05*C754)</f>
        <v>1464</v>
      </c>
      <c r="N754" s="2" t="s">
        <v>27</v>
      </c>
      <c r="O754" s="2">
        <f t="shared" ref="O754" si="5826">INT(O751+0.5*C754)</f>
        <v>15780</v>
      </c>
      <c r="P754" s="2">
        <f t="shared" si="5514"/>
        <v>224</v>
      </c>
    </row>
    <row r="755" spans="1:16" x14ac:dyDescent="0.25">
      <c r="A755" s="5" t="s">
        <v>781</v>
      </c>
      <c r="B755" s="2" t="s">
        <v>15</v>
      </c>
      <c r="C755" s="2">
        <f t="shared" si="5640"/>
        <v>252</v>
      </c>
      <c r="D755" s="5" t="str">
        <f t="shared" ref="D755" si="5827">IF(AND(C755&gt;0,C755&lt;25),"units_pikeman_1.png",IF(AND(C755&gt;=25,C755&lt;50),"units_pikeman_2.png",IF(AND(C755&gt;=50,C755&lt;75),"units_pikeman_3.png",IF(AND(C755&gt;=75,C755&lt;100),"units_pikeman_4.png",IF(AND(C755&gt;=100,C755&lt;125),"units_pikeman_5.png",IF(AND(C755&gt;=125,C755&lt;150),"units_pikeman_6.png",IF(AND(C755&gt;=150,C755&lt;175),"units_pikeman_7.png",IF(AND(C755&gt;=175,C755&lt;200),"units_pikeman_8.png",IF(AND(C755&gt;=200,C755&lt;225),"units_pikeman_9.png",IF(AND(C755&gt;=225,C755&lt;250),"units_pikeman_10.png",IF(AND(C755&gt;=250,C755&lt;275),"units_pikeman_11.png",IF(AND(C755&gt;=275,C755&lt;300),"units_pikeman_12.png","units_pikeman_13.png"))))))))))))</f>
        <v>units_pikeman_11.png</v>
      </c>
      <c r="E755" s="5" t="str">
        <f t="shared" si="5418"/>
        <v>Lkey_combat_unit_pikeman_252</v>
      </c>
      <c r="F755" s="6">
        <f t="shared" ref="F755" si="5828">INT(F752+1.3*C755)</f>
        <v>41447</v>
      </c>
      <c r="G755" s="2">
        <f t="shared" ref="G755" si="5829">INT(G752+0.5*C755)</f>
        <v>15886</v>
      </c>
      <c r="H755" s="2">
        <f t="shared" ref="H755" si="5830">INT(H752+0.5*C755)</f>
        <v>15886</v>
      </c>
      <c r="I755" s="2">
        <f t="shared" ref="I755" si="5831">INT(I752+0.7*C755)</f>
        <v>22223</v>
      </c>
      <c r="J755" s="6" t="s">
        <v>23</v>
      </c>
      <c r="K755" s="2">
        <f t="shared" ref="K755" si="5832">INT(K752+0.5*C755)</f>
        <v>15926</v>
      </c>
      <c r="L755" s="2" t="s">
        <v>24</v>
      </c>
      <c r="M755" s="2">
        <f t="shared" si="5825"/>
        <v>1476</v>
      </c>
      <c r="N755" s="2" t="s">
        <v>27</v>
      </c>
      <c r="O755" s="2">
        <f t="shared" ref="O755" si="5833">INT(O752+0.1*C755)</f>
        <v>3075</v>
      </c>
      <c r="P755" s="2">
        <f t="shared" si="5514"/>
        <v>216</v>
      </c>
    </row>
    <row r="756" spans="1:16" x14ac:dyDescent="0.25">
      <c r="A756" s="5" t="s">
        <v>782</v>
      </c>
      <c r="B756" s="2" t="s">
        <v>1</v>
      </c>
      <c r="C756" s="2">
        <f t="shared" si="5640"/>
        <v>252</v>
      </c>
      <c r="D756" s="5" t="str">
        <f t="shared" ref="D756" si="5834">IF(AND(C756&gt;0,C756&lt;25),"units_archer_1.png",IF(AND(C756&gt;=25,C756&lt;50),"units_archer_2.png",IF(AND(C756&gt;=50,C756&lt;75),"units_archer_3.png",IF(AND(C756&gt;=75,C756&lt;100),"units_archer_4.png",IF(AND(C756&gt;=100,C756&lt;125),"units_archer_5.png",IF(AND(C756&gt;=125,C756&lt;150),"units_archer_6.png",IF(AND(C756&gt;=150,C756&lt;175),"units_archer_7.png",IF(AND(C756&gt;=175,C756&lt;200),"units_archer_8.png",IF(AND(C756&gt;=200,C756&lt;225),"units_archer_9.png",IF(AND(C756&gt;=225,C756&lt;250),"units_archer_10.png",IF(AND(C756&gt;=250,C756&lt;275),"units_archer_11.png",IF(AND(C756&gt;=275,C756&lt;300),"units_pikeman_12.png","units_pikeman_13.png"))))))))))))</f>
        <v>units_archer_11.png</v>
      </c>
      <c r="E756" s="5" t="str">
        <f t="shared" si="5426"/>
        <v>Lkey_combat_unit_archer_252</v>
      </c>
      <c r="F756" s="6">
        <f t="shared" ref="F756" si="5835">INT(F753+0.9*C756)</f>
        <v>28676</v>
      </c>
      <c r="G756" s="2">
        <f t="shared" ref="G756" si="5836">INT(G753+0.3*C756)</f>
        <v>9450</v>
      </c>
      <c r="H756" s="2">
        <f t="shared" ref="H756" si="5837">INT(H753+0.75*C756)</f>
        <v>23840</v>
      </c>
      <c r="I756" s="2">
        <f t="shared" ref="I756" si="5838">INT(I753+0.4*C756)</f>
        <v>12656</v>
      </c>
      <c r="J756" s="6" t="s">
        <v>23</v>
      </c>
      <c r="K756" s="2">
        <f t="shared" ref="K756:K757" si="5839">INT(K753+0.1*C756)</f>
        <v>3085</v>
      </c>
      <c r="L756" s="2" t="s">
        <v>24</v>
      </c>
      <c r="M756" s="2">
        <f t="shared" ref="M756" si="5840">INT(M753+0.5*C756)</f>
        <v>15916</v>
      </c>
      <c r="N756" s="2" t="s">
        <v>27</v>
      </c>
      <c r="O756" s="2">
        <f t="shared" ref="O756" si="5841">INT(O753+0.05*C756)</f>
        <v>1476</v>
      </c>
      <c r="P756" s="2">
        <f t="shared" si="5514"/>
        <v>221</v>
      </c>
    </row>
    <row r="757" spans="1:16" x14ac:dyDescent="0.25">
      <c r="A757" s="5" t="s">
        <v>783</v>
      </c>
      <c r="B757" s="2" t="s">
        <v>3</v>
      </c>
      <c r="C757" s="2">
        <f t="shared" si="5640"/>
        <v>252</v>
      </c>
      <c r="D757" s="5" t="str">
        <f t="shared" ref="D757" si="5842">IF(AND(C757&gt;0,C757&lt;25),"units_knight_1.png",IF(AND(C757&gt;=25,C757&lt;50),"units_knight_2.png",IF(AND(C757&gt;=50,C757&lt;75),"units_knight_3.png",IF(AND(C757&gt;=75,C757&lt;100),"units_knight_4.png",IF(AND(C757&gt;=100,C757&lt;125),"units_knight_5.png",IF(AND(C757&gt;=125,C757&lt;150),"units_knight_6.png",IF(AND(C757&gt;=150,C757&lt;175),"units_knight_7.png",IF(AND(C757&gt;=175,C757&lt;200),"units_knight_8.png",IF(AND(C757&gt;=200,C757&lt;225),"units_knight_9.png",IF(AND(C757&gt;=225,C757&lt;250),"units_knight_10.png",IF(AND(C757&gt;=250,C757&lt;275),"units_knight_11.png",IF(AND(C757&gt;=275,C757&lt;300),"units_pikeman_12.png","units_pikeman_13.png"))))))))))))</f>
        <v>units_knight_11.png</v>
      </c>
      <c r="E757" s="5" t="str">
        <f t="shared" si="5435"/>
        <v>Lkey_combat_unit_knight_252</v>
      </c>
      <c r="F757" s="6">
        <f t="shared" ref="F757" si="5843">INT(F754+1.1*C757)</f>
        <v>35052</v>
      </c>
      <c r="G757" s="2">
        <f t="shared" ref="G757" si="5844">INT(G754+0.6*C757)</f>
        <v>19051</v>
      </c>
      <c r="H757" s="2">
        <f t="shared" ref="H757" si="5845">INT(H754+0.65*C757)</f>
        <v>20614</v>
      </c>
      <c r="I757" s="2">
        <f t="shared" ref="I757" si="5846">INT(I754+0.2*C757)</f>
        <v>6275</v>
      </c>
      <c r="J757" s="6" t="s">
        <v>23</v>
      </c>
      <c r="K757" s="2">
        <f t="shared" si="5839"/>
        <v>3095</v>
      </c>
      <c r="L757" s="2" t="s">
        <v>24</v>
      </c>
      <c r="M757" s="2">
        <f t="shared" ref="M757:M758" si="5847">INT(M754+0.05*C757)</f>
        <v>1476</v>
      </c>
      <c r="N757" s="2" t="s">
        <v>27</v>
      </c>
      <c r="O757" s="2">
        <f t="shared" ref="O757" si="5848">INT(O754+0.5*C757)</f>
        <v>15906</v>
      </c>
      <c r="P757" s="2">
        <f t="shared" si="5514"/>
        <v>226</v>
      </c>
    </row>
    <row r="758" spans="1:16" x14ac:dyDescent="0.25">
      <c r="A758" s="5" t="s">
        <v>784</v>
      </c>
      <c r="B758" s="2" t="s">
        <v>15</v>
      </c>
      <c r="C758" s="2">
        <f t="shared" si="5640"/>
        <v>253</v>
      </c>
      <c r="D758" s="5" t="str">
        <f t="shared" ref="D758" si="5849">IF(AND(C758&gt;0,C758&lt;25),"units_pikeman_1.png",IF(AND(C758&gt;=25,C758&lt;50),"units_pikeman_2.png",IF(AND(C758&gt;=50,C758&lt;75),"units_pikeman_3.png",IF(AND(C758&gt;=75,C758&lt;100),"units_pikeman_4.png",IF(AND(C758&gt;=100,C758&lt;125),"units_pikeman_5.png",IF(AND(C758&gt;=125,C758&lt;150),"units_pikeman_6.png",IF(AND(C758&gt;=150,C758&lt;175),"units_pikeman_7.png",IF(AND(C758&gt;=175,C758&lt;200),"units_pikeman_8.png",IF(AND(C758&gt;=200,C758&lt;225),"units_pikeman_9.png",IF(AND(C758&gt;=225,C758&lt;250),"units_pikeman_10.png",IF(AND(C758&gt;=250,C758&lt;275),"units_pikeman_11.png",IF(AND(C758&gt;=275,C758&lt;300),"units_pikeman_12.png","units_pikeman_13.png"))))))))))))</f>
        <v>units_pikeman_11.png</v>
      </c>
      <c r="E758" s="5" t="str">
        <f t="shared" si="5443"/>
        <v>Lkey_combat_unit_pikeman_253</v>
      </c>
      <c r="F758" s="6">
        <f t="shared" ref="F758" si="5850">INT(F755+1.3*C758)</f>
        <v>41775</v>
      </c>
      <c r="G758" s="2">
        <f t="shared" ref="G758" si="5851">INT(G755+0.5*C758)</f>
        <v>16012</v>
      </c>
      <c r="H758" s="2">
        <f t="shared" ref="H758" si="5852">INT(H755+0.5*C758)</f>
        <v>16012</v>
      </c>
      <c r="I758" s="2">
        <f t="shared" ref="I758" si="5853">INT(I755+0.7*C758)</f>
        <v>22400</v>
      </c>
      <c r="J758" s="6" t="s">
        <v>23</v>
      </c>
      <c r="K758" s="2">
        <f t="shared" ref="K758" si="5854">INT(K755+0.5*C758)</f>
        <v>16052</v>
      </c>
      <c r="L758" s="2" t="s">
        <v>24</v>
      </c>
      <c r="M758" s="2">
        <f t="shared" si="5847"/>
        <v>1488</v>
      </c>
      <c r="N758" s="2" t="s">
        <v>27</v>
      </c>
      <c r="O758" s="2">
        <f t="shared" ref="O758" si="5855">INT(O755+0.1*C758)</f>
        <v>3100</v>
      </c>
      <c r="P758" s="2">
        <f t="shared" si="5514"/>
        <v>218</v>
      </c>
    </row>
    <row r="759" spans="1:16" x14ac:dyDescent="0.25">
      <c r="A759" s="5" t="s">
        <v>785</v>
      </c>
      <c r="B759" s="2" t="s">
        <v>1</v>
      </c>
      <c r="C759" s="2">
        <f t="shared" si="5640"/>
        <v>253</v>
      </c>
      <c r="D759" s="5" t="str">
        <f t="shared" ref="D759" si="5856">IF(AND(C759&gt;0,C759&lt;25),"units_archer_1.png",IF(AND(C759&gt;=25,C759&lt;50),"units_archer_2.png",IF(AND(C759&gt;=50,C759&lt;75),"units_archer_3.png",IF(AND(C759&gt;=75,C759&lt;100),"units_archer_4.png",IF(AND(C759&gt;=100,C759&lt;125),"units_archer_5.png",IF(AND(C759&gt;=125,C759&lt;150),"units_archer_6.png",IF(AND(C759&gt;=150,C759&lt;175),"units_archer_7.png",IF(AND(C759&gt;=175,C759&lt;200),"units_archer_8.png",IF(AND(C759&gt;=200,C759&lt;225),"units_archer_9.png",IF(AND(C759&gt;=225,C759&lt;250),"units_archer_10.png",IF(AND(C759&gt;=250,C759&lt;275),"units_archer_11.png",IF(AND(C759&gt;=275,C759&lt;300),"units_pikeman_12.png","units_pikeman_13.png"))))))))))))</f>
        <v>units_archer_11.png</v>
      </c>
      <c r="E759" s="5" t="str">
        <f t="shared" si="5451"/>
        <v>Lkey_combat_unit_archer_253</v>
      </c>
      <c r="F759" s="6">
        <f t="shared" ref="F759" si="5857">INT(F756+0.9*C759)</f>
        <v>28903</v>
      </c>
      <c r="G759" s="2">
        <f t="shared" ref="G759" si="5858">INT(G756+0.3*C759)</f>
        <v>9525</v>
      </c>
      <c r="H759" s="2">
        <f t="shared" ref="H759" si="5859">INT(H756+0.75*C759)</f>
        <v>24029</v>
      </c>
      <c r="I759" s="2">
        <f t="shared" ref="I759" si="5860">INT(I756+0.4*C759)</f>
        <v>12757</v>
      </c>
      <c r="J759" s="6" t="s">
        <v>23</v>
      </c>
      <c r="K759" s="2">
        <f t="shared" ref="K759:K760" si="5861">INT(K756+0.1*C759)</f>
        <v>3110</v>
      </c>
      <c r="L759" s="2" t="s">
        <v>24</v>
      </c>
      <c r="M759" s="2">
        <f t="shared" ref="M759" si="5862">INT(M756+0.5*C759)</f>
        <v>16042</v>
      </c>
      <c r="N759" s="2" t="s">
        <v>27</v>
      </c>
      <c r="O759" s="2">
        <f t="shared" ref="O759" si="5863">INT(O756+0.05*C759)</f>
        <v>1488</v>
      </c>
      <c r="P759" s="2">
        <f t="shared" si="5514"/>
        <v>223</v>
      </c>
    </row>
    <row r="760" spans="1:16" x14ac:dyDescent="0.25">
      <c r="A760" s="5" t="s">
        <v>786</v>
      </c>
      <c r="B760" s="2" t="s">
        <v>3</v>
      </c>
      <c r="C760" s="2">
        <f t="shared" si="5640"/>
        <v>253</v>
      </c>
      <c r="D760" s="5" t="str">
        <f t="shared" ref="D760" si="5864">IF(AND(C760&gt;0,C760&lt;25),"units_knight_1.png",IF(AND(C760&gt;=25,C760&lt;50),"units_knight_2.png",IF(AND(C760&gt;=50,C760&lt;75),"units_knight_3.png",IF(AND(C760&gt;=75,C760&lt;100),"units_knight_4.png",IF(AND(C760&gt;=100,C760&lt;125),"units_knight_5.png",IF(AND(C760&gt;=125,C760&lt;150),"units_knight_6.png",IF(AND(C760&gt;=150,C760&lt;175),"units_knight_7.png",IF(AND(C760&gt;=175,C760&lt;200),"units_knight_8.png",IF(AND(C760&gt;=200,C760&lt;225),"units_knight_9.png",IF(AND(C760&gt;=225,C760&lt;250),"units_knight_10.png",IF(AND(C760&gt;=250,C760&lt;275),"units_knight_11.png",IF(AND(C760&gt;=275,C760&lt;300),"units_pikeman_12.png","units_pikeman_13.png"))))))))))))</f>
        <v>units_knight_11.png</v>
      </c>
      <c r="E760" s="5" t="str">
        <f t="shared" si="5460"/>
        <v>Lkey_combat_unit_knight_253</v>
      </c>
      <c r="F760" s="6">
        <f t="shared" ref="F760" si="5865">INT(F757+1.1*C760)</f>
        <v>35330</v>
      </c>
      <c r="G760" s="2">
        <f t="shared" ref="G760" si="5866">INT(G757+0.6*C760)</f>
        <v>19202</v>
      </c>
      <c r="H760" s="2">
        <f t="shared" ref="H760" si="5867">INT(H757+0.65*C760)</f>
        <v>20778</v>
      </c>
      <c r="I760" s="2">
        <f t="shared" ref="I760" si="5868">INT(I757+0.2*C760)</f>
        <v>6325</v>
      </c>
      <c r="J760" s="6" t="s">
        <v>23</v>
      </c>
      <c r="K760" s="2">
        <f t="shared" si="5861"/>
        <v>3120</v>
      </c>
      <c r="L760" s="2" t="s">
        <v>24</v>
      </c>
      <c r="M760" s="2">
        <f t="shared" ref="M760:M761" si="5869">INT(M757+0.05*C760)</f>
        <v>1488</v>
      </c>
      <c r="N760" s="2" t="s">
        <v>27</v>
      </c>
      <c r="O760" s="2">
        <f t="shared" ref="O760" si="5870">INT(O757+0.5*C760)</f>
        <v>16032</v>
      </c>
      <c r="P760" s="2">
        <f t="shared" si="5514"/>
        <v>228</v>
      </c>
    </row>
    <row r="761" spans="1:16" x14ac:dyDescent="0.25">
      <c r="A761" s="5" t="s">
        <v>787</v>
      </c>
      <c r="B761" s="2" t="s">
        <v>15</v>
      </c>
      <c r="C761" s="2">
        <f t="shared" si="5640"/>
        <v>254</v>
      </c>
      <c r="D761" s="5" t="str">
        <f t="shared" ref="D761" si="5871">IF(AND(C761&gt;0,C761&lt;25),"units_pikeman_1.png",IF(AND(C761&gt;=25,C761&lt;50),"units_pikeman_2.png",IF(AND(C761&gt;=50,C761&lt;75),"units_pikeman_3.png",IF(AND(C761&gt;=75,C761&lt;100),"units_pikeman_4.png",IF(AND(C761&gt;=100,C761&lt;125),"units_pikeman_5.png",IF(AND(C761&gt;=125,C761&lt;150),"units_pikeman_6.png",IF(AND(C761&gt;=150,C761&lt;175),"units_pikeman_7.png",IF(AND(C761&gt;=175,C761&lt;200),"units_pikeman_8.png",IF(AND(C761&gt;=200,C761&lt;225),"units_pikeman_9.png",IF(AND(C761&gt;=225,C761&lt;250),"units_pikeman_10.png",IF(AND(C761&gt;=250,C761&lt;275),"units_pikeman_11.png",IF(AND(C761&gt;=275,C761&lt;300),"units_pikeman_12.png","units_pikeman_13.png"))))))))))))</f>
        <v>units_pikeman_11.png</v>
      </c>
      <c r="E761" s="5" t="str">
        <f t="shared" ref="E761" si="5872">"Lkey_combat_unit_pikeman_"&amp;C761</f>
        <v>Lkey_combat_unit_pikeman_254</v>
      </c>
      <c r="F761" s="6">
        <f t="shared" ref="F761" si="5873">INT(F758+1.3*C761)</f>
        <v>42105</v>
      </c>
      <c r="G761" s="2">
        <f t="shared" ref="G761" si="5874">INT(G758+0.5*C761)</f>
        <v>16139</v>
      </c>
      <c r="H761" s="2">
        <f t="shared" ref="H761" si="5875">INT(H758+0.5*C761)</f>
        <v>16139</v>
      </c>
      <c r="I761" s="2">
        <f t="shared" ref="I761" si="5876">INT(I758+0.7*C761)</f>
        <v>22577</v>
      </c>
      <c r="J761" s="6" t="s">
        <v>23</v>
      </c>
      <c r="K761" s="2">
        <f t="shared" ref="K761" si="5877">INT(K758+0.5*C761)</f>
        <v>16179</v>
      </c>
      <c r="L761" s="2" t="s">
        <v>24</v>
      </c>
      <c r="M761" s="2">
        <f t="shared" si="5869"/>
        <v>1500</v>
      </c>
      <c r="N761" s="2" t="s">
        <v>27</v>
      </c>
      <c r="O761" s="2">
        <f t="shared" ref="O761" si="5878">INT(O758+0.1*C761)</f>
        <v>3125</v>
      </c>
      <c r="P761" s="2">
        <f t="shared" si="5514"/>
        <v>220</v>
      </c>
    </row>
    <row r="762" spans="1:16" x14ac:dyDescent="0.25">
      <c r="A762" s="5" t="s">
        <v>788</v>
      </c>
      <c r="B762" s="2" t="s">
        <v>1</v>
      </c>
      <c r="C762" s="2">
        <f t="shared" si="5640"/>
        <v>254</v>
      </c>
      <c r="D762" s="5" t="str">
        <f t="shared" ref="D762" si="5879">IF(AND(C762&gt;0,C762&lt;25),"units_archer_1.png",IF(AND(C762&gt;=25,C762&lt;50),"units_archer_2.png",IF(AND(C762&gt;=50,C762&lt;75),"units_archer_3.png",IF(AND(C762&gt;=75,C762&lt;100),"units_archer_4.png",IF(AND(C762&gt;=100,C762&lt;125),"units_archer_5.png",IF(AND(C762&gt;=125,C762&lt;150),"units_archer_6.png",IF(AND(C762&gt;=150,C762&lt;175),"units_archer_7.png",IF(AND(C762&gt;=175,C762&lt;200),"units_archer_8.png",IF(AND(C762&gt;=200,C762&lt;225),"units_archer_9.png",IF(AND(C762&gt;=225,C762&lt;250),"units_archer_10.png",IF(AND(C762&gt;=250,C762&lt;275),"units_archer_11.png",IF(AND(C762&gt;=275,C762&lt;300),"units_pikeman_12.png","units_pikeman_13.png"))))))))))))</f>
        <v>units_archer_11.png</v>
      </c>
      <c r="E762" s="5" t="str">
        <f t="shared" ref="E762" si="5880">"Lkey_combat_unit_archer_"&amp;C762</f>
        <v>Lkey_combat_unit_archer_254</v>
      </c>
      <c r="F762" s="6">
        <f t="shared" ref="F762" si="5881">INT(F759+0.9*C762)</f>
        <v>29131</v>
      </c>
      <c r="G762" s="2">
        <f t="shared" ref="G762" si="5882">INT(G759+0.3*C762)</f>
        <v>9601</v>
      </c>
      <c r="H762" s="2">
        <f t="shared" ref="H762" si="5883">INT(H759+0.75*C762)</f>
        <v>24219</v>
      </c>
      <c r="I762" s="2">
        <f t="shared" ref="I762" si="5884">INT(I759+0.4*C762)</f>
        <v>12858</v>
      </c>
      <c r="J762" s="6" t="s">
        <v>23</v>
      </c>
      <c r="K762" s="2">
        <f t="shared" ref="K762:K763" si="5885">INT(K759+0.1*C762)</f>
        <v>3135</v>
      </c>
      <c r="L762" s="2" t="s">
        <v>24</v>
      </c>
      <c r="M762" s="2">
        <f t="shared" ref="M762" si="5886">INT(M759+0.5*C762)</f>
        <v>16169</v>
      </c>
      <c r="N762" s="2" t="s">
        <v>27</v>
      </c>
      <c r="O762" s="2">
        <f t="shared" ref="O762" si="5887">INT(O759+0.05*C762)</f>
        <v>1500</v>
      </c>
      <c r="P762" s="2">
        <f t="shared" si="5514"/>
        <v>225</v>
      </c>
    </row>
    <row r="763" spans="1:16" x14ac:dyDescent="0.25">
      <c r="A763" s="5" t="s">
        <v>789</v>
      </c>
      <c r="B763" s="2" t="s">
        <v>3</v>
      </c>
      <c r="C763" s="2">
        <f t="shared" si="5640"/>
        <v>254</v>
      </c>
      <c r="D763" s="5" t="str">
        <f t="shared" ref="D763" si="5888">IF(AND(C763&gt;0,C763&lt;25),"units_knight_1.png",IF(AND(C763&gt;=25,C763&lt;50),"units_knight_2.png",IF(AND(C763&gt;=50,C763&lt;75),"units_knight_3.png",IF(AND(C763&gt;=75,C763&lt;100),"units_knight_4.png",IF(AND(C763&gt;=100,C763&lt;125),"units_knight_5.png",IF(AND(C763&gt;=125,C763&lt;150),"units_knight_6.png",IF(AND(C763&gt;=150,C763&lt;175),"units_knight_7.png",IF(AND(C763&gt;=175,C763&lt;200),"units_knight_8.png",IF(AND(C763&gt;=200,C763&lt;225),"units_knight_9.png",IF(AND(C763&gt;=225,C763&lt;250),"units_knight_10.png",IF(AND(C763&gt;=250,C763&lt;275),"units_knight_11.png",IF(AND(C763&gt;=275,C763&lt;300),"units_pikeman_12.png","units_pikeman_13.png"))))))))))))</f>
        <v>units_knight_11.png</v>
      </c>
      <c r="E763" s="5" t="str">
        <f t="shared" ref="E763" si="5889">"Lkey_combat_unit_knight_"&amp;C763</f>
        <v>Lkey_combat_unit_knight_254</v>
      </c>
      <c r="F763" s="6">
        <f t="shared" ref="F763" si="5890">INT(F760+1.1*C763)</f>
        <v>35609</v>
      </c>
      <c r="G763" s="2">
        <f t="shared" ref="G763" si="5891">INT(G760+0.6*C763)</f>
        <v>19354</v>
      </c>
      <c r="H763" s="2">
        <f t="shared" ref="H763" si="5892">INT(H760+0.65*C763)</f>
        <v>20943</v>
      </c>
      <c r="I763" s="2">
        <f t="shared" ref="I763" si="5893">INT(I760+0.2*C763)</f>
        <v>6375</v>
      </c>
      <c r="J763" s="6" t="s">
        <v>23</v>
      </c>
      <c r="K763" s="2">
        <f t="shared" si="5885"/>
        <v>3145</v>
      </c>
      <c r="L763" s="2" t="s">
        <v>24</v>
      </c>
      <c r="M763" s="2">
        <f t="shared" ref="M763:M764" si="5894">INT(M760+0.05*C763)</f>
        <v>1500</v>
      </c>
      <c r="N763" s="2" t="s">
        <v>27</v>
      </c>
      <c r="O763" s="2">
        <f t="shared" ref="O763" si="5895">INT(O760+0.5*C763)</f>
        <v>16159</v>
      </c>
      <c r="P763" s="2">
        <f t="shared" si="5514"/>
        <v>230</v>
      </c>
    </row>
    <row r="764" spans="1:16" x14ac:dyDescent="0.25">
      <c r="A764" s="5" t="s">
        <v>790</v>
      </c>
      <c r="B764" s="2" t="s">
        <v>15</v>
      </c>
      <c r="C764" s="2">
        <f t="shared" si="5640"/>
        <v>255</v>
      </c>
      <c r="D764" s="5" t="str">
        <f t="shared" ref="D764" si="5896">IF(AND(C764&gt;0,C764&lt;25),"units_pikeman_1.png",IF(AND(C764&gt;=25,C764&lt;50),"units_pikeman_2.png",IF(AND(C764&gt;=50,C764&lt;75),"units_pikeman_3.png",IF(AND(C764&gt;=75,C764&lt;100),"units_pikeman_4.png",IF(AND(C764&gt;=100,C764&lt;125),"units_pikeman_5.png",IF(AND(C764&gt;=125,C764&lt;150),"units_pikeman_6.png",IF(AND(C764&gt;=150,C764&lt;175),"units_pikeman_7.png",IF(AND(C764&gt;=175,C764&lt;200),"units_pikeman_8.png",IF(AND(C764&gt;=200,C764&lt;225),"units_pikeman_9.png",IF(AND(C764&gt;=225,C764&lt;250),"units_pikeman_10.png",IF(AND(C764&gt;=250,C764&lt;275),"units_pikeman_11.png",IF(AND(C764&gt;=275,C764&lt;300),"units_pikeman_12.png","units_pikeman_13.png"))))))))))))</f>
        <v>units_pikeman_11.png</v>
      </c>
      <c r="E764" s="5" t="str">
        <f t="shared" ref="E764:E818" si="5897">"Lkey_combat_unit_pikeman_"&amp;C764</f>
        <v>Lkey_combat_unit_pikeman_255</v>
      </c>
      <c r="F764" s="6">
        <f t="shared" ref="F764" si="5898">INT(F761+1.3*C764)</f>
        <v>42436</v>
      </c>
      <c r="G764" s="2">
        <f t="shared" ref="G764" si="5899">INT(G761+0.5*C764)</f>
        <v>16266</v>
      </c>
      <c r="H764" s="2">
        <f t="shared" ref="H764" si="5900">INT(H761+0.5*C764)</f>
        <v>16266</v>
      </c>
      <c r="I764" s="2">
        <f t="shared" ref="I764" si="5901">INT(I761+0.7*C764)</f>
        <v>22755</v>
      </c>
      <c r="J764" s="6" t="s">
        <v>23</v>
      </c>
      <c r="K764" s="2">
        <f t="shared" ref="K764" si="5902">INT(K761+0.5*C764)</f>
        <v>16306</v>
      </c>
      <c r="L764" s="2" t="s">
        <v>24</v>
      </c>
      <c r="M764" s="2">
        <f t="shared" si="5894"/>
        <v>1512</v>
      </c>
      <c r="N764" s="2" t="s">
        <v>27</v>
      </c>
      <c r="O764" s="2">
        <f t="shared" ref="O764" si="5903">INT(O761+0.1*C764)</f>
        <v>3150</v>
      </c>
      <c r="P764" s="2">
        <f t="shared" si="5514"/>
        <v>222</v>
      </c>
    </row>
    <row r="765" spans="1:16" x14ac:dyDescent="0.25">
      <c r="A765" s="5" t="s">
        <v>791</v>
      </c>
      <c r="B765" s="2" t="s">
        <v>1</v>
      </c>
      <c r="C765" s="2">
        <f t="shared" si="5640"/>
        <v>255</v>
      </c>
      <c r="D765" s="5" t="str">
        <f t="shared" ref="D765" si="5904">IF(AND(C765&gt;0,C765&lt;25),"units_archer_1.png",IF(AND(C765&gt;=25,C765&lt;50),"units_archer_2.png",IF(AND(C765&gt;=50,C765&lt;75),"units_archer_3.png",IF(AND(C765&gt;=75,C765&lt;100),"units_archer_4.png",IF(AND(C765&gt;=100,C765&lt;125),"units_archer_5.png",IF(AND(C765&gt;=125,C765&lt;150),"units_archer_6.png",IF(AND(C765&gt;=150,C765&lt;175),"units_archer_7.png",IF(AND(C765&gt;=175,C765&lt;200),"units_archer_8.png",IF(AND(C765&gt;=200,C765&lt;225),"units_archer_9.png",IF(AND(C765&gt;=225,C765&lt;250),"units_archer_10.png",IF(AND(C765&gt;=250,C765&lt;275),"units_archer_11.png",IF(AND(C765&gt;=275,C765&lt;300),"units_pikeman_12.png","units_pikeman_13.png"))))))))))))</f>
        <v>units_archer_11.png</v>
      </c>
      <c r="E765" s="5" t="str">
        <f t="shared" ref="E765:E819" si="5905">"Lkey_combat_unit_archer_"&amp;C765</f>
        <v>Lkey_combat_unit_archer_255</v>
      </c>
      <c r="F765" s="6">
        <f t="shared" ref="F765" si="5906">INT(F762+0.9*C765)</f>
        <v>29360</v>
      </c>
      <c r="G765" s="2">
        <f t="shared" ref="G765" si="5907">INT(G762+0.3*C765)</f>
        <v>9677</v>
      </c>
      <c r="H765" s="2">
        <f t="shared" ref="H765" si="5908">INT(H762+0.75*C765)</f>
        <v>24410</v>
      </c>
      <c r="I765" s="2">
        <f t="shared" ref="I765" si="5909">INT(I762+0.4*C765)</f>
        <v>12960</v>
      </c>
      <c r="J765" s="6" t="s">
        <v>23</v>
      </c>
      <c r="K765" s="2">
        <f t="shared" ref="K765:K766" si="5910">INT(K762+0.1*C765)</f>
        <v>3160</v>
      </c>
      <c r="L765" s="2" t="s">
        <v>24</v>
      </c>
      <c r="M765" s="2">
        <f t="shared" ref="M765" si="5911">INT(M762+0.5*C765)</f>
        <v>16296</v>
      </c>
      <c r="N765" s="2" t="s">
        <v>27</v>
      </c>
      <c r="O765" s="2">
        <f t="shared" ref="O765" si="5912">INT(O762+0.05*C765)</f>
        <v>1512</v>
      </c>
      <c r="P765" s="2">
        <f t="shared" si="5514"/>
        <v>227</v>
      </c>
    </row>
    <row r="766" spans="1:16" x14ac:dyDescent="0.25">
      <c r="A766" s="5" t="s">
        <v>792</v>
      </c>
      <c r="B766" s="2" t="s">
        <v>3</v>
      </c>
      <c r="C766" s="2">
        <f t="shared" si="5640"/>
        <v>255</v>
      </c>
      <c r="D766" s="5" t="str">
        <f t="shared" ref="D766" si="5913">IF(AND(C766&gt;0,C766&lt;25),"units_knight_1.png",IF(AND(C766&gt;=25,C766&lt;50),"units_knight_2.png",IF(AND(C766&gt;=50,C766&lt;75),"units_knight_3.png",IF(AND(C766&gt;=75,C766&lt;100),"units_knight_4.png",IF(AND(C766&gt;=100,C766&lt;125),"units_knight_5.png",IF(AND(C766&gt;=125,C766&lt;150),"units_knight_6.png",IF(AND(C766&gt;=150,C766&lt;175),"units_knight_7.png",IF(AND(C766&gt;=175,C766&lt;200),"units_knight_8.png",IF(AND(C766&gt;=200,C766&lt;225),"units_knight_9.png",IF(AND(C766&gt;=225,C766&lt;250),"units_knight_10.png",IF(AND(C766&gt;=250,C766&lt;275),"units_knight_11.png",IF(AND(C766&gt;=275,C766&lt;300),"units_pikeman_12.png","units_pikeman_13.png"))))))))))))</f>
        <v>units_knight_11.png</v>
      </c>
      <c r="E766" s="5" t="str">
        <f t="shared" ref="E766:E820" si="5914">"Lkey_combat_unit_knight_"&amp;C766</f>
        <v>Lkey_combat_unit_knight_255</v>
      </c>
      <c r="F766" s="6">
        <f t="shared" ref="F766" si="5915">INT(F763+1.1*C766)</f>
        <v>35889</v>
      </c>
      <c r="G766" s="2">
        <f t="shared" ref="G766" si="5916">INT(G763+0.6*C766)</f>
        <v>19507</v>
      </c>
      <c r="H766" s="2">
        <f t="shared" ref="H766" si="5917">INT(H763+0.65*C766)</f>
        <v>21108</v>
      </c>
      <c r="I766" s="2">
        <f t="shared" ref="I766" si="5918">INT(I763+0.2*C766)</f>
        <v>6426</v>
      </c>
      <c r="J766" s="6" t="s">
        <v>23</v>
      </c>
      <c r="K766" s="2">
        <f t="shared" si="5910"/>
        <v>3170</v>
      </c>
      <c r="L766" s="2" t="s">
        <v>24</v>
      </c>
      <c r="M766" s="2">
        <f t="shared" ref="M766:M767" si="5919">INT(M763+0.05*C766)</f>
        <v>1512</v>
      </c>
      <c r="N766" s="2" t="s">
        <v>27</v>
      </c>
      <c r="O766" s="2">
        <f t="shared" ref="O766" si="5920">INT(O763+0.5*C766)</f>
        <v>16286</v>
      </c>
      <c r="P766" s="2">
        <f t="shared" si="5514"/>
        <v>232</v>
      </c>
    </row>
    <row r="767" spans="1:16" x14ac:dyDescent="0.25">
      <c r="A767" s="5" t="s">
        <v>793</v>
      </c>
      <c r="B767" s="2" t="s">
        <v>15</v>
      </c>
      <c r="C767" s="2">
        <f t="shared" si="5640"/>
        <v>256</v>
      </c>
      <c r="D767" s="5" t="str">
        <f t="shared" ref="D767" si="5921">IF(AND(C767&gt;0,C767&lt;25),"units_pikeman_1.png",IF(AND(C767&gt;=25,C767&lt;50),"units_pikeman_2.png",IF(AND(C767&gt;=50,C767&lt;75),"units_pikeman_3.png",IF(AND(C767&gt;=75,C767&lt;100),"units_pikeman_4.png",IF(AND(C767&gt;=100,C767&lt;125),"units_pikeman_5.png",IF(AND(C767&gt;=125,C767&lt;150),"units_pikeman_6.png",IF(AND(C767&gt;=150,C767&lt;175),"units_pikeman_7.png",IF(AND(C767&gt;=175,C767&lt;200),"units_pikeman_8.png",IF(AND(C767&gt;=200,C767&lt;225),"units_pikeman_9.png",IF(AND(C767&gt;=225,C767&lt;250),"units_pikeman_10.png",IF(AND(C767&gt;=250,C767&lt;275),"units_pikeman_11.png",IF(AND(C767&gt;=275,C767&lt;300),"units_pikeman_12.png","units_pikeman_13.png"))))))))))))</f>
        <v>units_pikeman_11.png</v>
      </c>
      <c r="E767" s="5" t="str">
        <f t="shared" ref="E767:E821" si="5922">"Lkey_combat_unit_pikeman_"&amp;C767</f>
        <v>Lkey_combat_unit_pikeman_256</v>
      </c>
      <c r="F767" s="6">
        <f t="shared" ref="F767" si="5923">INT(F764+1.3*C767)</f>
        <v>42768</v>
      </c>
      <c r="G767" s="2">
        <f t="shared" ref="G767" si="5924">INT(G764+0.5*C767)</f>
        <v>16394</v>
      </c>
      <c r="H767" s="2">
        <f t="shared" ref="H767" si="5925">INT(H764+0.5*C767)</f>
        <v>16394</v>
      </c>
      <c r="I767" s="2">
        <f t="shared" ref="I767" si="5926">INT(I764+0.7*C767)</f>
        <v>22934</v>
      </c>
      <c r="J767" s="6" t="s">
        <v>23</v>
      </c>
      <c r="K767" s="2">
        <f t="shared" ref="K767" si="5927">INT(K764+0.5*C767)</f>
        <v>16434</v>
      </c>
      <c r="L767" s="2" t="s">
        <v>24</v>
      </c>
      <c r="M767" s="2">
        <f t="shared" si="5919"/>
        <v>1524</v>
      </c>
      <c r="N767" s="2" t="s">
        <v>27</v>
      </c>
      <c r="O767" s="2">
        <f t="shared" ref="O767" si="5928">INT(O764+0.1*C767)</f>
        <v>3175</v>
      </c>
      <c r="P767" s="2">
        <f t="shared" si="5514"/>
        <v>224</v>
      </c>
    </row>
    <row r="768" spans="1:16" x14ac:dyDescent="0.25">
      <c r="A768" s="5" t="s">
        <v>794</v>
      </c>
      <c r="B768" s="2" t="s">
        <v>1</v>
      </c>
      <c r="C768" s="2">
        <f t="shared" si="5640"/>
        <v>256</v>
      </c>
      <c r="D768" s="5" t="str">
        <f t="shared" ref="D768" si="5929">IF(AND(C768&gt;0,C768&lt;25),"units_archer_1.png",IF(AND(C768&gt;=25,C768&lt;50),"units_archer_2.png",IF(AND(C768&gt;=50,C768&lt;75),"units_archer_3.png",IF(AND(C768&gt;=75,C768&lt;100),"units_archer_4.png",IF(AND(C768&gt;=100,C768&lt;125),"units_archer_5.png",IF(AND(C768&gt;=125,C768&lt;150),"units_archer_6.png",IF(AND(C768&gt;=150,C768&lt;175),"units_archer_7.png",IF(AND(C768&gt;=175,C768&lt;200),"units_archer_8.png",IF(AND(C768&gt;=200,C768&lt;225),"units_archer_9.png",IF(AND(C768&gt;=225,C768&lt;250),"units_archer_10.png",IF(AND(C768&gt;=250,C768&lt;275),"units_archer_11.png",IF(AND(C768&gt;=275,C768&lt;300),"units_pikeman_12.png","units_pikeman_13.png"))))))))))))</f>
        <v>units_archer_11.png</v>
      </c>
      <c r="E768" s="5" t="str">
        <f t="shared" ref="E768:E822" si="5930">"Lkey_combat_unit_archer_"&amp;C768</f>
        <v>Lkey_combat_unit_archer_256</v>
      </c>
      <c r="F768" s="6">
        <f t="shared" ref="F768" si="5931">INT(F765+0.9*C768)</f>
        <v>29590</v>
      </c>
      <c r="G768" s="2">
        <f t="shared" ref="G768" si="5932">INT(G765+0.3*C768)</f>
        <v>9753</v>
      </c>
      <c r="H768" s="2">
        <f t="shared" ref="H768" si="5933">INT(H765+0.75*C768)</f>
        <v>24602</v>
      </c>
      <c r="I768" s="2">
        <f t="shared" ref="I768" si="5934">INT(I765+0.4*C768)</f>
        <v>13062</v>
      </c>
      <c r="J768" s="6" t="s">
        <v>23</v>
      </c>
      <c r="K768" s="2">
        <f t="shared" ref="K768:K769" si="5935">INT(K765+0.1*C768)</f>
        <v>3185</v>
      </c>
      <c r="L768" s="2" t="s">
        <v>24</v>
      </c>
      <c r="M768" s="2">
        <f t="shared" ref="M768" si="5936">INT(M765+0.5*C768)</f>
        <v>16424</v>
      </c>
      <c r="N768" s="2" t="s">
        <v>27</v>
      </c>
      <c r="O768" s="2">
        <f t="shared" ref="O768" si="5937">INT(O765+0.05*C768)</f>
        <v>1524</v>
      </c>
      <c r="P768" s="2">
        <f t="shared" si="5514"/>
        <v>229</v>
      </c>
    </row>
    <row r="769" spans="1:16" x14ac:dyDescent="0.25">
      <c r="A769" s="5" t="s">
        <v>795</v>
      </c>
      <c r="B769" s="2" t="s">
        <v>3</v>
      </c>
      <c r="C769" s="2">
        <f t="shared" si="5640"/>
        <v>256</v>
      </c>
      <c r="D769" s="5" t="str">
        <f t="shared" ref="D769" si="5938">IF(AND(C769&gt;0,C769&lt;25),"units_knight_1.png",IF(AND(C769&gt;=25,C769&lt;50),"units_knight_2.png",IF(AND(C769&gt;=50,C769&lt;75),"units_knight_3.png",IF(AND(C769&gt;=75,C769&lt;100),"units_knight_4.png",IF(AND(C769&gt;=100,C769&lt;125),"units_knight_5.png",IF(AND(C769&gt;=125,C769&lt;150),"units_knight_6.png",IF(AND(C769&gt;=150,C769&lt;175),"units_knight_7.png",IF(AND(C769&gt;=175,C769&lt;200),"units_knight_8.png",IF(AND(C769&gt;=200,C769&lt;225),"units_knight_9.png",IF(AND(C769&gt;=225,C769&lt;250),"units_knight_10.png",IF(AND(C769&gt;=250,C769&lt;275),"units_knight_11.png",IF(AND(C769&gt;=275,C769&lt;300),"units_pikeman_12.png","units_pikeman_13.png"))))))))))))</f>
        <v>units_knight_11.png</v>
      </c>
      <c r="E769" s="5" t="str">
        <f t="shared" ref="E769:E823" si="5939">"Lkey_combat_unit_knight_"&amp;C769</f>
        <v>Lkey_combat_unit_knight_256</v>
      </c>
      <c r="F769" s="6">
        <f t="shared" ref="F769" si="5940">INT(F766+1.1*C769)</f>
        <v>36170</v>
      </c>
      <c r="G769" s="2">
        <f t="shared" ref="G769" si="5941">INT(G766+0.6*C769)</f>
        <v>19660</v>
      </c>
      <c r="H769" s="2">
        <f t="shared" ref="H769" si="5942">INT(H766+0.65*C769)</f>
        <v>21274</v>
      </c>
      <c r="I769" s="2">
        <f t="shared" ref="I769" si="5943">INT(I766+0.2*C769)</f>
        <v>6477</v>
      </c>
      <c r="J769" s="6" t="s">
        <v>23</v>
      </c>
      <c r="K769" s="2">
        <f t="shared" si="5935"/>
        <v>3195</v>
      </c>
      <c r="L769" s="2" t="s">
        <v>24</v>
      </c>
      <c r="M769" s="2">
        <f t="shared" ref="M769:M770" si="5944">INT(M766+0.05*C769)</f>
        <v>1524</v>
      </c>
      <c r="N769" s="2" t="s">
        <v>27</v>
      </c>
      <c r="O769" s="2">
        <f t="shared" ref="O769" si="5945">INT(O766+0.5*C769)</f>
        <v>16414</v>
      </c>
      <c r="P769" s="2">
        <f t="shared" si="5514"/>
        <v>234</v>
      </c>
    </row>
    <row r="770" spans="1:16" x14ac:dyDescent="0.25">
      <c r="A770" s="5" t="s">
        <v>796</v>
      </c>
      <c r="B770" s="2" t="s">
        <v>15</v>
      </c>
      <c r="C770" s="2">
        <f t="shared" si="5640"/>
        <v>257</v>
      </c>
      <c r="D770" s="5" t="str">
        <f t="shared" ref="D770" si="5946">IF(AND(C770&gt;0,C770&lt;25),"units_pikeman_1.png",IF(AND(C770&gt;=25,C770&lt;50),"units_pikeman_2.png",IF(AND(C770&gt;=50,C770&lt;75),"units_pikeman_3.png",IF(AND(C770&gt;=75,C770&lt;100),"units_pikeman_4.png",IF(AND(C770&gt;=100,C770&lt;125),"units_pikeman_5.png",IF(AND(C770&gt;=125,C770&lt;150),"units_pikeman_6.png",IF(AND(C770&gt;=150,C770&lt;175),"units_pikeman_7.png",IF(AND(C770&gt;=175,C770&lt;200),"units_pikeman_8.png",IF(AND(C770&gt;=200,C770&lt;225),"units_pikeman_9.png",IF(AND(C770&gt;=225,C770&lt;250),"units_pikeman_10.png",IF(AND(C770&gt;=250,C770&lt;275),"units_pikeman_11.png",IF(AND(C770&gt;=275,C770&lt;300),"units_pikeman_12.png","units_pikeman_13.png"))))))))))))</f>
        <v>units_pikeman_11.png</v>
      </c>
      <c r="E770" s="5" t="str">
        <f t="shared" ref="E770:E824" si="5947">"Lkey_combat_unit_pikeman_"&amp;C770</f>
        <v>Lkey_combat_unit_pikeman_257</v>
      </c>
      <c r="F770" s="6">
        <f t="shared" ref="F770" si="5948">INT(F767+1.3*C770)</f>
        <v>43102</v>
      </c>
      <c r="G770" s="2">
        <f t="shared" ref="G770" si="5949">INT(G767+0.5*C770)</f>
        <v>16522</v>
      </c>
      <c r="H770" s="2">
        <f t="shared" ref="H770" si="5950">INT(H767+0.5*C770)</f>
        <v>16522</v>
      </c>
      <c r="I770" s="2">
        <f t="shared" ref="I770" si="5951">INT(I767+0.7*C770)</f>
        <v>23113</v>
      </c>
      <c r="J770" s="6" t="s">
        <v>23</v>
      </c>
      <c r="K770" s="2">
        <f t="shared" ref="K770" si="5952">INT(K767+0.5*C770)</f>
        <v>16562</v>
      </c>
      <c r="L770" s="2" t="s">
        <v>24</v>
      </c>
      <c r="M770" s="2">
        <f t="shared" si="5944"/>
        <v>1536</v>
      </c>
      <c r="N770" s="2" t="s">
        <v>27</v>
      </c>
      <c r="O770" s="2">
        <f t="shared" ref="O770" si="5953">INT(O767+0.1*C770)</f>
        <v>3200</v>
      </c>
      <c r="P770" s="2">
        <f t="shared" si="5514"/>
        <v>226</v>
      </c>
    </row>
    <row r="771" spans="1:16" x14ac:dyDescent="0.25">
      <c r="A771" s="5" t="s">
        <v>797</v>
      </c>
      <c r="B771" s="2" t="s">
        <v>1</v>
      </c>
      <c r="C771" s="2">
        <f t="shared" si="5640"/>
        <v>257</v>
      </c>
      <c r="D771" s="5" t="str">
        <f t="shared" ref="D771" si="5954">IF(AND(C771&gt;0,C771&lt;25),"units_archer_1.png",IF(AND(C771&gt;=25,C771&lt;50),"units_archer_2.png",IF(AND(C771&gt;=50,C771&lt;75),"units_archer_3.png",IF(AND(C771&gt;=75,C771&lt;100),"units_archer_4.png",IF(AND(C771&gt;=100,C771&lt;125),"units_archer_5.png",IF(AND(C771&gt;=125,C771&lt;150),"units_archer_6.png",IF(AND(C771&gt;=150,C771&lt;175),"units_archer_7.png",IF(AND(C771&gt;=175,C771&lt;200),"units_archer_8.png",IF(AND(C771&gt;=200,C771&lt;225),"units_archer_9.png",IF(AND(C771&gt;=225,C771&lt;250),"units_archer_10.png",IF(AND(C771&gt;=250,C771&lt;275),"units_archer_11.png",IF(AND(C771&gt;=275,C771&lt;300),"units_pikeman_12.png","units_pikeman_13.png"))))))))))))</f>
        <v>units_archer_11.png</v>
      </c>
      <c r="E771" s="5" t="str">
        <f t="shared" ref="E771:E825" si="5955">"Lkey_combat_unit_archer_"&amp;C771</f>
        <v>Lkey_combat_unit_archer_257</v>
      </c>
      <c r="F771" s="6">
        <f t="shared" ref="F771" si="5956">INT(F768+0.9*C771)</f>
        <v>29821</v>
      </c>
      <c r="G771" s="2">
        <f t="shared" ref="G771" si="5957">INT(G768+0.3*C771)</f>
        <v>9830</v>
      </c>
      <c r="H771" s="2">
        <f t="shared" ref="H771" si="5958">INT(H768+0.75*C771)</f>
        <v>24794</v>
      </c>
      <c r="I771" s="2">
        <f t="shared" ref="I771" si="5959">INT(I768+0.4*C771)</f>
        <v>13164</v>
      </c>
      <c r="J771" s="6" t="s">
        <v>23</v>
      </c>
      <c r="K771" s="2">
        <f t="shared" ref="K771:K772" si="5960">INT(K768+0.1*C771)</f>
        <v>3210</v>
      </c>
      <c r="L771" s="2" t="s">
        <v>24</v>
      </c>
      <c r="M771" s="2">
        <f t="shared" ref="M771" si="5961">INT(M768+0.5*C771)</f>
        <v>16552</v>
      </c>
      <c r="N771" s="2" t="s">
        <v>27</v>
      </c>
      <c r="O771" s="2">
        <f t="shared" ref="O771" si="5962">INT(O768+0.05*C771)</f>
        <v>1536</v>
      </c>
      <c r="P771" s="2">
        <f t="shared" si="5514"/>
        <v>231</v>
      </c>
    </row>
    <row r="772" spans="1:16" x14ac:dyDescent="0.25">
      <c r="A772" s="5" t="s">
        <v>798</v>
      </c>
      <c r="B772" s="2" t="s">
        <v>3</v>
      </c>
      <c r="C772" s="2">
        <f t="shared" si="5640"/>
        <v>257</v>
      </c>
      <c r="D772" s="5" t="str">
        <f t="shared" ref="D772" si="5963">IF(AND(C772&gt;0,C772&lt;25),"units_knight_1.png",IF(AND(C772&gt;=25,C772&lt;50),"units_knight_2.png",IF(AND(C772&gt;=50,C772&lt;75),"units_knight_3.png",IF(AND(C772&gt;=75,C772&lt;100),"units_knight_4.png",IF(AND(C772&gt;=100,C772&lt;125),"units_knight_5.png",IF(AND(C772&gt;=125,C772&lt;150),"units_knight_6.png",IF(AND(C772&gt;=150,C772&lt;175),"units_knight_7.png",IF(AND(C772&gt;=175,C772&lt;200),"units_knight_8.png",IF(AND(C772&gt;=200,C772&lt;225),"units_knight_9.png",IF(AND(C772&gt;=225,C772&lt;250),"units_knight_10.png",IF(AND(C772&gt;=250,C772&lt;275),"units_knight_11.png",IF(AND(C772&gt;=275,C772&lt;300),"units_pikeman_12.png","units_pikeman_13.png"))))))))))))</f>
        <v>units_knight_11.png</v>
      </c>
      <c r="E772" s="5" t="str">
        <f t="shared" ref="E772:E826" si="5964">"Lkey_combat_unit_knight_"&amp;C772</f>
        <v>Lkey_combat_unit_knight_257</v>
      </c>
      <c r="F772" s="6">
        <f t="shared" ref="F772" si="5965">INT(F769+1.1*C772)</f>
        <v>36452</v>
      </c>
      <c r="G772" s="2">
        <f t="shared" ref="G772" si="5966">INT(G769+0.6*C772)</f>
        <v>19814</v>
      </c>
      <c r="H772" s="2">
        <f t="shared" ref="H772" si="5967">INT(H769+0.65*C772)</f>
        <v>21441</v>
      </c>
      <c r="I772" s="2">
        <f t="shared" ref="I772" si="5968">INT(I769+0.2*C772)</f>
        <v>6528</v>
      </c>
      <c r="J772" s="6" t="s">
        <v>23</v>
      </c>
      <c r="K772" s="2">
        <f t="shared" si="5960"/>
        <v>3220</v>
      </c>
      <c r="L772" s="2" t="s">
        <v>24</v>
      </c>
      <c r="M772" s="2">
        <f t="shared" ref="M772:M773" si="5969">INT(M769+0.05*C772)</f>
        <v>1536</v>
      </c>
      <c r="N772" s="2" t="s">
        <v>27</v>
      </c>
      <c r="O772" s="2">
        <f t="shared" ref="O772" si="5970">INT(O769+0.5*C772)</f>
        <v>16542</v>
      </c>
      <c r="P772" s="2">
        <f t="shared" si="5514"/>
        <v>236</v>
      </c>
    </row>
    <row r="773" spans="1:16" x14ac:dyDescent="0.25">
      <c r="A773" s="5" t="s">
        <v>799</v>
      </c>
      <c r="B773" s="2" t="s">
        <v>15</v>
      </c>
      <c r="C773" s="2">
        <f t="shared" si="5640"/>
        <v>258</v>
      </c>
      <c r="D773" s="5" t="str">
        <f t="shared" ref="D773" si="5971">IF(AND(C773&gt;0,C773&lt;25),"units_pikeman_1.png",IF(AND(C773&gt;=25,C773&lt;50),"units_pikeman_2.png",IF(AND(C773&gt;=50,C773&lt;75),"units_pikeman_3.png",IF(AND(C773&gt;=75,C773&lt;100),"units_pikeman_4.png",IF(AND(C773&gt;=100,C773&lt;125),"units_pikeman_5.png",IF(AND(C773&gt;=125,C773&lt;150),"units_pikeman_6.png",IF(AND(C773&gt;=150,C773&lt;175),"units_pikeman_7.png",IF(AND(C773&gt;=175,C773&lt;200),"units_pikeman_8.png",IF(AND(C773&gt;=200,C773&lt;225),"units_pikeman_9.png",IF(AND(C773&gt;=225,C773&lt;250),"units_pikeman_10.png",IF(AND(C773&gt;=250,C773&lt;275),"units_pikeman_11.png",IF(AND(C773&gt;=275,C773&lt;300),"units_pikeman_12.png","units_pikeman_13.png"))))))))))))</f>
        <v>units_pikeman_11.png</v>
      </c>
      <c r="E773" s="5" t="str">
        <f t="shared" ref="E773:E827" si="5972">"Lkey_combat_unit_pikeman_"&amp;C773</f>
        <v>Lkey_combat_unit_pikeman_258</v>
      </c>
      <c r="F773" s="6">
        <f t="shared" ref="F773" si="5973">INT(F770+1.3*C773)</f>
        <v>43437</v>
      </c>
      <c r="G773" s="2">
        <f t="shared" ref="G773" si="5974">INT(G770+0.5*C773)</f>
        <v>16651</v>
      </c>
      <c r="H773" s="2">
        <f t="shared" ref="H773" si="5975">INT(H770+0.5*C773)</f>
        <v>16651</v>
      </c>
      <c r="I773" s="2">
        <f t="shared" ref="I773" si="5976">INT(I770+0.7*C773)</f>
        <v>23293</v>
      </c>
      <c r="J773" s="6" t="s">
        <v>23</v>
      </c>
      <c r="K773" s="2">
        <f t="shared" ref="K773" si="5977">INT(K770+0.5*C773)</f>
        <v>16691</v>
      </c>
      <c r="L773" s="2" t="s">
        <v>24</v>
      </c>
      <c r="M773" s="2">
        <f t="shared" si="5969"/>
        <v>1548</v>
      </c>
      <c r="N773" s="2" t="s">
        <v>27</v>
      </c>
      <c r="O773" s="2">
        <f t="shared" ref="O773" si="5978">INT(O770+0.1*C773)</f>
        <v>3225</v>
      </c>
      <c r="P773" s="2">
        <f t="shared" si="5514"/>
        <v>228</v>
      </c>
    </row>
    <row r="774" spans="1:16" x14ac:dyDescent="0.25">
      <c r="A774" s="5" t="s">
        <v>800</v>
      </c>
      <c r="B774" s="2" t="s">
        <v>1</v>
      </c>
      <c r="C774" s="2">
        <f t="shared" si="5640"/>
        <v>258</v>
      </c>
      <c r="D774" s="5" t="str">
        <f t="shared" ref="D774" si="5979">IF(AND(C774&gt;0,C774&lt;25),"units_archer_1.png",IF(AND(C774&gt;=25,C774&lt;50),"units_archer_2.png",IF(AND(C774&gt;=50,C774&lt;75),"units_archer_3.png",IF(AND(C774&gt;=75,C774&lt;100),"units_archer_4.png",IF(AND(C774&gt;=100,C774&lt;125),"units_archer_5.png",IF(AND(C774&gt;=125,C774&lt;150),"units_archer_6.png",IF(AND(C774&gt;=150,C774&lt;175),"units_archer_7.png",IF(AND(C774&gt;=175,C774&lt;200),"units_archer_8.png",IF(AND(C774&gt;=200,C774&lt;225),"units_archer_9.png",IF(AND(C774&gt;=225,C774&lt;250),"units_archer_10.png",IF(AND(C774&gt;=250,C774&lt;275),"units_archer_11.png",IF(AND(C774&gt;=275,C774&lt;300),"units_pikeman_12.png","units_pikeman_13.png"))))))))))))</f>
        <v>units_archer_11.png</v>
      </c>
      <c r="E774" s="5" t="str">
        <f t="shared" ref="E774:E828" si="5980">"Lkey_combat_unit_archer_"&amp;C774</f>
        <v>Lkey_combat_unit_archer_258</v>
      </c>
      <c r="F774" s="6">
        <f t="shared" ref="F774" si="5981">INT(F771+0.9*C774)</f>
        <v>30053</v>
      </c>
      <c r="G774" s="2">
        <f t="shared" ref="G774" si="5982">INT(G771+0.3*C774)</f>
        <v>9907</v>
      </c>
      <c r="H774" s="2">
        <f t="shared" ref="H774" si="5983">INT(H771+0.75*C774)</f>
        <v>24987</v>
      </c>
      <c r="I774" s="2">
        <f t="shared" ref="I774" si="5984">INT(I771+0.4*C774)</f>
        <v>13267</v>
      </c>
      <c r="J774" s="6" t="s">
        <v>23</v>
      </c>
      <c r="K774" s="2">
        <f t="shared" ref="K774:K775" si="5985">INT(K771+0.1*C774)</f>
        <v>3235</v>
      </c>
      <c r="L774" s="2" t="s">
        <v>24</v>
      </c>
      <c r="M774" s="2">
        <f t="shared" ref="M774" si="5986">INT(M771+0.5*C774)</f>
        <v>16681</v>
      </c>
      <c r="N774" s="2" t="s">
        <v>27</v>
      </c>
      <c r="O774" s="2">
        <f t="shared" ref="O774" si="5987">INT(O771+0.05*C774)</f>
        <v>1548</v>
      </c>
      <c r="P774" s="2">
        <f t="shared" si="5514"/>
        <v>233</v>
      </c>
    </row>
    <row r="775" spans="1:16" x14ac:dyDescent="0.25">
      <c r="A775" s="5" t="s">
        <v>801</v>
      </c>
      <c r="B775" s="2" t="s">
        <v>3</v>
      </c>
      <c r="C775" s="2">
        <f t="shared" si="5640"/>
        <v>258</v>
      </c>
      <c r="D775" s="5" t="str">
        <f t="shared" ref="D775" si="5988">IF(AND(C775&gt;0,C775&lt;25),"units_knight_1.png",IF(AND(C775&gt;=25,C775&lt;50),"units_knight_2.png",IF(AND(C775&gt;=50,C775&lt;75),"units_knight_3.png",IF(AND(C775&gt;=75,C775&lt;100),"units_knight_4.png",IF(AND(C775&gt;=100,C775&lt;125),"units_knight_5.png",IF(AND(C775&gt;=125,C775&lt;150),"units_knight_6.png",IF(AND(C775&gt;=150,C775&lt;175),"units_knight_7.png",IF(AND(C775&gt;=175,C775&lt;200),"units_knight_8.png",IF(AND(C775&gt;=200,C775&lt;225),"units_knight_9.png",IF(AND(C775&gt;=225,C775&lt;250),"units_knight_10.png",IF(AND(C775&gt;=250,C775&lt;275),"units_knight_11.png",IF(AND(C775&gt;=275,C775&lt;300),"units_pikeman_12.png","units_pikeman_13.png"))))))))))))</f>
        <v>units_knight_11.png</v>
      </c>
      <c r="E775" s="5" t="str">
        <f t="shared" ref="E775:E829" si="5989">"Lkey_combat_unit_knight_"&amp;C775</f>
        <v>Lkey_combat_unit_knight_258</v>
      </c>
      <c r="F775" s="6">
        <f t="shared" ref="F775" si="5990">INT(F772+1.1*C775)</f>
        <v>36735</v>
      </c>
      <c r="G775" s="2">
        <f t="shared" ref="G775" si="5991">INT(G772+0.6*C775)</f>
        <v>19968</v>
      </c>
      <c r="H775" s="2">
        <f t="shared" ref="H775" si="5992">INT(H772+0.65*C775)</f>
        <v>21608</v>
      </c>
      <c r="I775" s="2">
        <f t="shared" ref="I775" si="5993">INT(I772+0.2*C775)</f>
        <v>6579</v>
      </c>
      <c r="J775" s="6" t="s">
        <v>23</v>
      </c>
      <c r="K775" s="2">
        <f t="shared" si="5985"/>
        <v>3245</v>
      </c>
      <c r="L775" s="2" t="s">
        <v>24</v>
      </c>
      <c r="M775" s="2">
        <f t="shared" ref="M775:M776" si="5994">INT(M772+0.05*C775)</f>
        <v>1548</v>
      </c>
      <c r="N775" s="2" t="s">
        <v>27</v>
      </c>
      <c r="O775" s="2">
        <f t="shared" ref="O775" si="5995">INT(O772+0.5*C775)</f>
        <v>16671</v>
      </c>
      <c r="P775" s="2">
        <f t="shared" si="5514"/>
        <v>238</v>
      </c>
    </row>
    <row r="776" spans="1:16" x14ac:dyDescent="0.25">
      <c r="A776" s="5" t="s">
        <v>802</v>
      </c>
      <c r="B776" s="2" t="s">
        <v>15</v>
      </c>
      <c r="C776" s="2">
        <f t="shared" si="5640"/>
        <v>259</v>
      </c>
      <c r="D776" s="5" t="str">
        <f t="shared" ref="D776" si="5996">IF(AND(C776&gt;0,C776&lt;25),"units_pikeman_1.png",IF(AND(C776&gt;=25,C776&lt;50),"units_pikeman_2.png",IF(AND(C776&gt;=50,C776&lt;75),"units_pikeman_3.png",IF(AND(C776&gt;=75,C776&lt;100),"units_pikeman_4.png",IF(AND(C776&gt;=100,C776&lt;125),"units_pikeman_5.png",IF(AND(C776&gt;=125,C776&lt;150),"units_pikeman_6.png",IF(AND(C776&gt;=150,C776&lt;175),"units_pikeman_7.png",IF(AND(C776&gt;=175,C776&lt;200),"units_pikeman_8.png",IF(AND(C776&gt;=200,C776&lt;225),"units_pikeman_9.png",IF(AND(C776&gt;=225,C776&lt;250),"units_pikeman_10.png",IF(AND(C776&gt;=250,C776&lt;275),"units_pikeman_11.png",IF(AND(C776&gt;=275,C776&lt;300),"units_pikeman_12.png","units_pikeman_13.png"))))))))))))</f>
        <v>units_pikeman_11.png</v>
      </c>
      <c r="E776" s="5" t="str">
        <f t="shared" ref="E776:E830" si="5997">"Lkey_combat_unit_pikeman_"&amp;C776</f>
        <v>Lkey_combat_unit_pikeman_259</v>
      </c>
      <c r="F776" s="6">
        <f t="shared" ref="F776" si="5998">INT(F773+1.3*C776)</f>
        <v>43773</v>
      </c>
      <c r="G776" s="2">
        <f t="shared" ref="G776" si="5999">INT(G773+0.5*C776)</f>
        <v>16780</v>
      </c>
      <c r="H776" s="2">
        <f t="shared" ref="H776" si="6000">INT(H773+0.5*C776)</f>
        <v>16780</v>
      </c>
      <c r="I776" s="2">
        <f t="shared" ref="I776" si="6001">INT(I773+0.7*C776)</f>
        <v>23474</v>
      </c>
      <c r="J776" s="6" t="s">
        <v>23</v>
      </c>
      <c r="K776" s="2">
        <f t="shared" ref="K776" si="6002">INT(K773+0.5*C776)</f>
        <v>16820</v>
      </c>
      <c r="L776" s="2" t="s">
        <v>24</v>
      </c>
      <c r="M776" s="2">
        <f t="shared" si="5994"/>
        <v>1560</v>
      </c>
      <c r="N776" s="2" t="s">
        <v>27</v>
      </c>
      <c r="O776" s="2">
        <f t="shared" ref="O776" si="6003">INT(O773+0.1*C776)</f>
        <v>3250</v>
      </c>
      <c r="P776" s="2">
        <f t="shared" ref="P776:P839" si="6004">INT(P773+0.01*C776)</f>
        <v>230</v>
      </c>
    </row>
    <row r="777" spans="1:16" x14ac:dyDescent="0.25">
      <c r="A777" s="5" t="s">
        <v>803</v>
      </c>
      <c r="B777" s="2" t="s">
        <v>1</v>
      </c>
      <c r="C777" s="2">
        <f t="shared" si="5640"/>
        <v>259</v>
      </c>
      <c r="D777" s="5" t="str">
        <f t="shared" ref="D777" si="6005">IF(AND(C777&gt;0,C777&lt;25),"units_archer_1.png",IF(AND(C777&gt;=25,C777&lt;50),"units_archer_2.png",IF(AND(C777&gt;=50,C777&lt;75),"units_archer_3.png",IF(AND(C777&gt;=75,C777&lt;100),"units_archer_4.png",IF(AND(C777&gt;=100,C777&lt;125),"units_archer_5.png",IF(AND(C777&gt;=125,C777&lt;150),"units_archer_6.png",IF(AND(C777&gt;=150,C777&lt;175),"units_archer_7.png",IF(AND(C777&gt;=175,C777&lt;200),"units_archer_8.png",IF(AND(C777&gt;=200,C777&lt;225),"units_archer_9.png",IF(AND(C777&gt;=225,C777&lt;250),"units_archer_10.png",IF(AND(C777&gt;=250,C777&lt;275),"units_archer_11.png",IF(AND(C777&gt;=275,C777&lt;300),"units_pikeman_12.png","units_pikeman_13.png"))))))))))))</f>
        <v>units_archer_11.png</v>
      </c>
      <c r="E777" s="5" t="str">
        <f t="shared" ref="E777:E831" si="6006">"Lkey_combat_unit_archer_"&amp;C777</f>
        <v>Lkey_combat_unit_archer_259</v>
      </c>
      <c r="F777" s="6">
        <f t="shared" ref="F777" si="6007">INT(F774+0.9*C777)</f>
        <v>30286</v>
      </c>
      <c r="G777" s="2">
        <f t="shared" ref="G777" si="6008">INT(G774+0.3*C777)</f>
        <v>9984</v>
      </c>
      <c r="H777" s="2">
        <f t="shared" ref="H777" si="6009">INT(H774+0.75*C777)</f>
        <v>25181</v>
      </c>
      <c r="I777" s="2">
        <f t="shared" ref="I777" si="6010">INT(I774+0.4*C777)</f>
        <v>13370</v>
      </c>
      <c r="J777" s="6" t="s">
        <v>23</v>
      </c>
      <c r="K777" s="2">
        <f t="shared" ref="K777:K778" si="6011">INT(K774+0.1*C777)</f>
        <v>3260</v>
      </c>
      <c r="L777" s="2" t="s">
        <v>24</v>
      </c>
      <c r="M777" s="2">
        <f t="shared" ref="M777" si="6012">INT(M774+0.5*C777)</f>
        <v>16810</v>
      </c>
      <c r="N777" s="2" t="s">
        <v>27</v>
      </c>
      <c r="O777" s="2">
        <f t="shared" ref="O777" si="6013">INT(O774+0.05*C777)</f>
        <v>1560</v>
      </c>
      <c r="P777" s="2">
        <f t="shared" si="6004"/>
        <v>235</v>
      </c>
    </row>
    <row r="778" spans="1:16" x14ac:dyDescent="0.25">
      <c r="A778" s="5" t="s">
        <v>804</v>
      </c>
      <c r="B778" s="2" t="s">
        <v>3</v>
      </c>
      <c r="C778" s="2">
        <f t="shared" si="5640"/>
        <v>259</v>
      </c>
      <c r="D778" s="5" t="str">
        <f t="shared" ref="D778" si="6014">IF(AND(C778&gt;0,C778&lt;25),"units_knight_1.png",IF(AND(C778&gt;=25,C778&lt;50),"units_knight_2.png",IF(AND(C778&gt;=50,C778&lt;75),"units_knight_3.png",IF(AND(C778&gt;=75,C778&lt;100),"units_knight_4.png",IF(AND(C778&gt;=100,C778&lt;125),"units_knight_5.png",IF(AND(C778&gt;=125,C778&lt;150),"units_knight_6.png",IF(AND(C778&gt;=150,C778&lt;175),"units_knight_7.png",IF(AND(C778&gt;=175,C778&lt;200),"units_knight_8.png",IF(AND(C778&gt;=200,C778&lt;225),"units_knight_9.png",IF(AND(C778&gt;=225,C778&lt;250),"units_knight_10.png",IF(AND(C778&gt;=250,C778&lt;275),"units_knight_11.png",IF(AND(C778&gt;=275,C778&lt;300),"units_pikeman_12.png","units_pikeman_13.png"))))))))))))</f>
        <v>units_knight_11.png</v>
      </c>
      <c r="E778" s="5" t="str">
        <f t="shared" ref="E778:E832" si="6015">"Lkey_combat_unit_knight_"&amp;C778</f>
        <v>Lkey_combat_unit_knight_259</v>
      </c>
      <c r="F778" s="6">
        <f t="shared" ref="F778" si="6016">INT(F775+1.1*C778)</f>
        <v>37019</v>
      </c>
      <c r="G778" s="2">
        <f t="shared" ref="G778" si="6017">INT(G775+0.6*C778)</f>
        <v>20123</v>
      </c>
      <c r="H778" s="2">
        <f t="shared" ref="H778" si="6018">INT(H775+0.65*C778)</f>
        <v>21776</v>
      </c>
      <c r="I778" s="2">
        <f t="shared" ref="I778" si="6019">INT(I775+0.2*C778)</f>
        <v>6630</v>
      </c>
      <c r="J778" s="6" t="s">
        <v>23</v>
      </c>
      <c r="K778" s="2">
        <f t="shared" si="6011"/>
        <v>3270</v>
      </c>
      <c r="L778" s="2" t="s">
        <v>24</v>
      </c>
      <c r="M778" s="2">
        <f t="shared" ref="M778:M779" si="6020">INT(M775+0.05*C778)</f>
        <v>1560</v>
      </c>
      <c r="N778" s="2" t="s">
        <v>27</v>
      </c>
      <c r="O778" s="2">
        <f t="shared" ref="O778" si="6021">INT(O775+0.5*C778)</f>
        <v>16800</v>
      </c>
      <c r="P778" s="2">
        <f t="shared" si="6004"/>
        <v>240</v>
      </c>
    </row>
    <row r="779" spans="1:16" x14ac:dyDescent="0.25">
      <c r="A779" s="5" t="s">
        <v>805</v>
      </c>
      <c r="B779" s="2" t="s">
        <v>15</v>
      </c>
      <c r="C779" s="2">
        <f t="shared" si="5640"/>
        <v>260</v>
      </c>
      <c r="D779" s="5" t="str">
        <f t="shared" ref="D779" si="6022">IF(AND(C779&gt;0,C779&lt;25),"units_pikeman_1.png",IF(AND(C779&gt;=25,C779&lt;50),"units_pikeman_2.png",IF(AND(C779&gt;=50,C779&lt;75),"units_pikeman_3.png",IF(AND(C779&gt;=75,C779&lt;100),"units_pikeman_4.png",IF(AND(C779&gt;=100,C779&lt;125),"units_pikeman_5.png",IF(AND(C779&gt;=125,C779&lt;150),"units_pikeman_6.png",IF(AND(C779&gt;=150,C779&lt;175),"units_pikeman_7.png",IF(AND(C779&gt;=175,C779&lt;200),"units_pikeman_8.png",IF(AND(C779&gt;=200,C779&lt;225),"units_pikeman_9.png",IF(AND(C779&gt;=225,C779&lt;250),"units_pikeman_10.png",IF(AND(C779&gt;=250,C779&lt;275),"units_pikeman_11.png",IF(AND(C779&gt;=275,C779&lt;300),"units_pikeman_12.png","units_pikeman_13.png"))))))))))))</f>
        <v>units_pikeman_11.png</v>
      </c>
      <c r="E779" s="5" t="str">
        <f t="shared" ref="E779:E833" si="6023">"Lkey_combat_unit_pikeman_"&amp;C779</f>
        <v>Lkey_combat_unit_pikeman_260</v>
      </c>
      <c r="F779" s="6">
        <f t="shared" ref="F779" si="6024">INT(F776+1.3*C779)</f>
        <v>44111</v>
      </c>
      <c r="G779" s="2">
        <f t="shared" ref="G779" si="6025">INT(G776+0.5*C779)</f>
        <v>16910</v>
      </c>
      <c r="H779" s="2">
        <f t="shared" ref="H779" si="6026">INT(H776+0.5*C779)</f>
        <v>16910</v>
      </c>
      <c r="I779" s="2">
        <f t="shared" ref="I779" si="6027">INT(I776+0.7*C779)</f>
        <v>23656</v>
      </c>
      <c r="J779" s="6" t="s">
        <v>23</v>
      </c>
      <c r="K779" s="2">
        <f t="shared" ref="K779" si="6028">INT(K776+0.5*C779)</f>
        <v>16950</v>
      </c>
      <c r="L779" s="2" t="s">
        <v>24</v>
      </c>
      <c r="M779" s="2">
        <f t="shared" si="6020"/>
        <v>1573</v>
      </c>
      <c r="N779" s="2" t="s">
        <v>27</v>
      </c>
      <c r="O779" s="2">
        <f t="shared" ref="O779" si="6029">INT(O776+0.1*C779)</f>
        <v>3276</v>
      </c>
      <c r="P779" s="2">
        <f t="shared" si="6004"/>
        <v>232</v>
      </c>
    </row>
    <row r="780" spans="1:16" x14ac:dyDescent="0.25">
      <c r="A780" s="5" t="s">
        <v>806</v>
      </c>
      <c r="B780" s="2" t="s">
        <v>1</v>
      </c>
      <c r="C780" s="2">
        <f t="shared" si="5640"/>
        <v>260</v>
      </c>
      <c r="D780" s="5" t="str">
        <f t="shared" ref="D780" si="6030">IF(AND(C780&gt;0,C780&lt;25),"units_archer_1.png",IF(AND(C780&gt;=25,C780&lt;50),"units_archer_2.png",IF(AND(C780&gt;=50,C780&lt;75),"units_archer_3.png",IF(AND(C780&gt;=75,C780&lt;100),"units_archer_4.png",IF(AND(C780&gt;=100,C780&lt;125),"units_archer_5.png",IF(AND(C780&gt;=125,C780&lt;150),"units_archer_6.png",IF(AND(C780&gt;=150,C780&lt;175),"units_archer_7.png",IF(AND(C780&gt;=175,C780&lt;200),"units_archer_8.png",IF(AND(C780&gt;=200,C780&lt;225),"units_archer_9.png",IF(AND(C780&gt;=225,C780&lt;250),"units_archer_10.png",IF(AND(C780&gt;=250,C780&lt;275),"units_archer_11.png",IF(AND(C780&gt;=275,C780&lt;300),"units_pikeman_12.png","units_pikeman_13.png"))))))))))))</f>
        <v>units_archer_11.png</v>
      </c>
      <c r="E780" s="5" t="str">
        <f t="shared" ref="E780:E834" si="6031">"Lkey_combat_unit_archer_"&amp;C780</f>
        <v>Lkey_combat_unit_archer_260</v>
      </c>
      <c r="F780" s="6">
        <f t="shared" ref="F780" si="6032">INT(F777+0.9*C780)</f>
        <v>30520</v>
      </c>
      <c r="G780" s="2">
        <f t="shared" ref="G780" si="6033">INT(G777+0.3*C780)</f>
        <v>10062</v>
      </c>
      <c r="H780" s="2">
        <f t="shared" ref="H780" si="6034">INT(H777+0.75*C780)</f>
        <v>25376</v>
      </c>
      <c r="I780" s="2">
        <f t="shared" ref="I780" si="6035">INT(I777+0.4*C780)</f>
        <v>13474</v>
      </c>
      <c r="J780" s="6" t="s">
        <v>23</v>
      </c>
      <c r="K780" s="2">
        <f t="shared" ref="K780:K781" si="6036">INT(K777+0.1*C780)</f>
        <v>3286</v>
      </c>
      <c r="L780" s="2" t="s">
        <v>24</v>
      </c>
      <c r="M780" s="2">
        <f t="shared" ref="M780" si="6037">INT(M777+0.5*C780)</f>
        <v>16940</v>
      </c>
      <c r="N780" s="2" t="s">
        <v>27</v>
      </c>
      <c r="O780" s="2">
        <f t="shared" ref="O780" si="6038">INT(O777+0.05*C780)</f>
        <v>1573</v>
      </c>
      <c r="P780" s="2">
        <f t="shared" si="6004"/>
        <v>237</v>
      </c>
    </row>
    <row r="781" spans="1:16" x14ac:dyDescent="0.25">
      <c r="A781" s="5" t="s">
        <v>807</v>
      </c>
      <c r="B781" s="2" t="s">
        <v>3</v>
      </c>
      <c r="C781" s="2">
        <f t="shared" si="5640"/>
        <v>260</v>
      </c>
      <c r="D781" s="5" t="str">
        <f t="shared" ref="D781" si="6039">IF(AND(C781&gt;0,C781&lt;25),"units_knight_1.png",IF(AND(C781&gt;=25,C781&lt;50),"units_knight_2.png",IF(AND(C781&gt;=50,C781&lt;75),"units_knight_3.png",IF(AND(C781&gt;=75,C781&lt;100),"units_knight_4.png",IF(AND(C781&gt;=100,C781&lt;125),"units_knight_5.png",IF(AND(C781&gt;=125,C781&lt;150),"units_knight_6.png",IF(AND(C781&gt;=150,C781&lt;175),"units_knight_7.png",IF(AND(C781&gt;=175,C781&lt;200),"units_knight_8.png",IF(AND(C781&gt;=200,C781&lt;225),"units_knight_9.png",IF(AND(C781&gt;=225,C781&lt;250),"units_knight_10.png",IF(AND(C781&gt;=250,C781&lt;275),"units_knight_11.png",IF(AND(C781&gt;=275,C781&lt;300),"units_pikeman_12.png","units_pikeman_13.png"))))))))))))</f>
        <v>units_knight_11.png</v>
      </c>
      <c r="E781" s="5" t="str">
        <f t="shared" ref="E781:E835" si="6040">"Lkey_combat_unit_knight_"&amp;C781</f>
        <v>Lkey_combat_unit_knight_260</v>
      </c>
      <c r="F781" s="6">
        <f t="shared" ref="F781" si="6041">INT(F778+1.1*C781)</f>
        <v>37305</v>
      </c>
      <c r="G781" s="2">
        <f t="shared" ref="G781" si="6042">INT(G778+0.6*C781)</f>
        <v>20279</v>
      </c>
      <c r="H781" s="2">
        <f t="shared" ref="H781" si="6043">INT(H778+0.65*C781)</f>
        <v>21945</v>
      </c>
      <c r="I781" s="2">
        <f t="shared" ref="I781" si="6044">INT(I778+0.2*C781)</f>
        <v>6682</v>
      </c>
      <c r="J781" s="6" t="s">
        <v>23</v>
      </c>
      <c r="K781" s="2">
        <f t="shared" si="6036"/>
        <v>3296</v>
      </c>
      <c r="L781" s="2" t="s">
        <v>24</v>
      </c>
      <c r="M781" s="2">
        <f t="shared" ref="M781:M782" si="6045">INT(M778+0.05*C781)</f>
        <v>1573</v>
      </c>
      <c r="N781" s="2" t="s">
        <v>27</v>
      </c>
      <c r="O781" s="2">
        <f t="shared" ref="O781" si="6046">INT(O778+0.5*C781)</f>
        <v>16930</v>
      </c>
      <c r="P781" s="2">
        <f t="shared" si="6004"/>
        <v>242</v>
      </c>
    </row>
    <row r="782" spans="1:16" x14ac:dyDescent="0.25">
      <c r="A782" s="5" t="s">
        <v>808</v>
      </c>
      <c r="B782" s="2" t="s">
        <v>15</v>
      </c>
      <c r="C782" s="2">
        <f t="shared" si="5640"/>
        <v>261</v>
      </c>
      <c r="D782" s="5" t="str">
        <f t="shared" ref="D782" si="6047">IF(AND(C782&gt;0,C782&lt;25),"units_pikeman_1.png",IF(AND(C782&gt;=25,C782&lt;50),"units_pikeman_2.png",IF(AND(C782&gt;=50,C782&lt;75),"units_pikeman_3.png",IF(AND(C782&gt;=75,C782&lt;100),"units_pikeman_4.png",IF(AND(C782&gt;=100,C782&lt;125),"units_pikeman_5.png",IF(AND(C782&gt;=125,C782&lt;150),"units_pikeman_6.png",IF(AND(C782&gt;=150,C782&lt;175),"units_pikeman_7.png",IF(AND(C782&gt;=175,C782&lt;200),"units_pikeman_8.png",IF(AND(C782&gt;=200,C782&lt;225),"units_pikeman_9.png",IF(AND(C782&gt;=225,C782&lt;250),"units_pikeman_10.png",IF(AND(C782&gt;=250,C782&lt;275),"units_pikeman_11.png",IF(AND(C782&gt;=275,C782&lt;300),"units_pikeman_12.png","units_pikeman_13.png"))))))))))))</f>
        <v>units_pikeman_11.png</v>
      </c>
      <c r="E782" s="5" t="str">
        <f t="shared" ref="E782:E836" si="6048">"Lkey_combat_unit_pikeman_"&amp;C782</f>
        <v>Lkey_combat_unit_pikeman_261</v>
      </c>
      <c r="F782" s="6">
        <f t="shared" ref="F782" si="6049">INT(F779+1.3*C782)</f>
        <v>44450</v>
      </c>
      <c r="G782" s="2">
        <f t="shared" ref="G782" si="6050">INT(G779+0.5*C782)</f>
        <v>17040</v>
      </c>
      <c r="H782" s="2">
        <f t="shared" ref="H782" si="6051">INT(H779+0.5*C782)</f>
        <v>17040</v>
      </c>
      <c r="I782" s="2">
        <f t="shared" ref="I782" si="6052">INT(I779+0.7*C782)</f>
        <v>23838</v>
      </c>
      <c r="J782" s="6" t="s">
        <v>23</v>
      </c>
      <c r="K782" s="2">
        <f t="shared" ref="K782" si="6053">INT(K779+0.5*C782)</f>
        <v>17080</v>
      </c>
      <c r="L782" s="2" t="s">
        <v>24</v>
      </c>
      <c r="M782" s="2">
        <f t="shared" si="6045"/>
        <v>1586</v>
      </c>
      <c r="N782" s="2" t="s">
        <v>27</v>
      </c>
      <c r="O782" s="2">
        <f t="shared" ref="O782" si="6054">INT(O779+0.1*C782)</f>
        <v>3302</v>
      </c>
      <c r="P782" s="2">
        <f t="shared" si="6004"/>
        <v>234</v>
      </c>
    </row>
    <row r="783" spans="1:16" x14ac:dyDescent="0.25">
      <c r="A783" s="5" t="s">
        <v>809</v>
      </c>
      <c r="B783" s="2" t="s">
        <v>1</v>
      </c>
      <c r="C783" s="2">
        <f t="shared" si="5640"/>
        <v>261</v>
      </c>
      <c r="D783" s="5" t="str">
        <f t="shared" ref="D783" si="6055">IF(AND(C783&gt;0,C783&lt;25),"units_archer_1.png",IF(AND(C783&gt;=25,C783&lt;50),"units_archer_2.png",IF(AND(C783&gt;=50,C783&lt;75),"units_archer_3.png",IF(AND(C783&gt;=75,C783&lt;100),"units_archer_4.png",IF(AND(C783&gt;=100,C783&lt;125),"units_archer_5.png",IF(AND(C783&gt;=125,C783&lt;150),"units_archer_6.png",IF(AND(C783&gt;=150,C783&lt;175),"units_archer_7.png",IF(AND(C783&gt;=175,C783&lt;200),"units_archer_8.png",IF(AND(C783&gt;=200,C783&lt;225),"units_archer_9.png",IF(AND(C783&gt;=225,C783&lt;250),"units_archer_10.png",IF(AND(C783&gt;=250,C783&lt;275),"units_archer_11.png",IF(AND(C783&gt;=275,C783&lt;300),"units_pikeman_12.png","units_pikeman_13.png"))))))))))))</f>
        <v>units_archer_11.png</v>
      </c>
      <c r="E783" s="5" t="str">
        <f t="shared" ref="E783:E837" si="6056">"Lkey_combat_unit_archer_"&amp;C783</f>
        <v>Lkey_combat_unit_archer_261</v>
      </c>
      <c r="F783" s="6">
        <f t="shared" ref="F783" si="6057">INT(F780+0.9*C783)</f>
        <v>30754</v>
      </c>
      <c r="G783" s="2">
        <f t="shared" ref="G783" si="6058">INT(G780+0.3*C783)</f>
        <v>10140</v>
      </c>
      <c r="H783" s="2">
        <f t="shared" ref="H783" si="6059">INT(H780+0.75*C783)</f>
        <v>25571</v>
      </c>
      <c r="I783" s="2">
        <f t="shared" ref="I783" si="6060">INT(I780+0.4*C783)</f>
        <v>13578</v>
      </c>
      <c r="J783" s="6" t="s">
        <v>23</v>
      </c>
      <c r="K783" s="2">
        <f t="shared" ref="K783:K784" si="6061">INT(K780+0.1*C783)</f>
        <v>3312</v>
      </c>
      <c r="L783" s="2" t="s">
        <v>24</v>
      </c>
      <c r="M783" s="2">
        <f t="shared" ref="M783" si="6062">INT(M780+0.5*C783)</f>
        <v>17070</v>
      </c>
      <c r="N783" s="2" t="s">
        <v>27</v>
      </c>
      <c r="O783" s="2">
        <f t="shared" ref="O783" si="6063">INT(O780+0.05*C783)</f>
        <v>1586</v>
      </c>
      <c r="P783" s="2">
        <f t="shared" si="6004"/>
        <v>239</v>
      </c>
    </row>
    <row r="784" spans="1:16" x14ac:dyDescent="0.25">
      <c r="A784" s="5" t="s">
        <v>810</v>
      </c>
      <c r="B784" s="2" t="s">
        <v>3</v>
      </c>
      <c r="C784" s="2">
        <f t="shared" si="5640"/>
        <v>261</v>
      </c>
      <c r="D784" s="5" t="str">
        <f t="shared" ref="D784" si="6064">IF(AND(C784&gt;0,C784&lt;25),"units_knight_1.png",IF(AND(C784&gt;=25,C784&lt;50),"units_knight_2.png",IF(AND(C784&gt;=50,C784&lt;75),"units_knight_3.png",IF(AND(C784&gt;=75,C784&lt;100),"units_knight_4.png",IF(AND(C784&gt;=100,C784&lt;125),"units_knight_5.png",IF(AND(C784&gt;=125,C784&lt;150),"units_knight_6.png",IF(AND(C784&gt;=150,C784&lt;175),"units_knight_7.png",IF(AND(C784&gt;=175,C784&lt;200),"units_knight_8.png",IF(AND(C784&gt;=200,C784&lt;225),"units_knight_9.png",IF(AND(C784&gt;=225,C784&lt;250),"units_knight_10.png",IF(AND(C784&gt;=250,C784&lt;275),"units_knight_11.png",IF(AND(C784&gt;=275,C784&lt;300),"units_pikeman_12.png","units_pikeman_13.png"))))))))))))</f>
        <v>units_knight_11.png</v>
      </c>
      <c r="E784" s="5" t="str">
        <f t="shared" ref="E784:E838" si="6065">"Lkey_combat_unit_knight_"&amp;C784</f>
        <v>Lkey_combat_unit_knight_261</v>
      </c>
      <c r="F784" s="6">
        <f t="shared" ref="F784" si="6066">INT(F781+1.1*C784)</f>
        <v>37592</v>
      </c>
      <c r="G784" s="2">
        <f t="shared" ref="G784" si="6067">INT(G781+0.6*C784)</f>
        <v>20435</v>
      </c>
      <c r="H784" s="2">
        <f t="shared" ref="H784" si="6068">INT(H781+0.65*C784)</f>
        <v>22114</v>
      </c>
      <c r="I784" s="2">
        <f t="shared" ref="I784" si="6069">INT(I781+0.2*C784)</f>
        <v>6734</v>
      </c>
      <c r="J784" s="6" t="s">
        <v>23</v>
      </c>
      <c r="K784" s="2">
        <f t="shared" si="6061"/>
        <v>3322</v>
      </c>
      <c r="L784" s="2" t="s">
        <v>24</v>
      </c>
      <c r="M784" s="2">
        <f t="shared" ref="M784:M785" si="6070">INT(M781+0.05*C784)</f>
        <v>1586</v>
      </c>
      <c r="N784" s="2" t="s">
        <v>27</v>
      </c>
      <c r="O784" s="2">
        <f t="shared" ref="O784" si="6071">INT(O781+0.5*C784)</f>
        <v>17060</v>
      </c>
      <c r="P784" s="2">
        <f t="shared" si="6004"/>
        <v>244</v>
      </c>
    </row>
    <row r="785" spans="1:16" x14ac:dyDescent="0.25">
      <c r="A785" s="5" t="s">
        <v>811</v>
      </c>
      <c r="B785" s="2" t="s">
        <v>15</v>
      </c>
      <c r="C785" s="2">
        <f t="shared" si="5640"/>
        <v>262</v>
      </c>
      <c r="D785" s="5" t="str">
        <f t="shared" ref="D785" si="6072">IF(AND(C785&gt;0,C785&lt;25),"units_pikeman_1.png",IF(AND(C785&gt;=25,C785&lt;50),"units_pikeman_2.png",IF(AND(C785&gt;=50,C785&lt;75),"units_pikeman_3.png",IF(AND(C785&gt;=75,C785&lt;100),"units_pikeman_4.png",IF(AND(C785&gt;=100,C785&lt;125),"units_pikeman_5.png",IF(AND(C785&gt;=125,C785&lt;150),"units_pikeman_6.png",IF(AND(C785&gt;=150,C785&lt;175),"units_pikeman_7.png",IF(AND(C785&gt;=175,C785&lt;200),"units_pikeman_8.png",IF(AND(C785&gt;=200,C785&lt;225),"units_pikeman_9.png",IF(AND(C785&gt;=225,C785&lt;250),"units_pikeman_10.png",IF(AND(C785&gt;=250,C785&lt;275),"units_pikeman_11.png",IF(AND(C785&gt;=275,C785&lt;300),"units_pikeman_12.png","units_pikeman_13.png"))))))))))))</f>
        <v>units_pikeman_11.png</v>
      </c>
      <c r="E785" s="5" t="str">
        <f t="shared" ref="E785:E839" si="6073">"Lkey_combat_unit_pikeman_"&amp;C785</f>
        <v>Lkey_combat_unit_pikeman_262</v>
      </c>
      <c r="F785" s="6">
        <f t="shared" ref="F785" si="6074">INT(F782+1.3*C785)</f>
        <v>44790</v>
      </c>
      <c r="G785" s="2">
        <f t="shared" ref="G785" si="6075">INT(G782+0.5*C785)</f>
        <v>17171</v>
      </c>
      <c r="H785" s="2">
        <f t="shared" ref="H785" si="6076">INT(H782+0.5*C785)</f>
        <v>17171</v>
      </c>
      <c r="I785" s="2">
        <f t="shared" ref="I785" si="6077">INT(I782+0.7*C785)</f>
        <v>24021</v>
      </c>
      <c r="J785" s="6" t="s">
        <v>23</v>
      </c>
      <c r="K785" s="2">
        <f t="shared" ref="K785" si="6078">INT(K782+0.5*C785)</f>
        <v>17211</v>
      </c>
      <c r="L785" s="2" t="s">
        <v>24</v>
      </c>
      <c r="M785" s="2">
        <f t="shared" si="6070"/>
        <v>1599</v>
      </c>
      <c r="N785" s="2" t="s">
        <v>27</v>
      </c>
      <c r="O785" s="2">
        <f t="shared" ref="O785" si="6079">INT(O782+0.1*C785)</f>
        <v>3328</v>
      </c>
      <c r="P785" s="2">
        <f t="shared" si="6004"/>
        <v>236</v>
      </c>
    </row>
    <row r="786" spans="1:16" x14ac:dyDescent="0.25">
      <c r="A786" s="5" t="s">
        <v>812</v>
      </c>
      <c r="B786" s="2" t="s">
        <v>1</v>
      </c>
      <c r="C786" s="2">
        <f t="shared" si="5640"/>
        <v>262</v>
      </c>
      <c r="D786" s="5" t="str">
        <f t="shared" ref="D786" si="6080">IF(AND(C786&gt;0,C786&lt;25),"units_archer_1.png",IF(AND(C786&gt;=25,C786&lt;50),"units_archer_2.png",IF(AND(C786&gt;=50,C786&lt;75),"units_archer_3.png",IF(AND(C786&gt;=75,C786&lt;100),"units_archer_4.png",IF(AND(C786&gt;=100,C786&lt;125),"units_archer_5.png",IF(AND(C786&gt;=125,C786&lt;150),"units_archer_6.png",IF(AND(C786&gt;=150,C786&lt;175),"units_archer_7.png",IF(AND(C786&gt;=175,C786&lt;200),"units_archer_8.png",IF(AND(C786&gt;=200,C786&lt;225),"units_archer_9.png",IF(AND(C786&gt;=225,C786&lt;250),"units_archer_10.png",IF(AND(C786&gt;=250,C786&lt;275),"units_archer_11.png",IF(AND(C786&gt;=275,C786&lt;300),"units_pikeman_12.png","units_pikeman_13.png"))))))))))))</f>
        <v>units_archer_11.png</v>
      </c>
      <c r="E786" s="5" t="str">
        <f t="shared" ref="E786:E840" si="6081">"Lkey_combat_unit_archer_"&amp;C786</f>
        <v>Lkey_combat_unit_archer_262</v>
      </c>
      <c r="F786" s="6">
        <f t="shared" ref="F786" si="6082">INT(F783+0.9*C786)</f>
        <v>30989</v>
      </c>
      <c r="G786" s="2">
        <f t="shared" ref="G786" si="6083">INT(G783+0.3*C786)</f>
        <v>10218</v>
      </c>
      <c r="H786" s="2">
        <f t="shared" ref="H786" si="6084">INT(H783+0.75*C786)</f>
        <v>25767</v>
      </c>
      <c r="I786" s="2">
        <f t="shared" ref="I786" si="6085">INT(I783+0.4*C786)</f>
        <v>13682</v>
      </c>
      <c r="J786" s="6" t="s">
        <v>23</v>
      </c>
      <c r="K786" s="2">
        <f t="shared" ref="K786:K787" si="6086">INT(K783+0.1*C786)</f>
        <v>3338</v>
      </c>
      <c r="L786" s="2" t="s">
        <v>24</v>
      </c>
      <c r="M786" s="2">
        <f t="shared" ref="M786" si="6087">INT(M783+0.5*C786)</f>
        <v>17201</v>
      </c>
      <c r="N786" s="2" t="s">
        <v>27</v>
      </c>
      <c r="O786" s="2">
        <f t="shared" ref="O786" si="6088">INT(O783+0.05*C786)</f>
        <v>1599</v>
      </c>
      <c r="P786" s="2">
        <f t="shared" si="6004"/>
        <v>241</v>
      </c>
    </row>
    <row r="787" spans="1:16" x14ac:dyDescent="0.25">
      <c r="A787" s="5" t="s">
        <v>813</v>
      </c>
      <c r="B787" s="2" t="s">
        <v>3</v>
      </c>
      <c r="C787" s="2">
        <f t="shared" si="5640"/>
        <v>262</v>
      </c>
      <c r="D787" s="5" t="str">
        <f t="shared" ref="D787" si="6089">IF(AND(C787&gt;0,C787&lt;25),"units_knight_1.png",IF(AND(C787&gt;=25,C787&lt;50),"units_knight_2.png",IF(AND(C787&gt;=50,C787&lt;75),"units_knight_3.png",IF(AND(C787&gt;=75,C787&lt;100),"units_knight_4.png",IF(AND(C787&gt;=100,C787&lt;125),"units_knight_5.png",IF(AND(C787&gt;=125,C787&lt;150),"units_knight_6.png",IF(AND(C787&gt;=150,C787&lt;175),"units_knight_7.png",IF(AND(C787&gt;=175,C787&lt;200),"units_knight_8.png",IF(AND(C787&gt;=200,C787&lt;225),"units_knight_9.png",IF(AND(C787&gt;=225,C787&lt;250),"units_knight_10.png",IF(AND(C787&gt;=250,C787&lt;275),"units_knight_11.png",IF(AND(C787&gt;=275,C787&lt;300),"units_pikeman_12.png","units_pikeman_13.png"))))))))))))</f>
        <v>units_knight_11.png</v>
      </c>
      <c r="E787" s="5" t="str">
        <f t="shared" ref="E787:E841" si="6090">"Lkey_combat_unit_knight_"&amp;C787</f>
        <v>Lkey_combat_unit_knight_262</v>
      </c>
      <c r="F787" s="6">
        <f t="shared" ref="F787" si="6091">INT(F784+1.1*C787)</f>
        <v>37880</v>
      </c>
      <c r="G787" s="2">
        <f t="shared" ref="G787" si="6092">INT(G784+0.6*C787)</f>
        <v>20592</v>
      </c>
      <c r="H787" s="2">
        <f t="shared" ref="H787" si="6093">INT(H784+0.65*C787)</f>
        <v>22284</v>
      </c>
      <c r="I787" s="2">
        <f t="shared" ref="I787" si="6094">INT(I784+0.2*C787)</f>
        <v>6786</v>
      </c>
      <c r="J787" s="6" t="s">
        <v>23</v>
      </c>
      <c r="K787" s="2">
        <f t="shared" si="6086"/>
        <v>3348</v>
      </c>
      <c r="L787" s="2" t="s">
        <v>24</v>
      </c>
      <c r="M787" s="2">
        <f t="shared" ref="M787:M788" si="6095">INT(M784+0.05*C787)</f>
        <v>1599</v>
      </c>
      <c r="N787" s="2" t="s">
        <v>27</v>
      </c>
      <c r="O787" s="2">
        <f t="shared" ref="O787" si="6096">INT(O784+0.5*C787)</f>
        <v>17191</v>
      </c>
      <c r="P787" s="2">
        <f t="shared" si="6004"/>
        <v>246</v>
      </c>
    </row>
    <row r="788" spans="1:16" x14ac:dyDescent="0.25">
      <c r="A788" s="5" t="s">
        <v>814</v>
      </c>
      <c r="B788" s="2" t="s">
        <v>15</v>
      </c>
      <c r="C788" s="2">
        <f t="shared" si="5640"/>
        <v>263</v>
      </c>
      <c r="D788" s="5" t="str">
        <f t="shared" ref="D788" si="6097">IF(AND(C788&gt;0,C788&lt;25),"units_pikeman_1.png",IF(AND(C788&gt;=25,C788&lt;50),"units_pikeman_2.png",IF(AND(C788&gt;=50,C788&lt;75),"units_pikeman_3.png",IF(AND(C788&gt;=75,C788&lt;100),"units_pikeman_4.png",IF(AND(C788&gt;=100,C788&lt;125),"units_pikeman_5.png",IF(AND(C788&gt;=125,C788&lt;150),"units_pikeman_6.png",IF(AND(C788&gt;=150,C788&lt;175),"units_pikeman_7.png",IF(AND(C788&gt;=175,C788&lt;200),"units_pikeman_8.png",IF(AND(C788&gt;=200,C788&lt;225),"units_pikeman_9.png",IF(AND(C788&gt;=225,C788&lt;250),"units_pikeman_10.png",IF(AND(C788&gt;=250,C788&lt;275),"units_pikeman_11.png",IF(AND(C788&gt;=275,C788&lt;300),"units_pikeman_12.png","units_pikeman_13.png"))))))))))))</f>
        <v>units_pikeman_11.png</v>
      </c>
      <c r="E788" s="5" t="str">
        <f t="shared" ref="E788" si="6098">"Lkey_combat_unit_pikeman_"&amp;C788</f>
        <v>Lkey_combat_unit_pikeman_263</v>
      </c>
      <c r="F788" s="6">
        <f t="shared" ref="F788" si="6099">INT(F785+1.3*C788)</f>
        <v>45131</v>
      </c>
      <c r="G788" s="2">
        <f t="shared" ref="G788" si="6100">INT(G785+0.5*C788)</f>
        <v>17302</v>
      </c>
      <c r="H788" s="2">
        <f t="shared" ref="H788" si="6101">INT(H785+0.5*C788)</f>
        <v>17302</v>
      </c>
      <c r="I788" s="2">
        <f t="shared" ref="I788" si="6102">INT(I785+0.7*C788)</f>
        <v>24205</v>
      </c>
      <c r="J788" s="6" t="s">
        <v>23</v>
      </c>
      <c r="K788" s="2">
        <f t="shared" ref="K788" si="6103">INT(K785+0.5*C788)</f>
        <v>17342</v>
      </c>
      <c r="L788" s="2" t="s">
        <v>24</v>
      </c>
      <c r="M788" s="2">
        <f t="shared" si="6095"/>
        <v>1612</v>
      </c>
      <c r="N788" s="2" t="s">
        <v>27</v>
      </c>
      <c r="O788" s="2">
        <f t="shared" ref="O788" si="6104">INT(O785+0.1*C788)</f>
        <v>3354</v>
      </c>
      <c r="P788" s="2">
        <f t="shared" si="6004"/>
        <v>238</v>
      </c>
    </row>
    <row r="789" spans="1:16" x14ac:dyDescent="0.25">
      <c r="A789" s="5" t="s">
        <v>815</v>
      </c>
      <c r="B789" s="2" t="s">
        <v>1</v>
      </c>
      <c r="C789" s="2">
        <f t="shared" si="5640"/>
        <v>263</v>
      </c>
      <c r="D789" s="5" t="str">
        <f t="shared" ref="D789" si="6105">IF(AND(C789&gt;0,C789&lt;25),"units_archer_1.png",IF(AND(C789&gt;=25,C789&lt;50),"units_archer_2.png",IF(AND(C789&gt;=50,C789&lt;75),"units_archer_3.png",IF(AND(C789&gt;=75,C789&lt;100),"units_archer_4.png",IF(AND(C789&gt;=100,C789&lt;125),"units_archer_5.png",IF(AND(C789&gt;=125,C789&lt;150),"units_archer_6.png",IF(AND(C789&gt;=150,C789&lt;175),"units_archer_7.png",IF(AND(C789&gt;=175,C789&lt;200),"units_archer_8.png",IF(AND(C789&gt;=200,C789&lt;225),"units_archer_9.png",IF(AND(C789&gt;=225,C789&lt;250),"units_archer_10.png",IF(AND(C789&gt;=250,C789&lt;275),"units_archer_11.png",IF(AND(C789&gt;=275,C789&lt;300),"units_pikeman_12.png","units_pikeman_13.png"))))))))))))</f>
        <v>units_archer_11.png</v>
      </c>
      <c r="E789" s="5" t="str">
        <f t="shared" ref="E789" si="6106">"Lkey_combat_unit_archer_"&amp;C789</f>
        <v>Lkey_combat_unit_archer_263</v>
      </c>
      <c r="F789" s="6">
        <f t="shared" ref="F789" si="6107">INT(F786+0.9*C789)</f>
        <v>31225</v>
      </c>
      <c r="G789" s="2">
        <f t="shared" ref="G789" si="6108">INT(G786+0.3*C789)</f>
        <v>10296</v>
      </c>
      <c r="H789" s="2">
        <f t="shared" ref="H789" si="6109">INT(H786+0.75*C789)</f>
        <v>25964</v>
      </c>
      <c r="I789" s="2">
        <f t="shared" ref="I789" si="6110">INT(I786+0.4*C789)</f>
        <v>13787</v>
      </c>
      <c r="J789" s="6" t="s">
        <v>23</v>
      </c>
      <c r="K789" s="2">
        <f t="shared" ref="K789:K790" si="6111">INT(K786+0.1*C789)</f>
        <v>3364</v>
      </c>
      <c r="L789" s="2" t="s">
        <v>24</v>
      </c>
      <c r="M789" s="2">
        <f t="shared" ref="M789" si="6112">INT(M786+0.5*C789)</f>
        <v>17332</v>
      </c>
      <c r="N789" s="2" t="s">
        <v>27</v>
      </c>
      <c r="O789" s="2">
        <f t="shared" ref="O789" si="6113">INT(O786+0.05*C789)</f>
        <v>1612</v>
      </c>
      <c r="P789" s="2">
        <f t="shared" si="6004"/>
        <v>243</v>
      </c>
    </row>
    <row r="790" spans="1:16" x14ac:dyDescent="0.25">
      <c r="A790" s="5" t="s">
        <v>816</v>
      </c>
      <c r="B790" s="2" t="s">
        <v>3</v>
      </c>
      <c r="C790" s="2">
        <f t="shared" si="5640"/>
        <v>263</v>
      </c>
      <c r="D790" s="5" t="str">
        <f t="shared" ref="D790" si="6114">IF(AND(C790&gt;0,C790&lt;25),"units_knight_1.png",IF(AND(C790&gt;=25,C790&lt;50),"units_knight_2.png",IF(AND(C790&gt;=50,C790&lt;75),"units_knight_3.png",IF(AND(C790&gt;=75,C790&lt;100),"units_knight_4.png",IF(AND(C790&gt;=100,C790&lt;125),"units_knight_5.png",IF(AND(C790&gt;=125,C790&lt;150),"units_knight_6.png",IF(AND(C790&gt;=150,C790&lt;175),"units_knight_7.png",IF(AND(C790&gt;=175,C790&lt;200),"units_knight_8.png",IF(AND(C790&gt;=200,C790&lt;225),"units_knight_9.png",IF(AND(C790&gt;=225,C790&lt;250),"units_knight_10.png",IF(AND(C790&gt;=250,C790&lt;275),"units_knight_11.png",IF(AND(C790&gt;=275,C790&lt;300),"units_pikeman_12.png","units_pikeman_13.png"))))))))))))</f>
        <v>units_knight_11.png</v>
      </c>
      <c r="E790" s="5" t="str">
        <f t="shared" ref="E790" si="6115">"Lkey_combat_unit_knight_"&amp;C790</f>
        <v>Lkey_combat_unit_knight_263</v>
      </c>
      <c r="F790" s="6">
        <f t="shared" ref="F790" si="6116">INT(F787+1.1*C790)</f>
        <v>38169</v>
      </c>
      <c r="G790" s="2">
        <f t="shared" ref="G790" si="6117">INT(G787+0.6*C790)</f>
        <v>20749</v>
      </c>
      <c r="H790" s="2">
        <f t="shared" ref="H790" si="6118">INT(H787+0.65*C790)</f>
        <v>22454</v>
      </c>
      <c r="I790" s="2">
        <f t="shared" ref="I790" si="6119">INT(I787+0.2*C790)</f>
        <v>6838</v>
      </c>
      <c r="J790" s="6" t="s">
        <v>23</v>
      </c>
      <c r="K790" s="2">
        <f t="shared" si="6111"/>
        <v>3374</v>
      </c>
      <c r="L790" s="2" t="s">
        <v>24</v>
      </c>
      <c r="M790" s="2">
        <f t="shared" ref="M790:M791" si="6120">INT(M787+0.05*C790)</f>
        <v>1612</v>
      </c>
      <c r="N790" s="2" t="s">
        <v>27</v>
      </c>
      <c r="O790" s="2">
        <f t="shared" ref="O790" si="6121">INT(O787+0.5*C790)</f>
        <v>17322</v>
      </c>
      <c r="P790" s="2">
        <f t="shared" si="6004"/>
        <v>248</v>
      </c>
    </row>
    <row r="791" spans="1:16" x14ac:dyDescent="0.25">
      <c r="A791" s="5" t="s">
        <v>817</v>
      </c>
      <c r="B791" s="2" t="s">
        <v>15</v>
      </c>
      <c r="C791" s="2">
        <f t="shared" si="5640"/>
        <v>264</v>
      </c>
      <c r="D791" s="5" t="str">
        <f t="shared" ref="D791" si="6122">IF(AND(C791&gt;0,C791&lt;25),"units_pikeman_1.png",IF(AND(C791&gt;=25,C791&lt;50),"units_pikeman_2.png",IF(AND(C791&gt;=50,C791&lt;75),"units_pikeman_3.png",IF(AND(C791&gt;=75,C791&lt;100),"units_pikeman_4.png",IF(AND(C791&gt;=100,C791&lt;125),"units_pikeman_5.png",IF(AND(C791&gt;=125,C791&lt;150),"units_pikeman_6.png",IF(AND(C791&gt;=150,C791&lt;175),"units_pikeman_7.png",IF(AND(C791&gt;=175,C791&lt;200),"units_pikeman_8.png",IF(AND(C791&gt;=200,C791&lt;225),"units_pikeman_9.png",IF(AND(C791&gt;=225,C791&lt;250),"units_pikeman_10.png",IF(AND(C791&gt;=250,C791&lt;275),"units_pikeman_11.png",IF(AND(C791&gt;=275,C791&lt;300),"units_pikeman_12.png","units_pikeman_13.png"))))))))))))</f>
        <v>units_pikeman_11.png</v>
      </c>
      <c r="E791" s="5" t="str">
        <f t="shared" si="5897"/>
        <v>Lkey_combat_unit_pikeman_264</v>
      </c>
      <c r="F791" s="6">
        <f t="shared" ref="F791" si="6123">INT(F788+1.3*C791)</f>
        <v>45474</v>
      </c>
      <c r="G791" s="2">
        <f t="shared" ref="G791" si="6124">INT(G788+0.5*C791)</f>
        <v>17434</v>
      </c>
      <c r="H791" s="2">
        <f t="shared" ref="H791" si="6125">INT(H788+0.5*C791)</f>
        <v>17434</v>
      </c>
      <c r="I791" s="2">
        <f t="shared" ref="I791" si="6126">INT(I788+0.7*C791)</f>
        <v>24389</v>
      </c>
      <c r="J791" s="6" t="s">
        <v>23</v>
      </c>
      <c r="K791" s="2">
        <f t="shared" ref="K791" si="6127">INT(K788+0.5*C791)</f>
        <v>17474</v>
      </c>
      <c r="L791" s="2" t="s">
        <v>24</v>
      </c>
      <c r="M791" s="2">
        <f t="shared" si="6120"/>
        <v>1625</v>
      </c>
      <c r="N791" s="2" t="s">
        <v>27</v>
      </c>
      <c r="O791" s="2">
        <f t="shared" ref="O791" si="6128">INT(O788+0.1*C791)</f>
        <v>3380</v>
      </c>
      <c r="P791" s="2">
        <f t="shared" si="6004"/>
        <v>240</v>
      </c>
    </row>
    <row r="792" spans="1:16" x14ac:dyDescent="0.25">
      <c r="A792" s="5" t="s">
        <v>818</v>
      </c>
      <c r="B792" s="2" t="s">
        <v>1</v>
      </c>
      <c r="C792" s="2">
        <f t="shared" si="5640"/>
        <v>264</v>
      </c>
      <c r="D792" s="5" t="str">
        <f t="shared" ref="D792" si="6129">IF(AND(C792&gt;0,C792&lt;25),"units_archer_1.png",IF(AND(C792&gt;=25,C792&lt;50),"units_archer_2.png",IF(AND(C792&gt;=50,C792&lt;75),"units_archer_3.png",IF(AND(C792&gt;=75,C792&lt;100),"units_archer_4.png",IF(AND(C792&gt;=100,C792&lt;125),"units_archer_5.png",IF(AND(C792&gt;=125,C792&lt;150),"units_archer_6.png",IF(AND(C792&gt;=150,C792&lt;175),"units_archer_7.png",IF(AND(C792&gt;=175,C792&lt;200),"units_archer_8.png",IF(AND(C792&gt;=200,C792&lt;225),"units_archer_9.png",IF(AND(C792&gt;=225,C792&lt;250),"units_archer_10.png",IF(AND(C792&gt;=250,C792&lt;275),"units_archer_11.png",IF(AND(C792&gt;=275,C792&lt;300),"units_pikeman_12.png","units_pikeman_13.png"))))))))))))</f>
        <v>units_archer_11.png</v>
      </c>
      <c r="E792" s="5" t="str">
        <f t="shared" si="5905"/>
        <v>Lkey_combat_unit_archer_264</v>
      </c>
      <c r="F792" s="6">
        <f t="shared" ref="F792" si="6130">INT(F789+0.9*C792)</f>
        <v>31462</v>
      </c>
      <c r="G792" s="2">
        <f t="shared" ref="G792" si="6131">INT(G789+0.3*C792)</f>
        <v>10375</v>
      </c>
      <c r="H792" s="2">
        <f t="shared" ref="H792" si="6132">INT(H789+0.75*C792)</f>
        <v>26162</v>
      </c>
      <c r="I792" s="2">
        <f t="shared" ref="I792" si="6133">INT(I789+0.4*C792)</f>
        <v>13892</v>
      </c>
      <c r="J792" s="6" t="s">
        <v>23</v>
      </c>
      <c r="K792" s="2">
        <f t="shared" ref="K792:K793" si="6134">INT(K789+0.1*C792)</f>
        <v>3390</v>
      </c>
      <c r="L792" s="2" t="s">
        <v>24</v>
      </c>
      <c r="M792" s="2">
        <f t="shared" ref="M792" si="6135">INT(M789+0.5*C792)</f>
        <v>17464</v>
      </c>
      <c r="N792" s="2" t="s">
        <v>27</v>
      </c>
      <c r="O792" s="2">
        <f t="shared" ref="O792" si="6136">INT(O789+0.05*C792)</f>
        <v>1625</v>
      </c>
      <c r="P792" s="2">
        <f t="shared" si="6004"/>
        <v>245</v>
      </c>
    </row>
    <row r="793" spans="1:16" x14ac:dyDescent="0.25">
      <c r="A793" s="5" t="s">
        <v>819</v>
      </c>
      <c r="B793" s="2" t="s">
        <v>3</v>
      </c>
      <c r="C793" s="2">
        <f t="shared" si="5640"/>
        <v>264</v>
      </c>
      <c r="D793" s="5" t="str">
        <f t="shared" ref="D793" si="6137">IF(AND(C793&gt;0,C793&lt;25),"units_knight_1.png",IF(AND(C793&gt;=25,C793&lt;50),"units_knight_2.png",IF(AND(C793&gt;=50,C793&lt;75),"units_knight_3.png",IF(AND(C793&gt;=75,C793&lt;100),"units_knight_4.png",IF(AND(C793&gt;=100,C793&lt;125),"units_knight_5.png",IF(AND(C793&gt;=125,C793&lt;150),"units_knight_6.png",IF(AND(C793&gt;=150,C793&lt;175),"units_knight_7.png",IF(AND(C793&gt;=175,C793&lt;200),"units_knight_8.png",IF(AND(C793&gt;=200,C793&lt;225),"units_knight_9.png",IF(AND(C793&gt;=225,C793&lt;250),"units_knight_10.png",IF(AND(C793&gt;=250,C793&lt;275),"units_knight_11.png",IF(AND(C793&gt;=275,C793&lt;300),"units_pikeman_12.png","units_pikeman_13.png"))))))))))))</f>
        <v>units_knight_11.png</v>
      </c>
      <c r="E793" s="5" t="str">
        <f t="shared" si="5914"/>
        <v>Lkey_combat_unit_knight_264</v>
      </c>
      <c r="F793" s="6">
        <f t="shared" ref="F793" si="6138">INT(F790+1.1*C793)</f>
        <v>38459</v>
      </c>
      <c r="G793" s="2">
        <f t="shared" ref="G793" si="6139">INT(G790+0.6*C793)</f>
        <v>20907</v>
      </c>
      <c r="H793" s="2">
        <f t="shared" ref="H793" si="6140">INT(H790+0.65*C793)</f>
        <v>22625</v>
      </c>
      <c r="I793" s="2">
        <f t="shared" ref="I793" si="6141">INT(I790+0.2*C793)</f>
        <v>6890</v>
      </c>
      <c r="J793" s="6" t="s">
        <v>23</v>
      </c>
      <c r="K793" s="2">
        <f t="shared" si="6134"/>
        <v>3400</v>
      </c>
      <c r="L793" s="2" t="s">
        <v>24</v>
      </c>
      <c r="M793" s="2">
        <f t="shared" ref="M793:M794" si="6142">INT(M790+0.05*C793)</f>
        <v>1625</v>
      </c>
      <c r="N793" s="2" t="s">
        <v>27</v>
      </c>
      <c r="O793" s="2">
        <f t="shared" ref="O793" si="6143">INT(O790+0.5*C793)</f>
        <v>17454</v>
      </c>
      <c r="P793" s="2">
        <f t="shared" si="6004"/>
        <v>250</v>
      </c>
    </row>
    <row r="794" spans="1:16" x14ac:dyDescent="0.25">
      <c r="A794" s="5" t="s">
        <v>820</v>
      </c>
      <c r="B794" s="2" t="s">
        <v>15</v>
      </c>
      <c r="C794" s="2">
        <f t="shared" ref="C794:C857" si="6144">C791+1</f>
        <v>265</v>
      </c>
      <c r="D794" s="5" t="str">
        <f t="shared" ref="D794" si="6145">IF(AND(C794&gt;0,C794&lt;25),"units_pikeman_1.png",IF(AND(C794&gt;=25,C794&lt;50),"units_pikeman_2.png",IF(AND(C794&gt;=50,C794&lt;75),"units_pikeman_3.png",IF(AND(C794&gt;=75,C794&lt;100),"units_pikeman_4.png",IF(AND(C794&gt;=100,C794&lt;125),"units_pikeman_5.png",IF(AND(C794&gt;=125,C794&lt;150),"units_pikeman_6.png",IF(AND(C794&gt;=150,C794&lt;175),"units_pikeman_7.png",IF(AND(C794&gt;=175,C794&lt;200),"units_pikeman_8.png",IF(AND(C794&gt;=200,C794&lt;225),"units_pikeman_9.png",IF(AND(C794&gt;=225,C794&lt;250),"units_pikeman_10.png",IF(AND(C794&gt;=250,C794&lt;275),"units_pikeman_11.png",IF(AND(C794&gt;=275,C794&lt;300),"units_pikeman_12.png","units_pikeman_13.png"))))))))))))</f>
        <v>units_pikeman_11.png</v>
      </c>
      <c r="E794" s="5" t="str">
        <f t="shared" si="5922"/>
        <v>Lkey_combat_unit_pikeman_265</v>
      </c>
      <c r="F794" s="6">
        <f t="shared" ref="F794" si="6146">INT(F791+1.3*C794)</f>
        <v>45818</v>
      </c>
      <c r="G794" s="2">
        <f t="shared" ref="G794" si="6147">INT(G791+0.5*C794)</f>
        <v>17566</v>
      </c>
      <c r="H794" s="2">
        <f t="shared" ref="H794" si="6148">INT(H791+0.5*C794)</f>
        <v>17566</v>
      </c>
      <c r="I794" s="2">
        <f t="shared" ref="I794" si="6149">INT(I791+0.7*C794)</f>
        <v>24574</v>
      </c>
      <c r="J794" s="6" t="s">
        <v>23</v>
      </c>
      <c r="K794" s="2">
        <f t="shared" ref="K794" si="6150">INT(K791+0.5*C794)</f>
        <v>17606</v>
      </c>
      <c r="L794" s="2" t="s">
        <v>24</v>
      </c>
      <c r="M794" s="2">
        <f t="shared" si="6142"/>
        <v>1638</v>
      </c>
      <c r="N794" s="2" t="s">
        <v>27</v>
      </c>
      <c r="O794" s="2">
        <f t="shared" ref="O794" si="6151">INT(O791+0.1*C794)</f>
        <v>3406</v>
      </c>
      <c r="P794" s="2">
        <f t="shared" si="6004"/>
        <v>242</v>
      </c>
    </row>
    <row r="795" spans="1:16" x14ac:dyDescent="0.25">
      <c r="A795" s="5" t="s">
        <v>821</v>
      </c>
      <c r="B795" s="2" t="s">
        <v>1</v>
      </c>
      <c r="C795" s="2">
        <f t="shared" si="6144"/>
        <v>265</v>
      </c>
      <c r="D795" s="5" t="str">
        <f t="shared" ref="D795" si="6152">IF(AND(C795&gt;0,C795&lt;25),"units_archer_1.png",IF(AND(C795&gt;=25,C795&lt;50),"units_archer_2.png",IF(AND(C795&gt;=50,C795&lt;75),"units_archer_3.png",IF(AND(C795&gt;=75,C795&lt;100),"units_archer_4.png",IF(AND(C795&gt;=100,C795&lt;125),"units_archer_5.png",IF(AND(C795&gt;=125,C795&lt;150),"units_archer_6.png",IF(AND(C795&gt;=150,C795&lt;175),"units_archer_7.png",IF(AND(C795&gt;=175,C795&lt;200),"units_archer_8.png",IF(AND(C795&gt;=200,C795&lt;225),"units_archer_9.png",IF(AND(C795&gt;=225,C795&lt;250),"units_archer_10.png",IF(AND(C795&gt;=250,C795&lt;275),"units_archer_11.png",IF(AND(C795&gt;=275,C795&lt;300),"units_pikeman_12.png","units_pikeman_13.png"))))))))))))</f>
        <v>units_archer_11.png</v>
      </c>
      <c r="E795" s="5" t="str">
        <f t="shared" si="5930"/>
        <v>Lkey_combat_unit_archer_265</v>
      </c>
      <c r="F795" s="6">
        <f t="shared" ref="F795" si="6153">INT(F792+0.9*C795)</f>
        <v>31700</v>
      </c>
      <c r="G795" s="2">
        <f t="shared" ref="G795" si="6154">INT(G792+0.3*C795)</f>
        <v>10454</v>
      </c>
      <c r="H795" s="2">
        <f t="shared" ref="H795" si="6155">INT(H792+0.75*C795)</f>
        <v>26360</v>
      </c>
      <c r="I795" s="2">
        <f t="shared" ref="I795" si="6156">INT(I792+0.4*C795)</f>
        <v>13998</v>
      </c>
      <c r="J795" s="6" t="s">
        <v>23</v>
      </c>
      <c r="K795" s="2">
        <f t="shared" ref="K795:K796" si="6157">INT(K792+0.1*C795)</f>
        <v>3416</v>
      </c>
      <c r="L795" s="2" t="s">
        <v>24</v>
      </c>
      <c r="M795" s="2">
        <f t="shared" ref="M795" si="6158">INT(M792+0.5*C795)</f>
        <v>17596</v>
      </c>
      <c r="N795" s="2" t="s">
        <v>27</v>
      </c>
      <c r="O795" s="2">
        <f t="shared" ref="O795" si="6159">INT(O792+0.05*C795)</f>
        <v>1638</v>
      </c>
      <c r="P795" s="2">
        <f t="shared" si="6004"/>
        <v>247</v>
      </c>
    </row>
    <row r="796" spans="1:16" x14ac:dyDescent="0.25">
      <c r="A796" s="5" t="s">
        <v>822</v>
      </c>
      <c r="B796" s="2" t="s">
        <v>3</v>
      </c>
      <c r="C796" s="2">
        <f t="shared" si="6144"/>
        <v>265</v>
      </c>
      <c r="D796" s="5" t="str">
        <f t="shared" ref="D796" si="6160">IF(AND(C796&gt;0,C796&lt;25),"units_knight_1.png",IF(AND(C796&gt;=25,C796&lt;50),"units_knight_2.png",IF(AND(C796&gt;=50,C796&lt;75),"units_knight_3.png",IF(AND(C796&gt;=75,C796&lt;100),"units_knight_4.png",IF(AND(C796&gt;=100,C796&lt;125),"units_knight_5.png",IF(AND(C796&gt;=125,C796&lt;150),"units_knight_6.png",IF(AND(C796&gt;=150,C796&lt;175),"units_knight_7.png",IF(AND(C796&gt;=175,C796&lt;200),"units_knight_8.png",IF(AND(C796&gt;=200,C796&lt;225),"units_knight_9.png",IF(AND(C796&gt;=225,C796&lt;250),"units_knight_10.png",IF(AND(C796&gt;=250,C796&lt;275),"units_knight_11.png",IF(AND(C796&gt;=275,C796&lt;300),"units_pikeman_12.png","units_pikeman_13.png"))))))))))))</f>
        <v>units_knight_11.png</v>
      </c>
      <c r="E796" s="5" t="str">
        <f t="shared" si="5939"/>
        <v>Lkey_combat_unit_knight_265</v>
      </c>
      <c r="F796" s="6">
        <f t="shared" ref="F796" si="6161">INT(F793+1.1*C796)</f>
        <v>38750</v>
      </c>
      <c r="G796" s="2">
        <f t="shared" ref="G796" si="6162">INT(G793+0.6*C796)</f>
        <v>21066</v>
      </c>
      <c r="H796" s="2">
        <f t="shared" ref="H796" si="6163">INT(H793+0.65*C796)</f>
        <v>22797</v>
      </c>
      <c r="I796" s="2">
        <f t="shared" ref="I796" si="6164">INT(I793+0.2*C796)</f>
        <v>6943</v>
      </c>
      <c r="J796" s="6" t="s">
        <v>23</v>
      </c>
      <c r="K796" s="2">
        <f t="shared" si="6157"/>
        <v>3426</v>
      </c>
      <c r="L796" s="2" t="s">
        <v>24</v>
      </c>
      <c r="M796" s="2">
        <f t="shared" ref="M796:M797" si="6165">INT(M793+0.05*C796)</f>
        <v>1638</v>
      </c>
      <c r="N796" s="2" t="s">
        <v>27</v>
      </c>
      <c r="O796" s="2">
        <f t="shared" ref="O796" si="6166">INT(O793+0.5*C796)</f>
        <v>17586</v>
      </c>
      <c r="P796" s="2">
        <f t="shared" si="6004"/>
        <v>252</v>
      </c>
    </row>
    <row r="797" spans="1:16" x14ac:dyDescent="0.25">
      <c r="A797" s="5" t="s">
        <v>823</v>
      </c>
      <c r="B797" s="2" t="s">
        <v>15</v>
      </c>
      <c r="C797" s="2">
        <f t="shared" si="6144"/>
        <v>266</v>
      </c>
      <c r="D797" s="5" t="str">
        <f t="shared" ref="D797" si="6167">IF(AND(C797&gt;0,C797&lt;25),"units_pikeman_1.png",IF(AND(C797&gt;=25,C797&lt;50),"units_pikeman_2.png",IF(AND(C797&gt;=50,C797&lt;75),"units_pikeman_3.png",IF(AND(C797&gt;=75,C797&lt;100),"units_pikeman_4.png",IF(AND(C797&gt;=100,C797&lt;125),"units_pikeman_5.png",IF(AND(C797&gt;=125,C797&lt;150),"units_pikeman_6.png",IF(AND(C797&gt;=150,C797&lt;175),"units_pikeman_7.png",IF(AND(C797&gt;=175,C797&lt;200),"units_pikeman_8.png",IF(AND(C797&gt;=200,C797&lt;225),"units_pikeman_9.png",IF(AND(C797&gt;=225,C797&lt;250),"units_pikeman_10.png",IF(AND(C797&gt;=250,C797&lt;275),"units_pikeman_11.png",IF(AND(C797&gt;=275,C797&lt;300),"units_pikeman_12.png","units_pikeman_13.png"))))))))))))</f>
        <v>units_pikeman_11.png</v>
      </c>
      <c r="E797" s="5" t="str">
        <f t="shared" si="5947"/>
        <v>Lkey_combat_unit_pikeman_266</v>
      </c>
      <c r="F797" s="6">
        <f t="shared" ref="F797" si="6168">INT(F794+1.3*C797)</f>
        <v>46163</v>
      </c>
      <c r="G797" s="2">
        <f t="shared" ref="G797" si="6169">INT(G794+0.5*C797)</f>
        <v>17699</v>
      </c>
      <c r="H797" s="2">
        <f t="shared" ref="H797" si="6170">INT(H794+0.5*C797)</f>
        <v>17699</v>
      </c>
      <c r="I797" s="2">
        <f t="shared" ref="I797" si="6171">INT(I794+0.7*C797)</f>
        <v>24760</v>
      </c>
      <c r="J797" s="6" t="s">
        <v>23</v>
      </c>
      <c r="K797" s="2">
        <f t="shared" ref="K797" si="6172">INT(K794+0.5*C797)</f>
        <v>17739</v>
      </c>
      <c r="L797" s="2" t="s">
        <v>24</v>
      </c>
      <c r="M797" s="2">
        <f t="shared" si="6165"/>
        <v>1651</v>
      </c>
      <c r="N797" s="2" t="s">
        <v>27</v>
      </c>
      <c r="O797" s="2">
        <f t="shared" ref="O797" si="6173">INT(O794+0.1*C797)</f>
        <v>3432</v>
      </c>
      <c r="P797" s="2">
        <f t="shared" si="6004"/>
        <v>244</v>
      </c>
    </row>
    <row r="798" spans="1:16" x14ac:dyDescent="0.25">
      <c r="A798" s="5" t="s">
        <v>824</v>
      </c>
      <c r="B798" s="2" t="s">
        <v>1</v>
      </c>
      <c r="C798" s="2">
        <f t="shared" si="6144"/>
        <v>266</v>
      </c>
      <c r="D798" s="5" t="str">
        <f t="shared" ref="D798" si="6174">IF(AND(C798&gt;0,C798&lt;25),"units_archer_1.png",IF(AND(C798&gt;=25,C798&lt;50),"units_archer_2.png",IF(AND(C798&gt;=50,C798&lt;75),"units_archer_3.png",IF(AND(C798&gt;=75,C798&lt;100),"units_archer_4.png",IF(AND(C798&gt;=100,C798&lt;125),"units_archer_5.png",IF(AND(C798&gt;=125,C798&lt;150),"units_archer_6.png",IF(AND(C798&gt;=150,C798&lt;175),"units_archer_7.png",IF(AND(C798&gt;=175,C798&lt;200),"units_archer_8.png",IF(AND(C798&gt;=200,C798&lt;225),"units_archer_9.png",IF(AND(C798&gt;=225,C798&lt;250),"units_archer_10.png",IF(AND(C798&gt;=250,C798&lt;275),"units_archer_11.png",IF(AND(C798&gt;=275,C798&lt;300),"units_pikeman_12.png","units_pikeman_13.png"))))))))))))</f>
        <v>units_archer_11.png</v>
      </c>
      <c r="E798" s="5" t="str">
        <f t="shared" si="5955"/>
        <v>Lkey_combat_unit_archer_266</v>
      </c>
      <c r="F798" s="6">
        <f t="shared" ref="F798" si="6175">INT(F795+0.9*C798)</f>
        <v>31939</v>
      </c>
      <c r="G798" s="2">
        <f t="shared" ref="G798" si="6176">INT(G795+0.3*C798)</f>
        <v>10533</v>
      </c>
      <c r="H798" s="2">
        <f t="shared" ref="H798" si="6177">INT(H795+0.75*C798)</f>
        <v>26559</v>
      </c>
      <c r="I798" s="2">
        <f t="shared" ref="I798" si="6178">INT(I795+0.4*C798)</f>
        <v>14104</v>
      </c>
      <c r="J798" s="6" t="s">
        <v>23</v>
      </c>
      <c r="K798" s="2">
        <f t="shared" ref="K798:K799" si="6179">INT(K795+0.1*C798)</f>
        <v>3442</v>
      </c>
      <c r="L798" s="2" t="s">
        <v>24</v>
      </c>
      <c r="M798" s="2">
        <f t="shared" ref="M798" si="6180">INT(M795+0.5*C798)</f>
        <v>17729</v>
      </c>
      <c r="N798" s="2" t="s">
        <v>27</v>
      </c>
      <c r="O798" s="2">
        <f t="shared" ref="O798" si="6181">INT(O795+0.05*C798)</f>
        <v>1651</v>
      </c>
      <c r="P798" s="2">
        <f t="shared" si="6004"/>
        <v>249</v>
      </c>
    </row>
    <row r="799" spans="1:16" x14ac:dyDescent="0.25">
      <c r="A799" s="5" t="s">
        <v>825</v>
      </c>
      <c r="B799" s="2" t="s">
        <v>3</v>
      </c>
      <c r="C799" s="2">
        <f t="shared" si="6144"/>
        <v>266</v>
      </c>
      <c r="D799" s="5" t="str">
        <f t="shared" ref="D799" si="6182">IF(AND(C799&gt;0,C799&lt;25),"units_knight_1.png",IF(AND(C799&gt;=25,C799&lt;50),"units_knight_2.png",IF(AND(C799&gt;=50,C799&lt;75),"units_knight_3.png",IF(AND(C799&gt;=75,C799&lt;100),"units_knight_4.png",IF(AND(C799&gt;=100,C799&lt;125),"units_knight_5.png",IF(AND(C799&gt;=125,C799&lt;150),"units_knight_6.png",IF(AND(C799&gt;=150,C799&lt;175),"units_knight_7.png",IF(AND(C799&gt;=175,C799&lt;200),"units_knight_8.png",IF(AND(C799&gt;=200,C799&lt;225),"units_knight_9.png",IF(AND(C799&gt;=225,C799&lt;250),"units_knight_10.png",IF(AND(C799&gt;=250,C799&lt;275),"units_knight_11.png",IF(AND(C799&gt;=275,C799&lt;300),"units_pikeman_12.png","units_pikeman_13.png"))))))))))))</f>
        <v>units_knight_11.png</v>
      </c>
      <c r="E799" s="5" t="str">
        <f t="shared" si="5964"/>
        <v>Lkey_combat_unit_knight_266</v>
      </c>
      <c r="F799" s="6">
        <f t="shared" ref="F799" si="6183">INT(F796+1.1*C799)</f>
        <v>39042</v>
      </c>
      <c r="G799" s="2">
        <f t="shared" ref="G799" si="6184">INT(G796+0.6*C799)</f>
        <v>21225</v>
      </c>
      <c r="H799" s="2">
        <f t="shared" ref="H799" si="6185">INT(H796+0.65*C799)</f>
        <v>22969</v>
      </c>
      <c r="I799" s="2">
        <f t="shared" ref="I799" si="6186">INT(I796+0.2*C799)</f>
        <v>6996</v>
      </c>
      <c r="J799" s="6" t="s">
        <v>23</v>
      </c>
      <c r="K799" s="2">
        <f t="shared" si="6179"/>
        <v>3452</v>
      </c>
      <c r="L799" s="2" t="s">
        <v>24</v>
      </c>
      <c r="M799" s="2">
        <f t="shared" ref="M799:M800" si="6187">INT(M796+0.05*C799)</f>
        <v>1651</v>
      </c>
      <c r="N799" s="2" t="s">
        <v>27</v>
      </c>
      <c r="O799" s="2">
        <f t="shared" ref="O799" si="6188">INT(O796+0.5*C799)</f>
        <v>17719</v>
      </c>
      <c r="P799" s="2">
        <f t="shared" si="6004"/>
        <v>254</v>
      </c>
    </row>
    <row r="800" spans="1:16" x14ac:dyDescent="0.25">
      <c r="A800" s="5" t="s">
        <v>826</v>
      </c>
      <c r="B800" s="2" t="s">
        <v>15</v>
      </c>
      <c r="C800" s="2">
        <f t="shared" si="6144"/>
        <v>267</v>
      </c>
      <c r="D800" s="5" t="str">
        <f t="shared" ref="D800" si="6189">IF(AND(C800&gt;0,C800&lt;25),"units_pikeman_1.png",IF(AND(C800&gt;=25,C800&lt;50),"units_pikeman_2.png",IF(AND(C800&gt;=50,C800&lt;75),"units_pikeman_3.png",IF(AND(C800&gt;=75,C800&lt;100),"units_pikeman_4.png",IF(AND(C800&gt;=100,C800&lt;125),"units_pikeman_5.png",IF(AND(C800&gt;=125,C800&lt;150),"units_pikeman_6.png",IF(AND(C800&gt;=150,C800&lt;175),"units_pikeman_7.png",IF(AND(C800&gt;=175,C800&lt;200),"units_pikeman_8.png",IF(AND(C800&gt;=200,C800&lt;225),"units_pikeman_9.png",IF(AND(C800&gt;=225,C800&lt;250),"units_pikeman_10.png",IF(AND(C800&gt;=250,C800&lt;275),"units_pikeman_11.png",IF(AND(C800&gt;=275,C800&lt;300),"units_pikeman_12.png","units_pikeman_13.png"))))))))))))</f>
        <v>units_pikeman_11.png</v>
      </c>
      <c r="E800" s="5" t="str">
        <f t="shared" si="5972"/>
        <v>Lkey_combat_unit_pikeman_267</v>
      </c>
      <c r="F800" s="6">
        <f t="shared" ref="F800" si="6190">INT(F797+1.3*C800)</f>
        <v>46510</v>
      </c>
      <c r="G800" s="2">
        <f t="shared" ref="G800" si="6191">INT(G797+0.5*C800)</f>
        <v>17832</v>
      </c>
      <c r="H800" s="2">
        <f t="shared" ref="H800" si="6192">INT(H797+0.5*C800)</f>
        <v>17832</v>
      </c>
      <c r="I800" s="2">
        <f t="shared" ref="I800" si="6193">INT(I797+0.7*C800)</f>
        <v>24946</v>
      </c>
      <c r="J800" s="6" t="s">
        <v>23</v>
      </c>
      <c r="K800" s="2">
        <f t="shared" ref="K800" si="6194">INT(K797+0.5*C800)</f>
        <v>17872</v>
      </c>
      <c r="L800" s="2" t="s">
        <v>24</v>
      </c>
      <c r="M800" s="2">
        <f t="shared" si="6187"/>
        <v>1664</v>
      </c>
      <c r="N800" s="2" t="s">
        <v>27</v>
      </c>
      <c r="O800" s="2">
        <f t="shared" ref="O800" si="6195">INT(O797+0.1*C800)</f>
        <v>3458</v>
      </c>
      <c r="P800" s="2">
        <f t="shared" si="6004"/>
        <v>246</v>
      </c>
    </row>
    <row r="801" spans="1:16" x14ac:dyDescent="0.25">
      <c r="A801" s="5" t="s">
        <v>827</v>
      </c>
      <c r="B801" s="2" t="s">
        <v>1</v>
      </c>
      <c r="C801" s="2">
        <f t="shared" si="6144"/>
        <v>267</v>
      </c>
      <c r="D801" s="5" t="str">
        <f t="shared" ref="D801" si="6196">IF(AND(C801&gt;0,C801&lt;25),"units_archer_1.png",IF(AND(C801&gt;=25,C801&lt;50),"units_archer_2.png",IF(AND(C801&gt;=50,C801&lt;75),"units_archer_3.png",IF(AND(C801&gt;=75,C801&lt;100),"units_archer_4.png",IF(AND(C801&gt;=100,C801&lt;125),"units_archer_5.png",IF(AND(C801&gt;=125,C801&lt;150),"units_archer_6.png",IF(AND(C801&gt;=150,C801&lt;175),"units_archer_7.png",IF(AND(C801&gt;=175,C801&lt;200),"units_archer_8.png",IF(AND(C801&gt;=200,C801&lt;225),"units_archer_9.png",IF(AND(C801&gt;=225,C801&lt;250),"units_archer_10.png",IF(AND(C801&gt;=250,C801&lt;275),"units_archer_11.png",IF(AND(C801&gt;=275,C801&lt;300),"units_pikeman_12.png","units_pikeman_13.png"))))))))))))</f>
        <v>units_archer_11.png</v>
      </c>
      <c r="E801" s="5" t="str">
        <f t="shared" si="5980"/>
        <v>Lkey_combat_unit_archer_267</v>
      </c>
      <c r="F801" s="6">
        <f t="shared" ref="F801" si="6197">INT(F798+0.9*C801)</f>
        <v>32179</v>
      </c>
      <c r="G801" s="2">
        <f t="shared" ref="G801" si="6198">INT(G798+0.3*C801)</f>
        <v>10613</v>
      </c>
      <c r="H801" s="2">
        <f t="shared" ref="H801" si="6199">INT(H798+0.75*C801)</f>
        <v>26759</v>
      </c>
      <c r="I801" s="2">
        <f t="shared" ref="I801" si="6200">INT(I798+0.4*C801)</f>
        <v>14210</v>
      </c>
      <c r="J801" s="6" t="s">
        <v>23</v>
      </c>
      <c r="K801" s="2">
        <f t="shared" ref="K801:K802" si="6201">INT(K798+0.1*C801)</f>
        <v>3468</v>
      </c>
      <c r="L801" s="2" t="s">
        <v>24</v>
      </c>
      <c r="M801" s="2">
        <f t="shared" ref="M801" si="6202">INT(M798+0.5*C801)</f>
        <v>17862</v>
      </c>
      <c r="N801" s="2" t="s">
        <v>27</v>
      </c>
      <c r="O801" s="2">
        <f t="shared" ref="O801" si="6203">INT(O798+0.05*C801)</f>
        <v>1664</v>
      </c>
      <c r="P801" s="2">
        <f t="shared" si="6004"/>
        <v>251</v>
      </c>
    </row>
    <row r="802" spans="1:16" x14ac:dyDescent="0.25">
      <c r="A802" s="5" t="s">
        <v>828</v>
      </c>
      <c r="B802" s="2" t="s">
        <v>3</v>
      </c>
      <c r="C802" s="2">
        <f t="shared" si="6144"/>
        <v>267</v>
      </c>
      <c r="D802" s="5" t="str">
        <f t="shared" ref="D802" si="6204">IF(AND(C802&gt;0,C802&lt;25),"units_knight_1.png",IF(AND(C802&gt;=25,C802&lt;50),"units_knight_2.png",IF(AND(C802&gt;=50,C802&lt;75),"units_knight_3.png",IF(AND(C802&gt;=75,C802&lt;100),"units_knight_4.png",IF(AND(C802&gt;=100,C802&lt;125),"units_knight_5.png",IF(AND(C802&gt;=125,C802&lt;150),"units_knight_6.png",IF(AND(C802&gt;=150,C802&lt;175),"units_knight_7.png",IF(AND(C802&gt;=175,C802&lt;200),"units_knight_8.png",IF(AND(C802&gt;=200,C802&lt;225),"units_knight_9.png",IF(AND(C802&gt;=225,C802&lt;250),"units_knight_10.png",IF(AND(C802&gt;=250,C802&lt;275),"units_knight_11.png",IF(AND(C802&gt;=275,C802&lt;300),"units_pikeman_12.png","units_pikeman_13.png"))))))))))))</f>
        <v>units_knight_11.png</v>
      </c>
      <c r="E802" s="5" t="str">
        <f t="shared" si="5989"/>
        <v>Lkey_combat_unit_knight_267</v>
      </c>
      <c r="F802" s="6">
        <f t="shared" ref="F802" si="6205">INT(F799+1.1*C802)</f>
        <v>39335</v>
      </c>
      <c r="G802" s="2">
        <f t="shared" ref="G802" si="6206">INT(G799+0.6*C802)</f>
        <v>21385</v>
      </c>
      <c r="H802" s="2">
        <f t="shared" ref="H802" si="6207">INT(H799+0.65*C802)</f>
        <v>23142</v>
      </c>
      <c r="I802" s="2">
        <f t="shared" ref="I802" si="6208">INT(I799+0.2*C802)</f>
        <v>7049</v>
      </c>
      <c r="J802" s="6" t="s">
        <v>23</v>
      </c>
      <c r="K802" s="2">
        <f t="shared" si="6201"/>
        <v>3478</v>
      </c>
      <c r="L802" s="2" t="s">
        <v>24</v>
      </c>
      <c r="M802" s="2">
        <f t="shared" ref="M802:M803" si="6209">INT(M799+0.05*C802)</f>
        <v>1664</v>
      </c>
      <c r="N802" s="2" t="s">
        <v>27</v>
      </c>
      <c r="O802" s="2">
        <f t="shared" ref="O802" si="6210">INT(O799+0.5*C802)</f>
        <v>17852</v>
      </c>
      <c r="P802" s="2">
        <f t="shared" si="6004"/>
        <v>256</v>
      </c>
    </row>
    <row r="803" spans="1:16" x14ac:dyDescent="0.25">
      <c r="A803" s="5" t="s">
        <v>829</v>
      </c>
      <c r="B803" s="2" t="s">
        <v>15</v>
      </c>
      <c r="C803" s="2">
        <f t="shared" si="6144"/>
        <v>268</v>
      </c>
      <c r="D803" s="5" t="str">
        <f t="shared" ref="D803" si="6211">IF(AND(C803&gt;0,C803&lt;25),"units_pikeman_1.png",IF(AND(C803&gt;=25,C803&lt;50),"units_pikeman_2.png",IF(AND(C803&gt;=50,C803&lt;75),"units_pikeman_3.png",IF(AND(C803&gt;=75,C803&lt;100),"units_pikeman_4.png",IF(AND(C803&gt;=100,C803&lt;125),"units_pikeman_5.png",IF(AND(C803&gt;=125,C803&lt;150),"units_pikeman_6.png",IF(AND(C803&gt;=150,C803&lt;175),"units_pikeman_7.png",IF(AND(C803&gt;=175,C803&lt;200),"units_pikeman_8.png",IF(AND(C803&gt;=200,C803&lt;225),"units_pikeman_9.png",IF(AND(C803&gt;=225,C803&lt;250),"units_pikeman_10.png",IF(AND(C803&gt;=250,C803&lt;275),"units_pikeman_11.png",IF(AND(C803&gt;=275,C803&lt;300),"units_pikeman_12.png","units_pikeman_13.png"))))))))))))</f>
        <v>units_pikeman_11.png</v>
      </c>
      <c r="E803" s="5" t="str">
        <f t="shared" si="5997"/>
        <v>Lkey_combat_unit_pikeman_268</v>
      </c>
      <c r="F803" s="6">
        <f t="shared" ref="F803" si="6212">INT(F800+1.3*C803)</f>
        <v>46858</v>
      </c>
      <c r="G803" s="2">
        <f t="shared" ref="G803" si="6213">INT(G800+0.5*C803)</f>
        <v>17966</v>
      </c>
      <c r="H803" s="2">
        <f t="shared" ref="H803" si="6214">INT(H800+0.5*C803)</f>
        <v>17966</v>
      </c>
      <c r="I803" s="2">
        <f t="shared" ref="I803" si="6215">INT(I800+0.7*C803)</f>
        <v>25133</v>
      </c>
      <c r="J803" s="6" t="s">
        <v>23</v>
      </c>
      <c r="K803" s="2">
        <f t="shared" ref="K803" si="6216">INT(K800+0.5*C803)</f>
        <v>18006</v>
      </c>
      <c r="L803" s="2" t="s">
        <v>24</v>
      </c>
      <c r="M803" s="2">
        <f t="shared" si="6209"/>
        <v>1677</v>
      </c>
      <c r="N803" s="2" t="s">
        <v>27</v>
      </c>
      <c r="O803" s="2">
        <f t="shared" ref="O803" si="6217">INT(O800+0.1*C803)</f>
        <v>3484</v>
      </c>
      <c r="P803" s="2">
        <f t="shared" si="6004"/>
        <v>248</v>
      </c>
    </row>
    <row r="804" spans="1:16" x14ac:dyDescent="0.25">
      <c r="A804" s="5" t="s">
        <v>830</v>
      </c>
      <c r="B804" s="2" t="s">
        <v>1</v>
      </c>
      <c r="C804" s="2">
        <f t="shared" si="6144"/>
        <v>268</v>
      </c>
      <c r="D804" s="5" t="str">
        <f t="shared" ref="D804" si="6218">IF(AND(C804&gt;0,C804&lt;25),"units_archer_1.png",IF(AND(C804&gt;=25,C804&lt;50),"units_archer_2.png",IF(AND(C804&gt;=50,C804&lt;75),"units_archer_3.png",IF(AND(C804&gt;=75,C804&lt;100),"units_archer_4.png",IF(AND(C804&gt;=100,C804&lt;125),"units_archer_5.png",IF(AND(C804&gt;=125,C804&lt;150),"units_archer_6.png",IF(AND(C804&gt;=150,C804&lt;175),"units_archer_7.png",IF(AND(C804&gt;=175,C804&lt;200),"units_archer_8.png",IF(AND(C804&gt;=200,C804&lt;225),"units_archer_9.png",IF(AND(C804&gt;=225,C804&lt;250),"units_archer_10.png",IF(AND(C804&gt;=250,C804&lt;275),"units_archer_11.png",IF(AND(C804&gt;=275,C804&lt;300),"units_pikeman_12.png","units_pikeman_13.png"))))))))))))</f>
        <v>units_archer_11.png</v>
      </c>
      <c r="E804" s="5" t="str">
        <f t="shared" si="6006"/>
        <v>Lkey_combat_unit_archer_268</v>
      </c>
      <c r="F804" s="6">
        <f t="shared" ref="F804" si="6219">INT(F801+0.9*C804)</f>
        <v>32420</v>
      </c>
      <c r="G804" s="2">
        <f t="shared" ref="G804" si="6220">INT(G801+0.3*C804)</f>
        <v>10693</v>
      </c>
      <c r="H804" s="2">
        <f t="shared" ref="H804" si="6221">INT(H801+0.75*C804)</f>
        <v>26960</v>
      </c>
      <c r="I804" s="2">
        <f t="shared" ref="I804" si="6222">INT(I801+0.4*C804)</f>
        <v>14317</v>
      </c>
      <c r="J804" s="6" t="s">
        <v>23</v>
      </c>
      <c r="K804" s="2">
        <f t="shared" ref="K804:K805" si="6223">INT(K801+0.1*C804)</f>
        <v>3494</v>
      </c>
      <c r="L804" s="2" t="s">
        <v>24</v>
      </c>
      <c r="M804" s="2">
        <f t="shared" ref="M804" si="6224">INT(M801+0.5*C804)</f>
        <v>17996</v>
      </c>
      <c r="N804" s="2" t="s">
        <v>27</v>
      </c>
      <c r="O804" s="2">
        <f t="shared" ref="O804" si="6225">INT(O801+0.05*C804)</f>
        <v>1677</v>
      </c>
      <c r="P804" s="2">
        <f t="shared" si="6004"/>
        <v>253</v>
      </c>
    </row>
    <row r="805" spans="1:16" x14ac:dyDescent="0.25">
      <c r="A805" s="5" t="s">
        <v>831</v>
      </c>
      <c r="B805" s="2" t="s">
        <v>3</v>
      </c>
      <c r="C805" s="2">
        <f t="shared" si="6144"/>
        <v>268</v>
      </c>
      <c r="D805" s="5" t="str">
        <f t="shared" ref="D805" si="6226">IF(AND(C805&gt;0,C805&lt;25),"units_knight_1.png",IF(AND(C805&gt;=25,C805&lt;50),"units_knight_2.png",IF(AND(C805&gt;=50,C805&lt;75),"units_knight_3.png",IF(AND(C805&gt;=75,C805&lt;100),"units_knight_4.png",IF(AND(C805&gt;=100,C805&lt;125),"units_knight_5.png",IF(AND(C805&gt;=125,C805&lt;150),"units_knight_6.png",IF(AND(C805&gt;=150,C805&lt;175),"units_knight_7.png",IF(AND(C805&gt;=175,C805&lt;200),"units_knight_8.png",IF(AND(C805&gt;=200,C805&lt;225),"units_knight_9.png",IF(AND(C805&gt;=225,C805&lt;250),"units_knight_10.png",IF(AND(C805&gt;=250,C805&lt;275),"units_knight_11.png",IF(AND(C805&gt;=275,C805&lt;300),"units_pikeman_12.png","units_pikeman_13.png"))))))))))))</f>
        <v>units_knight_11.png</v>
      </c>
      <c r="E805" s="5" t="str">
        <f t="shared" si="6015"/>
        <v>Lkey_combat_unit_knight_268</v>
      </c>
      <c r="F805" s="6">
        <f t="shared" ref="F805" si="6227">INT(F802+1.1*C805)</f>
        <v>39629</v>
      </c>
      <c r="G805" s="2">
        <f t="shared" ref="G805" si="6228">INT(G802+0.6*C805)</f>
        <v>21545</v>
      </c>
      <c r="H805" s="2">
        <f t="shared" ref="H805" si="6229">INT(H802+0.65*C805)</f>
        <v>23316</v>
      </c>
      <c r="I805" s="2">
        <f t="shared" ref="I805" si="6230">INT(I802+0.2*C805)</f>
        <v>7102</v>
      </c>
      <c r="J805" s="6" t="s">
        <v>23</v>
      </c>
      <c r="K805" s="2">
        <f t="shared" si="6223"/>
        <v>3504</v>
      </c>
      <c r="L805" s="2" t="s">
        <v>24</v>
      </c>
      <c r="M805" s="2">
        <f t="shared" ref="M805:M806" si="6231">INT(M802+0.05*C805)</f>
        <v>1677</v>
      </c>
      <c r="N805" s="2" t="s">
        <v>27</v>
      </c>
      <c r="O805" s="2">
        <f t="shared" ref="O805" si="6232">INT(O802+0.5*C805)</f>
        <v>17986</v>
      </c>
      <c r="P805" s="2">
        <f t="shared" si="6004"/>
        <v>258</v>
      </c>
    </row>
    <row r="806" spans="1:16" x14ac:dyDescent="0.25">
      <c r="A806" s="5" t="s">
        <v>832</v>
      </c>
      <c r="B806" s="2" t="s">
        <v>15</v>
      </c>
      <c r="C806" s="2">
        <f t="shared" si="6144"/>
        <v>269</v>
      </c>
      <c r="D806" s="5" t="str">
        <f t="shared" ref="D806" si="6233">IF(AND(C806&gt;0,C806&lt;25),"units_pikeman_1.png",IF(AND(C806&gt;=25,C806&lt;50),"units_pikeman_2.png",IF(AND(C806&gt;=50,C806&lt;75),"units_pikeman_3.png",IF(AND(C806&gt;=75,C806&lt;100),"units_pikeman_4.png",IF(AND(C806&gt;=100,C806&lt;125),"units_pikeman_5.png",IF(AND(C806&gt;=125,C806&lt;150),"units_pikeman_6.png",IF(AND(C806&gt;=150,C806&lt;175),"units_pikeman_7.png",IF(AND(C806&gt;=175,C806&lt;200),"units_pikeman_8.png",IF(AND(C806&gt;=200,C806&lt;225),"units_pikeman_9.png",IF(AND(C806&gt;=225,C806&lt;250),"units_pikeman_10.png",IF(AND(C806&gt;=250,C806&lt;275),"units_pikeman_11.png",IF(AND(C806&gt;=275,C806&lt;300),"units_pikeman_12.png","units_pikeman_13.png"))))))))))))</f>
        <v>units_pikeman_11.png</v>
      </c>
      <c r="E806" s="5" t="str">
        <f t="shared" si="6023"/>
        <v>Lkey_combat_unit_pikeman_269</v>
      </c>
      <c r="F806" s="6">
        <f t="shared" ref="F806" si="6234">INT(F803+1.3*C806)</f>
        <v>47207</v>
      </c>
      <c r="G806" s="2">
        <f t="shared" ref="G806" si="6235">INT(G803+0.5*C806)</f>
        <v>18100</v>
      </c>
      <c r="H806" s="2">
        <f t="shared" ref="H806" si="6236">INT(H803+0.5*C806)</f>
        <v>18100</v>
      </c>
      <c r="I806" s="2">
        <f t="shared" ref="I806" si="6237">INT(I803+0.7*C806)</f>
        <v>25321</v>
      </c>
      <c r="J806" s="6" t="s">
        <v>23</v>
      </c>
      <c r="K806" s="2">
        <f t="shared" ref="K806" si="6238">INT(K803+0.5*C806)</f>
        <v>18140</v>
      </c>
      <c r="L806" s="2" t="s">
        <v>24</v>
      </c>
      <c r="M806" s="2">
        <f t="shared" si="6231"/>
        <v>1690</v>
      </c>
      <c r="N806" s="2" t="s">
        <v>27</v>
      </c>
      <c r="O806" s="2">
        <f t="shared" ref="O806" si="6239">INT(O803+0.1*C806)</f>
        <v>3510</v>
      </c>
      <c r="P806" s="2">
        <f t="shared" si="6004"/>
        <v>250</v>
      </c>
    </row>
    <row r="807" spans="1:16" x14ac:dyDescent="0.25">
      <c r="A807" s="5" t="s">
        <v>833</v>
      </c>
      <c r="B807" s="2" t="s">
        <v>1</v>
      </c>
      <c r="C807" s="2">
        <f t="shared" si="6144"/>
        <v>269</v>
      </c>
      <c r="D807" s="5" t="str">
        <f t="shared" ref="D807" si="6240">IF(AND(C807&gt;0,C807&lt;25),"units_archer_1.png",IF(AND(C807&gt;=25,C807&lt;50),"units_archer_2.png",IF(AND(C807&gt;=50,C807&lt;75),"units_archer_3.png",IF(AND(C807&gt;=75,C807&lt;100),"units_archer_4.png",IF(AND(C807&gt;=100,C807&lt;125),"units_archer_5.png",IF(AND(C807&gt;=125,C807&lt;150),"units_archer_6.png",IF(AND(C807&gt;=150,C807&lt;175),"units_archer_7.png",IF(AND(C807&gt;=175,C807&lt;200),"units_archer_8.png",IF(AND(C807&gt;=200,C807&lt;225),"units_archer_9.png",IF(AND(C807&gt;=225,C807&lt;250),"units_archer_10.png",IF(AND(C807&gt;=250,C807&lt;275),"units_archer_11.png",IF(AND(C807&gt;=275,C807&lt;300),"units_pikeman_12.png","units_pikeman_13.png"))))))))))))</f>
        <v>units_archer_11.png</v>
      </c>
      <c r="E807" s="5" t="str">
        <f t="shared" si="6031"/>
        <v>Lkey_combat_unit_archer_269</v>
      </c>
      <c r="F807" s="6">
        <f t="shared" ref="F807" si="6241">INT(F804+0.9*C807)</f>
        <v>32662</v>
      </c>
      <c r="G807" s="2">
        <f t="shared" ref="G807" si="6242">INT(G804+0.3*C807)</f>
        <v>10773</v>
      </c>
      <c r="H807" s="2">
        <f t="shared" ref="H807" si="6243">INT(H804+0.75*C807)</f>
        <v>27161</v>
      </c>
      <c r="I807" s="2">
        <f t="shared" ref="I807" si="6244">INT(I804+0.4*C807)</f>
        <v>14424</v>
      </c>
      <c r="J807" s="6" t="s">
        <v>23</v>
      </c>
      <c r="K807" s="2">
        <f t="shared" ref="K807:K808" si="6245">INT(K804+0.1*C807)</f>
        <v>3520</v>
      </c>
      <c r="L807" s="2" t="s">
        <v>24</v>
      </c>
      <c r="M807" s="2">
        <f t="shared" ref="M807" si="6246">INT(M804+0.5*C807)</f>
        <v>18130</v>
      </c>
      <c r="N807" s="2" t="s">
        <v>27</v>
      </c>
      <c r="O807" s="2">
        <f t="shared" ref="O807" si="6247">INT(O804+0.05*C807)</f>
        <v>1690</v>
      </c>
      <c r="P807" s="2">
        <f t="shared" si="6004"/>
        <v>255</v>
      </c>
    </row>
    <row r="808" spans="1:16" x14ac:dyDescent="0.25">
      <c r="A808" s="5" t="s">
        <v>834</v>
      </c>
      <c r="B808" s="2" t="s">
        <v>3</v>
      </c>
      <c r="C808" s="2">
        <f t="shared" si="6144"/>
        <v>269</v>
      </c>
      <c r="D808" s="5" t="str">
        <f t="shared" ref="D808" si="6248">IF(AND(C808&gt;0,C808&lt;25),"units_knight_1.png",IF(AND(C808&gt;=25,C808&lt;50),"units_knight_2.png",IF(AND(C808&gt;=50,C808&lt;75),"units_knight_3.png",IF(AND(C808&gt;=75,C808&lt;100),"units_knight_4.png",IF(AND(C808&gt;=100,C808&lt;125),"units_knight_5.png",IF(AND(C808&gt;=125,C808&lt;150),"units_knight_6.png",IF(AND(C808&gt;=150,C808&lt;175),"units_knight_7.png",IF(AND(C808&gt;=175,C808&lt;200),"units_knight_8.png",IF(AND(C808&gt;=200,C808&lt;225),"units_knight_9.png",IF(AND(C808&gt;=225,C808&lt;250),"units_knight_10.png",IF(AND(C808&gt;=250,C808&lt;275),"units_knight_11.png",IF(AND(C808&gt;=275,C808&lt;300),"units_pikeman_12.png","units_pikeman_13.png"))))))))))))</f>
        <v>units_knight_11.png</v>
      </c>
      <c r="E808" s="5" t="str">
        <f t="shared" si="6040"/>
        <v>Lkey_combat_unit_knight_269</v>
      </c>
      <c r="F808" s="6">
        <f t="shared" ref="F808" si="6249">INT(F805+1.1*C808)</f>
        <v>39924</v>
      </c>
      <c r="G808" s="2">
        <f t="shared" ref="G808" si="6250">INT(G805+0.6*C808)</f>
        <v>21706</v>
      </c>
      <c r="H808" s="2">
        <f t="shared" ref="H808" si="6251">INT(H805+0.65*C808)</f>
        <v>23490</v>
      </c>
      <c r="I808" s="2">
        <f t="shared" ref="I808" si="6252">INT(I805+0.2*C808)</f>
        <v>7155</v>
      </c>
      <c r="J808" s="6" t="s">
        <v>23</v>
      </c>
      <c r="K808" s="2">
        <f t="shared" si="6245"/>
        <v>3530</v>
      </c>
      <c r="L808" s="2" t="s">
        <v>24</v>
      </c>
      <c r="M808" s="2">
        <f t="shared" ref="M808:M809" si="6253">INT(M805+0.05*C808)</f>
        <v>1690</v>
      </c>
      <c r="N808" s="2" t="s">
        <v>27</v>
      </c>
      <c r="O808" s="2">
        <f t="shared" ref="O808" si="6254">INT(O805+0.5*C808)</f>
        <v>18120</v>
      </c>
      <c r="P808" s="2">
        <f t="shared" si="6004"/>
        <v>260</v>
      </c>
    </row>
    <row r="809" spans="1:16" x14ac:dyDescent="0.25">
      <c r="A809" s="5" t="s">
        <v>835</v>
      </c>
      <c r="B809" s="2" t="s">
        <v>15</v>
      </c>
      <c r="C809" s="2">
        <f t="shared" si="6144"/>
        <v>270</v>
      </c>
      <c r="D809" s="5" t="str">
        <f t="shared" ref="D809" si="6255">IF(AND(C809&gt;0,C809&lt;25),"units_pikeman_1.png",IF(AND(C809&gt;=25,C809&lt;50),"units_pikeman_2.png",IF(AND(C809&gt;=50,C809&lt;75),"units_pikeman_3.png",IF(AND(C809&gt;=75,C809&lt;100),"units_pikeman_4.png",IF(AND(C809&gt;=100,C809&lt;125),"units_pikeman_5.png",IF(AND(C809&gt;=125,C809&lt;150),"units_pikeman_6.png",IF(AND(C809&gt;=150,C809&lt;175),"units_pikeman_7.png",IF(AND(C809&gt;=175,C809&lt;200),"units_pikeman_8.png",IF(AND(C809&gt;=200,C809&lt;225),"units_pikeman_9.png",IF(AND(C809&gt;=225,C809&lt;250),"units_pikeman_10.png",IF(AND(C809&gt;=250,C809&lt;275),"units_pikeman_11.png",IF(AND(C809&gt;=275,C809&lt;300),"units_pikeman_12.png","units_pikeman_13.png"))))))))))))</f>
        <v>units_pikeman_11.png</v>
      </c>
      <c r="E809" s="5" t="str">
        <f t="shared" si="6048"/>
        <v>Lkey_combat_unit_pikeman_270</v>
      </c>
      <c r="F809" s="6">
        <f t="shared" ref="F809" si="6256">INT(F806+1.3*C809)</f>
        <v>47558</v>
      </c>
      <c r="G809" s="2">
        <f t="shared" ref="G809" si="6257">INT(G806+0.5*C809)</f>
        <v>18235</v>
      </c>
      <c r="H809" s="2">
        <f t="shared" ref="H809" si="6258">INT(H806+0.5*C809)</f>
        <v>18235</v>
      </c>
      <c r="I809" s="2">
        <f t="shared" ref="I809" si="6259">INT(I806+0.7*C809)</f>
        <v>25510</v>
      </c>
      <c r="J809" s="6" t="s">
        <v>23</v>
      </c>
      <c r="K809" s="2">
        <f t="shared" ref="K809" si="6260">INT(K806+0.5*C809)</f>
        <v>18275</v>
      </c>
      <c r="L809" s="2" t="s">
        <v>24</v>
      </c>
      <c r="M809" s="2">
        <f t="shared" si="6253"/>
        <v>1703</v>
      </c>
      <c r="N809" s="2" t="s">
        <v>27</v>
      </c>
      <c r="O809" s="2">
        <f t="shared" ref="O809" si="6261">INT(O806+0.1*C809)</f>
        <v>3537</v>
      </c>
      <c r="P809" s="2">
        <f t="shared" si="6004"/>
        <v>252</v>
      </c>
    </row>
    <row r="810" spans="1:16" x14ac:dyDescent="0.25">
      <c r="A810" s="5" t="s">
        <v>836</v>
      </c>
      <c r="B810" s="2" t="s">
        <v>1</v>
      </c>
      <c r="C810" s="2">
        <f t="shared" si="6144"/>
        <v>270</v>
      </c>
      <c r="D810" s="5" t="str">
        <f t="shared" ref="D810" si="6262">IF(AND(C810&gt;0,C810&lt;25),"units_archer_1.png",IF(AND(C810&gt;=25,C810&lt;50),"units_archer_2.png",IF(AND(C810&gt;=50,C810&lt;75),"units_archer_3.png",IF(AND(C810&gt;=75,C810&lt;100),"units_archer_4.png",IF(AND(C810&gt;=100,C810&lt;125),"units_archer_5.png",IF(AND(C810&gt;=125,C810&lt;150),"units_archer_6.png",IF(AND(C810&gt;=150,C810&lt;175),"units_archer_7.png",IF(AND(C810&gt;=175,C810&lt;200),"units_archer_8.png",IF(AND(C810&gt;=200,C810&lt;225),"units_archer_9.png",IF(AND(C810&gt;=225,C810&lt;250),"units_archer_10.png",IF(AND(C810&gt;=250,C810&lt;275),"units_archer_11.png",IF(AND(C810&gt;=275,C810&lt;300),"units_pikeman_12.png","units_pikeman_13.png"))))))))))))</f>
        <v>units_archer_11.png</v>
      </c>
      <c r="E810" s="5" t="str">
        <f t="shared" si="6056"/>
        <v>Lkey_combat_unit_archer_270</v>
      </c>
      <c r="F810" s="6">
        <f t="shared" ref="F810" si="6263">INT(F807+0.9*C810)</f>
        <v>32905</v>
      </c>
      <c r="G810" s="2">
        <f t="shared" ref="G810" si="6264">INT(G807+0.3*C810)</f>
        <v>10854</v>
      </c>
      <c r="H810" s="2">
        <f t="shared" ref="H810" si="6265">INT(H807+0.75*C810)</f>
        <v>27363</v>
      </c>
      <c r="I810" s="2">
        <f t="shared" ref="I810" si="6266">INT(I807+0.4*C810)</f>
        <v>14532</v>
      </c>
      <c r="J810" s="6" t="s">
        <v>23</v>
      </c>
      <c r="K810" s="2">
        <f t="shared" ref="K810:K811" si="6267">INT(K807+0.1*C810)</f>
        <v>3547</v>
      </c>
      <c r="L810" s="2" t="s">
        <v>24</v>
      </c>
      <c r="M810" s="2">
        <f t="shared" ref="M810" si="6268">INT(M807+0.5*C810)</f>
        <v>18265</v>
      </c>
      <c r="N810" s="2" t="s">
        <v>27</v>
      </c>
      <c r="O810" s="2">
        <f t="shared" ref="O810" si="6269">INT(O807+0.05*C810)</f>
        <v>1703</v>
      </c>
      <c r="P810" s="2">
        <f t="shared" si="6004"/>
        <v>257</v>
      </c>
    </row>
    <row r="811" spans="1:16" x14ac:dyDescent="0.25">
      <c r="A811" s="5" t="s">
        <v>837</v>
      </c>
      <c r="B811" s="2" t="s">
        <v>3</v>
      </c>
      <c r="C811" s="2">
        <f t="shared" si="6144"/>
        <v>270</v>
      </c>
      <c r="D811" s="5" t="str">
        <f t="shared" ref="D811" si="6270">IF(AND(C811&gt;0,C811&lt;25),"units_knight_1.png",IF(AND(C811&gt;=25,C811&lt;50),"units_knight_2.png",IF(AND(C811&gt;=50,C811&lt;75),"units_knight_3.png",IF(AND(C811&gt;=75,C811&lt;100),"units_knight_4.png",IF(AND(C811&gt;=100,C811&lt;125),"units_knight_5.png",IF(AND(C811&gt;=125,C811&lt;150),"units_knight_6.png",IF(AND(C811&gt;=150,C811&lt;175),"units_knight_7.png",IF(AND(C811&gt;=175,C811&lt;200),"units_knight_8.png",IF(AND(C811&gt;=200,C811&lt;225),"units_knight_9.png",IF(AND(C811&gt;=225,C811&lt;250),"units_knight_10.png",IF(AND(C811&gt;=250,C811&lt;275),"units_knight_11.png",IF(AND(C811&gt;=275,C811&lt;300),"units_pikeman_12.png","units_pikeman_13.png"))))))))))))</f>
        <v>units_knight_11.png</v>
      </c>
      <c r="E811" s="5" t="str">
        <f t="shared" si="6065"/>
        <v>Lkey_combat_unit_knight_270</v>
      </c>
      <c r="F811" s="6">
        <f t="shared" ref="F811" si="6271">INT(F808+1.1*C811)</f>
        <v>40221</v>
      </c>
      <c r="G811" s="2">
        <f t="shared" ref="G811" si="6272">INT(G808+0.6*C811)</f>
        <v>21868</v>
      </c>
      <c r="H811" s="2">
        <f t="shared" ref="H811" si="6273">INT(H808+0.65*C811)</f>
        <v>23665</v>
      </c>
      <c r="I811" s="2">
        <f t="shared" ref="I811" si="6274">INT(I808+0.2*C811)</f>
        <v>7209</v>
      </c>
      <c r="J811" s="6" t="s">
        <v>23</v>
      </c>
      <c r="K811" s="2">
        <f t="shared" si="6267"/>
        <v>3557</v>
      </c>
      <c r="L811" s="2" t="s">
        <v>24</v>
      </c>
      <c r="M811" s="2">
        <f t="shared" ref="M811:M812" si="6275">INT(M808+0.05*C811)</f>
        <v>1703</v>
      </c>
      <c r="N811" s="2" t="s">
        <v>27</v>
      </c>
      <c r="O811" s="2">
        <f t="shared" ref="O811" si="6276">INT(O808+0.5*C811)</f>
        <v>18255</v>
      </c>
      <c r="P811" s="2">
        <f t="shared" si="6004"/>
        <v>262</v>
      </c>
    </row>
    <row r="812" spans="1:16" x14ac:dyDescent="0.25">
      <c r="A812" s="5" t="s">
        <v>838</v>
      </c>
      <c r="B812" s="2" t="s">
        <v>15</v>
      </c>
      <c r="C812" s="2">
        <f t="shared" si="6144"/>
        <v>271</v>
      </c>
      <c r="D812" s="5" t="str">
        <f t="shared" ref="D812" si="6277">IF(AND(C812&gt;0,C812&lt;25),"units_pikeman_1.png",IF(AND(C812&gt;=25,C812&lt;50),"units_pikeman_2.png",IF(AND(C812&gt;=50,C812&lt;75),"units_pikeman_3.png",IF(AND(C812&gt;=75,C812&lt;100),"units_pikeman_4.png",IF(AND(C812&gt;=100,C812&lt;125),"units_pikeman_5.png",IF(AND(C812&gt;=125,C812&lt;150),"units_pikeman_6.png",IF(AND(C812&gt;=150,C812&lt;175),"units_pikeman_7.png",IF(AND(C812&gt;=175,C812&lt;200),"units_pikeman_8.png",IF(AND(C812&gt;=200,C812&lt;225),"units_pikeman_9.png",IF(AND(C812&gt;=225,C812&lt;250),"units_pikeman_10.png",IF(AND(C812&gt;=250,C812&lt;275),"units_pikeman_11.png",IF(AND(C812&gt;=275,C812&lt;300),"units_pikeman_12.png","units_pikeman_13.png"))))))))))))</f>
        <v>units_pikeman_11.png</v>
      </c>
      <c r="E812" s="5" t="str">
        <f t="shared" si="6073"/>
        <v>Lkey_combat_unit_pikeman_271</v>
      </c>
      <c r="F812" s="6">
        <f t="shared" ref="F812" si="6278">INT(F809+1.3*C812)</f>
        <v>47910</v>
      </c>
      <c r="G812" s="2">
        <f t="shared" ref="G812" si="6279">INT(G809+0.5*C812)</f>
        <v>18370</v>
      </c>
      <c r="H812" s="2">
        <f t="shared" ref="H812" si="6280">INT(H809+0.5*C812)</f>
        <v>18370</v>
      </c>
      <c r="I812" s="2">
        <f t="shared" ref="I812" si="6281">INT(I809+0.7*C812)</f>
        <v>25699</v>
      </c>
      <c r="J812" s="6" t="s">
        <v>23</v>
      </c>
      <c r="K812" s="2">
        <f t="shared" ref="K812" si="6282">INT(K809+0.5*C812)</f>
        <v>18410</v>
      </c>
      <c r="L812" s="2" t="s">
        <v>24</v>
      </c>
      <c r="M812" s="2">
        <f t="shared" si="6275"/>
        <v>1716</v>
      </c>
      <c r="N812" s="2" t="s">
        <v>27</v>
      </c>
      <c r="O812" s="2">
        <f t="shared" ref="O812" si="6283">INT(O809+0.1*C812)</f>
        <v>3564</v>
      </c>
      <c r="P812" s="2">
        <f t="shared" si="6004"/>
        <v>254</v>
      </c>
    </row>
    <row r="813" spans="1:16" x14ac:dyDescent="0.25">
      <c r="A813" s="5" t="s">
        <v>839</v>
      </c>
      <c r="B813" s="2" t="s">
        <v>1</v>
      </c>
      <c r="C813" s="2">
        <f t="shared" si="6144"/>
        <v>271</v>
      </c>
      <c r="D813" s="5" t="str">
        <f t="shared" ref="D813" si="6284">IF(AND(C813&gt;0,C813&lt;25),"units_archer_1.png",IF(AND(C813&gt;=25,C813&lt;50),"units_archer_2.png",IF(AND(C813&gt;=50,C813&lt;75),"units_archer_3.png",IF(AND(C813&gt;=75,C813&lt;100),"units_archer_4.png",IF(AND(C813&gt;=100,C813&lt;125),"units_archer_5.png",IF(AND(C813&gt;=125,C813&lt;150),"units_archer_6.png",IF(AND(C813&gt;=150,C813&lt;175),"units_archer_7.png",IF(AND(C813&gt;=175,C813&lt;200),"units_archer_8.png",IF(AND(C813&gt;=200,C813&lt;225),"units_archer_9.png",IF(AND(C813&gt;=225,C813&lt;250),"units_archer_10.png",IF(AND(C813&gt;=250,C813&lt;275),"units_archer_11.png",IF(AND(C813&gt;=275,C813&lt;300),"units_pikeman_12.png","units_pikeman_13.png"))))))))))))</f>
        <v>units_archer_11.png</v>
      </c>
      <c r="E813" s="5" t="str">
        <f t="shared" si="6081"/>
        <v>Lkey_combat_unit_archer_271</v>
      </c>
      <c r="F813" s="6">
        <f t="shared" ref="F813" si="6285">INT(F810+0.9*C813)</f>
        <v>33148</v>
      </c>
      <c r="G813" s="2">
        <f t="shared" ref="G813" si="6286">INT(G810+0.3*C813)</f>
        <v>10935</v>
      </c>
      <c r="H813" s="2">
        <f t="shared" ref="H813" si="6287">INT(H810+0.75*C813)</f>
        <v>27566</v>
      </c>
      <c r="I813" s="2">
        <f t="shared" ref="I813" si="6288">INT(I810+0.4*C813)</f>
        <v>14640</v>
      </c>
      <c r="J813" s="6" t="s">
        <v>23</v>
      </c>
      <c r="K813" s="2">
        <f t="shared" ref="K813:K814" si="6289">INT(K810+0.1*C813)</f>
        <v>3574</v>
      </c>
      <c r="L813" s="2" t="s">
        <v>24</v>
      </c>
      <c r="M813" s="2">
        <f t="shared" ref="M813" si="6290">INT(M810+0.5*C813)</f>
        <v>18400</v>
      </c>
      <c r="N813" s="2" t="s">
        <v>27</v>
      </c>
      <c r="O813" s="2">
        <f t="shared" ref="O813" si="6291">INT(O810+0.05*C813)</f>
        <v>1716</v>
      </c>
      <c r="P813" s="2">
        <f t="shared" si="6004"/>
        <v>259</v>
      </c>
    </row>
    <row r="814" spans="1:16" x14ac:dyDescent="0.25">
      <c r="A814" s="5" t="s">
        <v>840</v>
      </c>
      <c r="B814" s="2" t="s">
        <v>3</v>
      </c>
      <c r="C814" s="2">
        <f t="shared" si="6144"/>
        <v>271</v>
      </c>
      <c r="D814" s="5" t="str">
        <f t="shared" ref="D814" si="6292">IF(AND(C814&gt;0,C814&lt;25),"units_knight_1.png",IF(AND(C814&gt;=25,C814&lt;50),"units_knight_2.png",IF(AND(C814&gt;=50,C814&lt;75),"units_knight_3.png",IF(AND(C814&gt;=75,C814&lt;100),"units_knight_4.png",IF(AND(C814&gt;=100,C814&lt;125),"units_knight_5.png",IF(AND(C814&gt;=125,C814&lt;150),"units_knight_6.png",IF(AND(C814&gt;=150,C814&lt;175),"units_knight_7.png",IF(AND(C814&gt;=175,C814&lt;200),"units_knight_8.png",IF(AND(C814&gt;=200,C814&lt;225),"units_knight_9.png",IF(AND(C814&gt;=225,C814&lt;250),"units_knight_10.png",IF(AND(C814&gt;=250,C814&lt;275),"units_knight_11.png",IF(AND(C814&gt;=275,C814&lt;300),"units_pikeman_12.png","units_pikeman_13.png"))))))))))))</f>
        <v>units_knight_11.png</v>
      </c>
      <c r="E814" s="5" t="str">
        <f t="shared" si="6090"/>
        <v>Lkey_combat_unit_knight_271</v>
      </c>
      <c r="F814" s="6">
        <f t="shared" ref="F814" si="6293">INT(F811+1.1*C814)</f>
        <v>40519</v>
      </c>
      <c r="G814" s="2">
        <f t="shared" ref="G814" si="6294">INT(G811+0.6*C814)</f>
        <v>22030</v>
      </c>
      <c r="H814" s="2">
        <f t="shared" ref="H814" si="6295">INT(H811+0.65*C814)</f>
        <v>23841</v>
      </c>
      <c r="I814" s="2">
        <f t="shared" ref="I814" si="6296">INT(I811+0.2*C814)</f>
        <v>7263</v>
      </c>
      <c r="J814" s="6" t="s">
        <v>23</v>
      </c>
      <c r="K814" s="2">
        <f t="shared" si="6289"/>
        <v>3584</v>
      </c>
      <c r="L814" s="2" t="s">
        <v>24</v>
      </c>
      <c r="M814" s="2">
        <f t="shared" ref="M814:M815" si="6297">INT(M811+0.05*C814)</f>
        <v>1716</v>
      </c>
      <c r="N814" s="2" t="s">
        <v>27</v>
      </c>
      <c r="O814" s="2">
        <f t="shared" ref="O814" si="6298">INT(O811+0.5*C814)</f>
        <v>18390</v>
      </c>
      <c r="P814" s="2">
        <f t="shared" si="6004"/>
        <v>264</v>
      </c>
    </row>
    <row r="815" spans="1:16" x14ac:dyDescent="0.25">
      <c r="A815" s="5" t="s">
        <v>841</v>
      </c>
      <c r="B815" s="2" t="s">
        <v>15</v>
      </c>
      <c r="C815" s="2">
        <f t="shared" si="6144"/>
        <v>272</v>
      </c>
      <c r="D815" s="5" t="str">
        <f t="shared" ref="D815" si="6299">IF(AND(C815&gt;0,C815&lt;25),"units_pikeman_1.png",IF(AND(C815&gt;=25,C815&lt;50),"units_pikeman_2.png",IF(AND(C815&gt;=50,C815&lt;75),"units_pikeman_3.png",IF(AND(C815&gt;=75,C815&lt;100),"units_pikeman_4.png",IF(AND(C815&gt;=100,C815&lt;125),"units_pikeman_5.png",IF(AND(C815&gt;=125,C815&lt;150),"units_pikeman_6.png",IF(AND(C815&gt;=150,C815&lt;175),"units_pikeman_7.png",IF(AND(C815&gt;=175,C815&lt;200),"units_pikeman_8.png",IF(AND(C815&gt;=200,C815&lt;225),"units_pikeman_9.png",IF(AND(C815&gt;=225,C815&lt;250),"units_pikeman_10.png",IF(AND(C815&gt;=250,C815&lt;275),"units_pikeman_11.png",IF(AND(C815&gt;=275,C815&lt;300),"units_pikeman_12.png","units_pikeman_13.png"))))))))))))</f>
        <v>units_pikeman_11.png</v>
      </c>
      <c r="E815" s="5" t="str">
        <f t="shared" ref="E815" si="6300">"Lkey_combat_unit_pikeman_"&amp;C815</f>
        <v>Lkey_combat_unit_pikeman_272</v>
      </c>
      <c r="F815" s="6">
        <f t="shared" ref="F815" si="6301">INT(F812+1.3*C815)</f>
        <v>48263</v>
      </c>
      <c r="G815" s="2">
        <f t="shared" ref="G815" si="6302">INT(G812+0.5*C815)</f>
        <v>18506</v>
      </c>
      <c r="H815" s="2">
        <f t="shared" ref="H815" si="6303">INT(H812+0.5*C815)</f>
        <v>18506</v>
      </c>
      <c r="I815" s="2">
        <f t="shared" ref="I815" si="6304">INT(I812+0.7*C815)</f>
        <v>25889</v>
      </c>
      <c r="J815" s="6" t="s">
        <v>23</v>
      </c>
      <c r="K815" s="2">
        <f t="shared" ref="K815" si="6305">INT(K812+0.5*C815)</f>
        <v>18546</v>
      </c>
      <c r="L815" s="2" t="s">
        <v>24</v>
      </c>
      <c r="M815" s="2">
        <f t="shared" si="6297"/>
        <v>1729</v>
      </c>
      <c r="N815" s="2" t="s">
        <v>27</v>
      </c>
      <c r="O815" s="2">
        <f t="shared" ref="O815" si="6306">INT(O812+0.1*C815)</f>
        <v>3591</v>
      </c>
      <c r="P815" s="2">
        <f t="shared" si="6004"/>
        <v>256</v>
      </c>
    </row>
    <row r="816" spans="1:16" x14ac:dyDescent="0.25">
      <c r="A816" s="5" t="s">
        <v>842</v>
      </c>
      <c r="B816" s="2" t="s">
        <v>1</v>
      </c>
      <c r="C816" s="2">
        <f t="shared" si="6144"/>
        <v>272</v>
      </c>
      <c r="D816" s="5" t="str">
        <f t="shared" ref="D816" si="6307">IF(AND(C816&gt;0,C816&lt;25),"units_archer_1.png",IF(AND(C816&gt;=25,C816&lt;50),"units_archer_2.png",IF(AND(C816&gt;=50,C816&lt;75),"units_archer_3.png",IF(AND(C816&gt;=75,C816&lt;100),"units_archer_4.png",IF(AND(C816&gt;=100,C816&lt;125),"units_archer_5.png",IF(AND(C816&gt;=125,C816&lt;150),"units_archer_6.png",IF(AND(C816&gt;=150,C816&lt;175),"units_archer_7.png",IF(AND(C816&gt;=175,C816&lt;200),"units_archer_8.png",IF(AND(C816&gt;=200,C816&lt;225),"units_archer_9.png",IF(AND(C816&gt;=225,C816&lt;250),"units_archer_10.png",IF(AND(C816&gt;=250,C816&lt;275),"units_archer_11.png",IF(AND(C816&gt;=275,C816&lt;300),"units_pikeman_12.png","units_pikeman_13.png"))))))))))))</f>
        <v>units_archer_11.png</v>
      </c>
      <c r="E816" s="5" t="str">
        <f t="shared" ref="E816" si="6308">"Lkey_combat_unit_archer_"&amp;C816</f>
        <v>Lkey_combat_unit_archer_272</v>
      </c>
      <c r="F816" s="6">
        <f t="shared" ref="F816" si="6309">INT(F813+0.9*C816)</f>
        <v>33392</v>
      </c>
      <c r="G816" s="2">
        <f t="shared" ref="G816" si="6310">INT(G813+0.3*C816)</f>
        <v>11016</v>
      </c>
      <c r="H816" s="2">
        <f t="shared" ref="H816" si="6311">INT(H813+0.75*C816)</f>
        <v>27770</v>
      </c>
      <c r="I816" s="2">
        <f t="shared" ref="I816" si="6312">INT(I813+0.4*C816)</f>
        <v>14748</v>
      </c>
      <c r="J816" s="6" t="s">
        <v>23</v>
      </c>
      <c r="K816" s="2">
        <f t="shared" ref="K816:K817" si="6313">INT(K813+0.1*C816)</f>
        <v>3601</v>
      </c>
      <c r="L816" s="2" t="s">
        <v>24</v>
      </c>
      <c r="M816" s="2">
        <f t="shared" ref="M816" si="6314">INT(M813+0.5*C816)</f>
        <v>18536</v>
      </c>
      <c r="N816" s="2" t="s">
        <v>27</v>
      </c>
      <c r="O816" s="2">
        <f t="shared" ref="O816" si="6315">INT(O813+0.05*C816)</f>
        <v>1729</v>
      </c>
      <c r="P816" s="2">
        <f t="shared" si="6004"/>
        <v>261</v>
      </c>
    </row>
    <row r="817" spans="1:16" x14ac:dyDescent="0.25">
      <c r="A817" s="5" t="s">
        <v>843</v>
      </c>
      <c r="B817" s="2" t="s">
        <v>3</v>
      </c>
      <c r="C817" s="2">
        <f t="shared" si="6144"/>
        <v>272</v>
      </c>
      <c r="D817" s="5" t="str">
        <f t="shared" ref="D817" si="6316">IF(AND(C817&gt;0,C817&lt;25),"units_knight_1.png",IF(AND(C817&gt;=25,C817&lt;50),"units_knight_2.png",IF(AND(C817&gt;=50,C817&lt;75),"units_knight_3.png",IF(AND(C817&gt;=75,C817&lt;100),"units_knight_4.png",IF(AND(C817&gt;=100,C817&lt;125),"units_knight_5.png",IF(AND(C817&gt;=125,C817&lt;150),"units_knight_6.png",IF(AND(C817&gt;=150,C817&lt;175),"units_knight_7.png",IF(AND(C817&gt;=175,C817&lt;200),"units_knight_8.png",IF(AND(C817&gt;=200,C817&lt;225),"units_knight_9.png",IF(AND(C817&gt;=225,C817&lt;250),"units_knight_10.png",IF(AND(C817&gt;=250,C817&lt;275),"units_knight_11.png",IF(AND(C817&gt;=275,C817&lt;300),"units_pikeman_12.png","units_pikeman_13.png"))))))))))))</f>
        <v>units_knight_11.png</v>
      </c>
      <c r="E817" s="5" t="str">
        <f t="shared" ref="E817" si="6317">"Lkey_combat_unit_knight_"&amp;C817</f>
        <v>Lkey_combat_unit_knight_272</v>
      </c>
      <c r="F817" s="6">
        <f t="shared" ref="F817" si="6318">INT(F814+1.1*C817)</f>
        <v>40818</v>
      </c>
      <c r="G817" s="2">
        <f t="shared" ref="G817" si="6319">INT(G814+0.6*C817)</f>
        <v>22193</v>
      </c>
      <c r="H817" s="2">
        <f t="shared" ref="H817" si="6320">INT(H814+0.65*C817)</f>
        <v>24017</v>
      </c>
      <c r="I817" s="2">
        <f t="shared" ref="I817" si="6321">INT(I814+0.2*C817)</f>
        <v>7317</v>
      </c>
      <c r="J817" s="6" t="s">
        <v>23</v>
      </c>
      <c r="K817" s="2">
        <f t="shared" si="6313"/>
        <v>3611</v>
      </c>
      <c r="L817" s="2" t="s">
        <v>24</v>
      </c>
      <c r="M817" s="2">
        <f t="shared" ref="M817:M818" si="6322">INT(M814+0.05*C817)</f>
        <v>1729</v>
      </c>
      <c r="N817" s="2" t="s">
        <v>27</v>
      </c>
      <c r="O817" s="2">
        <f t="shared" ref="O817" si="6323">INT(O814+0.5*C817)</f>
        <v>18526</v>
      </c>
      <c r="P817" s="2">
        <f t="shared" si="6004"/>
        <v>266</v>
      </c>
    </row>
    <row r="818" spans="1:16" x14ac:dyDescent="0.25">
      <c r="A818" s="5" t="s">
        <v>844</v>
      </c>
      <c r="B818" s="2" t="s">
        <v>15</v>
      </c>
      <c r="C818" s="2">
        <f t="shared" si="6144"/>
        <v>273</v>
      </c>
      <c r="D818" s="5" t="str">
        <f t="shared" ref="D818" si="6324">IF(AND(C818&gt;0,C818&lt;25),"units_pikeman_1.png",IF(AND(C818&gt;=25,C818&lt;50),"units_pikeman_2.png",IF(AND(C818&gt;=50,C818&lt;75),"units_pikeman_3.png",IF(AND(C818&gt;=75,C818&lt;100),"units_pikeman_4.png",IF(AND(C818&gt;=100,C818&lt;125),"units_pikeman_5.png",IF(AND(C818&gt;=125,C818&lt;150),"units_pikeman_6.png",IF(AND(C818&gt;=150,C818&lt;175),"units_pikeman_7.png",IF(AND(C818&gt;=175,C818&lt;200),"units_pikeman_8.png",IF(AND(C818&gt;=200,C818&lt;225),"units_pikeman_9.png",IF(AND(C818&gt;=225,C818&lt;250),"units_pikeman_10.png",IF(AND(C818&gt;=250,C818&lt;275),"units_pikeman_11.png",IF(AND(C818&gt;=275,C818&lt;300),"units_pikeman_12.png","units_pikeman_13.png"))))))))))))</f>
        <v>units_pikeman_11.png</v>
      </c>
      <c r="E818" s="5" t="str">
        <f t="shared" si="5897"/>
        <v>Lkey_combat_unit_pikeman_273</v>
      </c>
      <c r="F818" s="6">
        <f t="shared" ref="F818" si="6325">INT(F815+1.3*C818)</f>
        <v>48617</v>
      </c>
      <c r="G818" s="2">
        <f t="shared" ref="G818" si="6326">INT(G815+0.5*C818)</f>
        <v>18642</v>
      </c>
      <c r="H818" s="2">
        <f t="shared" ref="H818" si="6327">INT(H815+0.5*C818)</f>
        <v>18642</v>
      </c>
      <c r="I818" s="2">
        <f t="shared" ref="I818" si="6328">INT(I815+0.7*C818)</f>
        <v>26080</v>
      </c>
      <c r="J818" s="6" t="s">
        <v>23</v>
      </c>
      <c r="K818" s="2">
        <f t="shared" ref="K818" si="6329">INT(K815+0.5*C818)</f>
        <v>18682</v>
      </c>
      <c r="L818" s="2" t="s">
        <v>24</v>
      </c>
      <c r="M818" s="2">
        <f t="shared" si="6322"/>
        <v>1742</v>
      </c>
      <c r="N818" s="2" t="s">
        <v>27</v>
      </c>
      <c r="O818" s="2">
        <f t="shared" ref="O818" si="6330">INT(O815+0.1*C818)</f>
        <v>3618</v>
      </c>
      <c r="P818" s="2">
        <f t="shared" si="6004"/>
        <v>258</v>
      </c>
    </row>
    <row r="819" spans="1:16" x14ac:dyDescent="0.25">
      <c r="A819" s="5" t="s">
        <v>845</v>
      </c>
      <c r="B819" s="2" t="s">
        <v>1</v>
      </c>
      <c r="C819" s="2">
        <f t="shared" si="6144"/>
        <v>273</v>
      </c>
      <c r="D819" s="5" t="str">
        <f t="shared" ref="D819" si="6331">IF(AND(C819&gt;0,C819&lt;25),"units_archer_1.png",IF(AND(C819&gt;=25,C819&lt;50),"units_archer_2.png",IF(AND(C819&gt;=50,C819&lt;75),"units_archer_3.png",IF(AND(C819&gt;=75,C819&lt;100),"units_archer_4.png",IF(AND(C819&gt;=100,C819&lt;125),"units_archer_5.png",IF(AND(C819&gt;=125,C819&lt;150),"units_archer_6.png",IF(AND(C819&gt;=150,C819&lt;175),"units_archer_7.png",IF(AND(C819&gt;=175,C819&lt;200),"units_archer_8.png",IF(AND(C819&gt;=200,C819&lt;225),"units_archer_9.png",IF(AND(C819&gt;=225,C819&lt;250),"units_archer_10.png",IF(AND(C819&gt;=250,C819&lt;275),"units_archer_11.png",IF(AND(C819&gt;=275,C819&lt;300),"units_pikeman_12.png","units_pikeman_13.png"))))))))))))</f>
        <v>units_archer_11.png</v>
      </c>
      <c r="E819" s="5" t="str">
        <f t="shared" si="5905"/>
        <v>Lkey_combat_unit_archer_273</v>
      </c>
      <c r="F819" s="6">
        <f t="shared" ref="F819" si="6332">INT(F816+0.9*C819)</f>
        <v>33637</v>
      </c>
      <c r="G819" s="2">
        <f t="shared" ref="G819" si="6333">INT(G816+0.3*C819)</f>
        <v>11097</v>
      </c>
      <c r="H819" s="2">
        <f t="shared" ref="H819" si="6334">INT(H816+0.75*C819)</f>
        <v>27974</v>
      </c>
      <c r="I819" s="2">
        <f t="shared" ref="I819" si="6335">INT(I816+0.4*C819)</f>
        <v>14857</v>
      </c>
      <c r="J819" s="6" t="s">
        <v>23</v>
      </c>
      <c r="K819" s="2">
        <f t="shared" ref="K819:K820" si="6336">INT(K816+0.1*C819)</f>
        <v>3628</v>
      </c>
      <c r="L819" s="2" t="s">
        <v>24</v>
      </c>
      <c r="M819" s="2">
        <f t="shared" ref="M819" si="6337">INT(M816+0.5*C819)</f>
        <v>18672</v>
      </c>
      <c r="N819" s="2" t="s">
        <v>27</v>
      </c>
      <c r="O819" s="2">
        <f t="shared" ref="O819" si="6338">INT(O816+0.05*C819)</f>
        <v>1742</v>
      </c>
      <c r="P819" s="2">
        <f t="shared" si="6004"/>
        <v>263</v>
      </c>
    </row>
    <row r="820" spans="1:16" x14ac:dyDescent="0.25">
      <c r="A820" s="5" t="s">
        <v>846</v>
      </c>
      <c r="B820" s="2" t="s">
        <v>3</v>
      </c>
      <c r="C820" s="2">
        <f t="shared" si="6144"/>
        <v>273</v>
      </c>
      <c r="D820" s="5" t="str">
        <f t="shared" ref="D820" si="6339">IF(AND(C820&gt;0,C820&lt;25),"units_knight_1.png",IF(AND(C820&gt;=25,C820&lt;50),"units_knight_2.png",IF(AND(C820&gt;=50,C820&lt;75),"units_knight_3.png",IF(AND(C820&gt;=75,C820&lt;100),"units_knight_4.png",IF(AND(C820&gt;=100,C820&lt;125),"units_knight_5.png",IF(AND(C820&gt;=125,C820&lt;150),"units_knight_6.png",IF(AND(C820&gt;=150,C820&lt;175),"units_knight_7.png",IF(AND(C820&gt;=175,C820&lt;200),"units_knight_8.png",IF(AND(C820&gt;=200,C820&lt;225),"units_knight_9.png",IF(AND(C820&gt;=225,C820&lt;250),"units_knight_10.png",IF(AND(C820&gt;=250,C820&lt;275),"units_knight_11.png",IF(AND(C820&gt;=275,C820&lt;300),"units_pikeman_12.png","units_pikeman_13.png"))))))))))))</f>
        <v>units_knight_11.png</v>
      </c>
      <c r="E820" s="5" t="str">
        <f t="shared" si="5914"/>
        <v>Lkey_combat_unit_knight_273</v>
      </c>
      <c r="F820" s="6">
        <f t="shared" ref="F820" si="6340">INT(F817+1.1*C820)</f>
        <v>41118</v>
      </c>
      <c r="G820" s="2">
        <f t="shared" ref="G820" si="6341">INT(G817+0.6*C820)</f>
        <v>22356</v>
      </c>
      <c r="H820" s="2">
        <f t="shared" ref="H820" si="6342">INT(H817+0.65*C820)</f>
        <v>24194</v>
      </c>
      <c r="I820" s="2">
        <f t="shared" ref="I820" si="6343">INT(I817+0.2*C820)</f>
        <v>7371</v>
      </c>
      <c r="J820" s="6" t="s">
        <v>23</v>
      </c>
      <c r="K820" s="2">
        <f t="shared" si="6336"/>
        <v>3638</v>
      </c>
      <c r="L820" s="2" t="s">
        <v>24</v>
      </c>
      <c r="M820" s="2">
        <f t="shared" ref="M820:M821" si="6344">INT(M817+0.05*C820)</f>
        <v>1742</v>
      </c>
      <c r="N820" s="2" t="s">
        <v>27</v>
      </c>
      <c r="O820" s="2">
        <f t="shared" ref="O820" si="6345">INT(O817+0.5*C820)</f>
        <v>18662</v>
      </c>
      <c r="P820" s="2">
        <f t="shared" si="6004"/>
        <v>268</v>
      </c>
    </row>
    <row r="821" spans="1:16" x14ac:dyDescent="0.25">
      <c r="A821" s="5" t="s">
        <v>847</v>
      </c>
      <c r="B821" s="2" t="s">
        <v>15</v>
      </c>
      <c r="C821" s="2">
        <f t="shared" si="6144"/>
        <v>274</v>
      </c>
      <c r="D821" s="5" t="str">
        <f t="shared" ref="D821" si="6346">IF(AND(C821&gt;0,C821&lt;25),"units_pikeman_1.png",IF(AND(C821&gt;=25,C821&lt;50),"units_pikeman_2.png",IF(AND(C821&gt;=50,C821&lt;75),"units_pikeman_3.png",IF(AND(C821&gt;=75,C821&lt;100),"units_pikeman_4.png",IF(AND(C821&gt;=100,C821&lt;125),"units_pikeman_5.png",IF(AND(C821&gt;=125,C821&lt;150),"units_pikeman_6.png",IF(AND(C821&gt;=150,C821&lt;175),"units_pikeman_7.png",IF(AND(C821&gt;=175,C821&lt;200),"units_pikeman_8.png",IF(AND(C821&gt;=200,C821&lt;225),"units_pikeman_9.png",IF(AND(C821&gt;=225,C821&lt;250),"units_pikeman_10.png",IF(AND(C821&gt;=250,C821&lt;275),"units_pikeman_11.png",IF(AND(C821&gt;=275,C821&lt;300),"units_pikeman_12.png","units_pikeman_13.png"))))))))))))</f>
        <v>units_pikeman_11.png</v>
      </c>
      <c r="E821" s="5" t="str">
        <f t="shared" si="5922"/>
        <v>Lkey_combat_unit_pikeman_274</v>
      </c>
      <c r="F821" s="6">
        <f t="shared" ref="F821" si="6347">INT(F818+1.3*C821)</f>
        <v>48973</v>
      </c>
      <c r="G821" s="2">
        <f t="shared" ref="G821" si="6348">INT(G818+0.5*C821)</f>
        <v>18779</v>
      </c>
      <c r="H821" s="2">
        <f t="shared" ref="H821" si="6349">INT(H818+0.5*C821)</f>
        <v>18779</v>
      </c>
      <c r="I821" s="2">
        <f t="shared" ref="I821" si="6350">INT(I818+0.7*C821)</f>
        <v>26271</v>
      </c>
      <c r="J821" s="6" t="s">
        <v>23</v>
      </c>
      <c r="K821" s="2">
        <f t="shared" ref="K821" si="6351">INT(K818+0.5*C821)</f>
        <v>18819</v>
      </c>
      <c r="L821" s="2" t="s">
        <v>24</v>
      </c>
      <c r="M821" s="2">
        <f t="shared" si="6344"/>
        <v>1755</v>
      </c>
      <c r="N821" s="2" t="s">
        <v>27</v>
      </c>
      <c r="O821" s="2">
        <f t="shared" ref="O821" si="6352">INT(O818+0.1*C821)</f>
        <v>3645</v>
      </c>
      <c r="P821" s="2">
        <f t="shared" si="6004"/>
        <v>260</v>
      </c>
    </row>
    <row r="822" spans="1:16" x14ac:dyDescent="0.25">
      <c r="A822" s="5" t="s">
        <v>848</v>
      </c>
      <c r="B822" s="2" t="s">
        <v>1</v>
      </c>
      <c r="C822" s="2">
        <f t="shared" si="6144"/>
        <v>274</v>
      </c>
      <c r="D822" s="5" t="str">
        <f t="shared" ref="D822" si="6353">IF(AND(C822&gt;0,C822&lt;25),"units_archer_1.png",IF(AND(C822&gt;=25,C822&lt;50),"units_archer_2.png",IF(AND(C822&gt;=50,C822&lt;75),"units_archer_3.png",IF(AND(C822&gt;=75,C822&lt;100),"units_archer_4.png",IF(AND(C822&gt;=100,C822&lt;125),"units_archer_5.png",IF(AND(C822&gt;=125,C822&lt;150),"units_archer_6.png",IF(AND(C822&gt;=150,C822&lt;175),"units_archer_7.png",IF(AND(C822&gt;=175,C822&lt;200),"units_archer_8.png",IF(AND(C822&gt;=200,C822&lt;225),"units_archer_9.png",IF(AND(C822&gt;=225,C822&lt;250),"units_archer_10.png",IF(AND(C822&gt;=250,C822&lt;275),"units_archer_11.png",IF(AND(C822&gt;=275,C822&lt;300),"units_pikeman_12.png","units_pikeman_13.png"))))))))))))</f>
        <v>units_archer_11.png</v>
      </c>
      <c r="E822" s="5" t="str">
        <f t="shared" si="5930"/>
        <v>Lkey_combat_unit_archer_274</v>
      </c>
      <c r="F822" s="6">
        <f t="shared" ref="F822" si="6354">INT(F819+0.9*C822)</f>
        <v>33883</v>
      </c>
      <c r="G822" s="2">
        <f t="shared" ref="G822" si="6355">INT(G819+0.3*C822)</f>
        <v>11179</v>
      </c>
      <c r="H822" s="2">
        <f t="shared" ref="H822" si="6356">INT(H819+0.75*C822)</f>
        <v>28179</v>
      </c>
      <c r="I822" s="2">
        <f t="shared" ref="I822" si="6357">INT(I819+0.4*C822)</f>
        <v>14966</v>
      </c>
      <c r="J822" s="6" t="s">
        <v>23</v>
      </c>
      <c r="K822" s="2">
        <f t="shared" ref="K822:K823" si="6358">INT(K819+0.1*C822)</f>
        <v>3655</v>
      </c>
      <c r="L822" s="2" t="s">
        <v>24</v>
      </c>
      <c r="M822" s="2">
        <f t="shared" ref="M822" si="6359">INT(M819+0.5*C822)</f>
        <v>18809</v>
      </c>
      <c r="N822" s="2" t="s">
        <v>27</v>
      </c>
      <c r="O822" s="2">
        <f t="shared" ref="O822" si="6360">INT(O819+0.05*C822)</f>
        <v>1755</v>
      </c>
      <c r="P822" s="2">
        <f t="shared" si="6004"/>
        <v>265</v>
      </c>
    </row>
    <row r="823" spans="1:16" x14ac:dyDescent="0.25">
      <c r="A823" s="5" t="s">
        <v>849</v>
      </c>
      <c r="B823" s="2" t="s">
        <v>3</v>
      </c>
      <c r="C823" s="2">
        <f t="shared" si="6144"/>
        <v>274</v>
      </c>
      <c r="D823" s="5" t="str">
        <f t="shared" ref="D823" si="6361">IF(AND(C823&gt;0,C823&lt;25),"units_knight_1.png",IF(AND(C823&gt;=25,C823&lt;50),"units_knight_2.png",IF(AND(C823&gt;=50,C823&lt;75),"units_knight_3.png",IF(AND(C823&gt;=75,C823&lt;100),"units_knight_4.png",IF(AND(C823&gt;=100,C823&lt;125),"units_knight_5.png",IF(AND(C823&gt;=125,C823&lt;150),"units_knight_6.png",IF(AND(C823&gt;=150,C823&lt;175),"units_knight_7.png",IF(AND(C823&gt;=175,C823&lt;200),"units_knight_8.png",IF(AND(C823&gt;=200,C823&lt;225),"units_knight_9.png",IF(AND(C823&gt;=225,C823&lt;250),"units_knight_10.png",IF(AND(C823&gt;=250,C823&lt;275),"units_knight_11.png",IF(AND(C823&gt;=275,C823&lt;300),"units_pikeman_12.png","units_pikeman_13.png"))))))))))))</f>
        <v>units_knight_11.png</v>
      </c>
      <c r="E823" s="5" t="str">
        <f t="shared" si="5939"/>
        <v>Lkey_combat_unit_knight_274</v>
      </c>
      <c r="F823" s="6">
        <f t="shared" ref="F823" si="6362">INT(F820+1.1*C823)</f>
        <v>41419</v>
      </c>
      <c r="G823" s="2">
        <f t="shared" ref="G823" si="6363">INT(G820+0.6*C823)</f>
        <v>22520</v>
      </c>
      <c r="H823" s="2">
        <f t="shared" ref="H823" si="6364">INT(H820+0.65*C823)</f>
        <v>24372</v>
      </c>
      <c r="I823" s="2">
        <f t="shared" ref="I823" si="6365">INT(I820+0.2*C823)</f>
        <v>7425</v>
      </c>
      <c r="J823" s="6" t="s">
        <v>23</v>
      </c>
      <c r="K823" s="2">
        <f t="shared" si="6358"/>
        <v>3665</v>
      </c>
      <c r="L823" s="2" t="s">
        <v>24</v>
      </c>
      <c r="M823" s="2">
        <f t="shared" ref="M823:M824" si="6366">INT(M820+0.05*C823)</f>
        <v>1755</v>
      </c>
      <c r="N823" s="2" t="s">
        <v>27</v>
      </c>
      <c r="O823" s="2">
        <f t="shared" ref="O823" si="6367">INT(O820+0.5*C823)</f>
        <v>18799</v>
      </c>
      <c r="P823" s="2">
        <f t="shared" si="6004"/>
        <v>270</v>
      </c>
    </row>
    <row r="824" spans="1:16" x14ac:dyDescent="0.25">
      <c r="A824" s="5" t="s">
        <v>850</v>
      </c>
      <c r="B824" s="2" t="s">
        <v>15</v>
      </c>
      <c r="C824" s="2">
        <f t="shared" si="6144"/>
        <v>275</v>
      </c>
      <c r="D824" s="5" t="str">
        <f t="shared" ref="D824" si="6368">IF(AND(C824&gt;0,C824&lt;25),"units_pikeman_1.png",IF(AND(C824&gt;=25,C824&lt;50),"units_pikeman_2.png",IF(AND(C824&gt;=50,C824&lt;75),"units_pikeman_3.png",IF(AND(C824&gt;=75,C824&lt;100),"units_pikeman_4.png",IF(AND(C824&gt;=100,C824&lt;125),"units_pikeman_5.png",IF(AND(C824&gt;=125,C824&lt;150),"units_pikeman_6.png",IF(AND(C824&gt;=150,C824&lt;175),"units_pikeman_7.png",IF(AND(C824&gt;=175,C824&lt;200),"units_pikeman_8.png",IF(AND(C824&gt;=200,C824&lt;225),"units_pikeman_9.png",IF(AND(C824&gt;=225,C824&lt;250),"units_pikeman_10.png",IF(AND(C824&gt;=250,C824&lt;275),"units_pikeman_11.png",IF(AND(C824&gt;=275,C824&lt;300),"units_pikeman_12.png","units_pikeman_13.png"))))))))))))</f>
        <v>units_pikeman_12.png</v>
      </c>
      <c r="E824" s="5" t="str">
        <f t="shared" si="5947"/>
        <v>Lkey_combat_unit_pikeman_275</v>
      </c>
      <c r="F824" s="6">
        <f t="shared" ref="F824" si="6369">INT(F821+1.3*C824)</f>
        <v>49330</v>
      </c>
      <c r="G824" s="2">
        <f t="shared" ref="G824" si="6370">INT(G821+0.5*C824)</f>
        <v>18916</v>
      </c>
      <c r="H824" s="2">
        <f t="shared" ref="H824" si="6371">INT(H821+0.5*C824)</f>
        <v>18916</v>
      </c>
      <c r="I824" s="2">
        <f t="shared" ref="I824" si="6372">INT(I821+0.7*C824)</f>
        <v>26463</v>
      </c>
      <c r="J824" s="6" t="s">
        <v>23</v>
      </c>
      <c r="K824" s="2">
        <f t="shared" ref="K824" si="6373">INT(K821+0.5*C824)</f>
        <v>18956</v>
      </c>
      <c r="L824" s="2" t="s">
        <v>24</v>
      </c>
      <c r="M824" s="2">
        <f t="shared" si="6366"/>
        <v>1768</v>
      </c>
      <c r="N824" s="2" t="s">
        <v>27</v>
      </c>
      <c r="O824" s="2">
        <f t="shared" ref="O824" si="6374">INT(O821+0.1*C824)</f>
        <v>3672</v>
      </c>
      <c r="P824" s="2">
        <f t="shared" si="6004"/>
        <v>262</v>
      </c>
    </row>
    <row r="825" spans="1:16" x14ac:dyDescent="0.25">
      <c r="A825" s="5" t="s">
        <v>851</v>
      </c>
      <c r="B825" s="2" t="s">
        <v>1</v>
      </c>
      <c r="C825" s="2">
        <f t="shared" si="6144"/>
        <v>275</v>
      </c>
      <c r="D825" s="5" t="str">
        <f t="shared" ref="D825" si="6375">IF(AND(C825&gt;0,C825&lt;25),"units_archer_1.png",IF(AND(C825&gt;=25,C825&lt;50),"units_archer_2.png",IF(AND(C825&gt;=50,C825&lt;75),"units_archer_3.png",IF(AND(C825&gt;=75,C825&lt;100),"units_archer_4.png",IF(AND(C825&gt;=100,C825&lt;125),"units_archer_5.png",IF(AND(C825&gt;=125,C825&lt;150),"units_archer_6.png",IF(AND(C825&gt;=150,C825&lt;175),"units_archer_7.png",IF(AND(C825&gt;=175,C825&lt;200),"units_archer_8.png",IF(AND(C825&gt;=200,C825&lt;225),"units_archer_9.png",IF(AND(C825&gt;=225,C825&lt;250),"units_archer_10.png",IF(AND(C825&gt;=250,C825&lt;275),"units_archer_11.png",IF(AND(C825&gt;=275,C825&lt;300),"units_pikeman_12.png","units_pikeman_13.png"))))))))))))</f>
        <v>units_pikeman_12.png</v>
      </c>
      <c r="E825" s="5" t="str">
        <f t="shared" si="5955"/>
        <v>Lkey_combat_unit_archer_275</v>
      </c>
      <c r="F825" s="6">
        <f t="shared" ref="F825" si="6376">INT(F822+0.9*C825)</f>
        <v>34130</v>
      </c>
      <c r="G825" s="2">
        <f t="shared" ref="G825" si="6377">INT(G822+0.3*C825)</f>
        <v>11261</v>
      </c>
      <c r="H825" s="2">
        <f t="shared" ref="H825" si="6378">INT(H822+0.75*C825)</f>
        <v>28385</v>
      </c>
      <c r="I825" s="2">
        <f t="shared" ref="I825" si="6379">INT(I822+0.4*C825)</f>
        <v>15076</v>
      </c>
      <c r="J825" s="6" t="s">
        <v>23</v>
      </c>
      <c r="K825" s="2">
        <f t="shared" ref="K825:K826" si="6380">INT(K822+0.1*C825)</f>
        <v>3682</v>
      </c>
      <c r="L825" s="2" t="s">
        <v>24</v>
      </c>
      <c r="M825" s="2">
        <f t="shared" ref="M825" si="6381">INT(M822+0.5*C825)</f>
        <v>18946</v>
      </c>
      <c r="N825" s="2" t="s">
        <v>27</v>
      </c>
      <c r="O825" s="2">
        <f t="shared" ref="O825" si="6382">INT(O822+0.05*C825)</f>
        <v>1768</v>
      </c>
      <c r="P825" s="2">
        <f t="shared" si="6004"/>
        <v>267</v>
      </c>
    </row>
    <row r="826" spans="1:16" x14ac:dyDescent="0.25">
      <c r="A826" s="5" t="s">
        <v>852</v>
      </c>
      <c r="B826" s="2" t="s">
        <v>3</v>
      </c>
      <c r="C826" s="2">
        <f t="shared" si="6144"/>
        <v>275</v>
      </c>
      <c r="D826" s="5" t="str">
        <f t="shared" ref="D826" si="6383">IF(AND(C826&gt;0,C826&lt;25),"units_knight_1.png",IF(AND(C826&gt;=25,C826&lt;50),"units_knight_2.png",IF(AND(C826&gt;=50,C826&lt;75),"units_knight_3.png",IF(AND(C826&gt;=75,C826&lt;100),"units_knight_4.png",IF(AND(C826&gt;=100,C826&lt;125),"units_knight_5.png",IF(AND(C826&gt;=125,C826&lt;150),"units_knight_6.png",IF(AND(C826&gt;=150,C826&lt;175),"units_knight_7.png",IF(AND(C826&gt;=175,C826&lt;200),"units_knight_8.png",IF(AND(C826&gt;=200,C826&lt;225),"units_knight_9.png",IF(AND(C826&gt;=225,C826&lt;250),"units_knight_10.png",IF(AND(C826&gt;=250,C826&lt;275),"units_knight_11.png",IF(AND(C826&gt;=275,C826&lt;300),"units_pikeman_12.png","units_pikeman_13.png"))))))))))))</f>
        <v>units_pikeman_12.png</v>
      </c>
      <c r="E826" s="5" t="str">
        <f t="shared" si="5964"/>
        <v>Lkey_combat_unit_knight_275</v>
      </c>
      <c r="F826" s="6">
        <f t="shared" ref="F826" si="6384">INT(F823+1.1*C826)</f>
        <v>41721</v>
      </c>
      <c r="G826" s="2">
        <f t="shared" ref="G826" si="6385">INT(G823+0.6*C826)</f>
        <v>22685</v>
      </c>
      <c r="H826" s="2">
        <f t="shared" ref="H826" si="6386">INT(H823+0.65*C826)</f>
        <v>24550</v>
      </c>
      <c r="I826" s="2">
        <f t="shared" ref="I826" si="6387">INT(I823+0.2*C826)</f>
        <v>7480</v>
      </c>
      <c r="J826" s="6" t="s">
        <v>23</v>
      </c>
      <c r="K826" s="2">
        <f t="shared" si="6380"/>
        <v>3692</v>
      </c>
      <c r="L826" s="2" t="s">
        <v>24</v>
      </c>
      <c r="M826" s="2">
        <f t="shared" ref="M826:M827" si="6388">INT(M823+0.05*C826)</f>
        <v>1768</v>
      </c>
      <c r="N826" s="2" t="s">
        <v>27</v>
      </c>
      <c r="O826" s="2">
        <f t="shared" ref="O826" si="6389">INT(O823+0.5*C826)</f>
        <v>18936</v>
      </c>
      <c r="P826" s="2">
        <f t="shared" si="6004"/>
        <v>272</v>
      </c>
    </row>
    <row r="827" spans="1:16" x14ac:dyDescent="0.25">
      <c r="A827" s="5" t="s">
        <v>853</v>
      </c>
      <c r="B827" s="2" t="s">
        <v>15</v>
      </c>
      <c r="C827" s="2">
        <f t="shared" si="6144"/>
        <v>276</v>
      </c>
      <c r="D827" s="5" t="str">
        <f t="shared" ref="D827" si="6390">IF(AND(C827&gt;0,C827&lt;25),"units_pikeman_1.png",IF(AND(C827&gt;=25,C827&lt;50),"units_pikeman_2.png",IF(AND(C827&gt;=50,C827&lt;75),"units_pikeman_3.png",IF(AND(C827&gt;=75,C827&lt;100),"units_pikeman_4.png",IF(AND(C827&gt;=100,C827&lt;125),"units_pikeman_5.png",IF(AND(C827&gt;=125,C827&lt;150),"units_pikeman_6.png",IF(AND(C827&gt;=150,C827&lt;175),"units_pikeman_7.png",IF(AND(C827&gt;=175,C827&lt;200),"units_pikeman_8.png",IF(AND(C827&gt;=200,C827&lt;225),"units_pikeman_9.png",IF(AND(C827&gt;=225,C827&lt;250),"units_pikeman_10.png",IF(AND(C827&gt;=250,C827&lt;275),"units_pikeman_11.png",IF(AND(C827&gt;=275,C827&lt;300),"units_pikeman_12.png","units_pikeman_13.png"))))))))))))</f>
        <v>units_pikeman_12.png</v>
      </c>
      <c r="E827" s="5" t="str">
        <f t="shared" si="5972"/>
        <v>Lkey_combat_unit_pikeman_276</v>
      </c>
      <c r="F827" s="6">
        <f t="shared" ref="F827" si="6391">INT(F824+1.3*C827)</f>
        <v>49688</v>
      </c>
      <c r="G827" s="2">
        <f t="shared" ref="G827" si="6392">INT(G824+0.5*C827)</f>
        <v>19054</v>
      </c>
      <c r="H827" s="2">
        <f t="shared" ref="H827" si="6393">INT(H824+0.5*C827)</f>
        <v>19054</v>
      </c>
      <c r="I827" s="2">
        <f t="shared" ref="I827" si="6394">INT(I824+0.7*C827)</f>
        <v>26656</v>
      </c>
      <c r="J827" s="6" t="s">
        <v>23</v>
      </c>
      <c r="K827" s="2">
        <f t="shared" ref="K827" si="6395">INT(K824+0.5*C827)</f>
        <v>19094</v>
      </c>
      <c r="L827" s="2" t="s">
        <v>24</v>
      </c>
      <c r="M827" s="2">
        <f t="shared" si="6388"/>
        <v>1781</v>
      </c>
      <c r="N827" s="2" t="s">
        <v>27</v>
      </c>
      <c r="O827" s="2">
        <f t="shared" ref="O827" si="6396">INT(O824+0.1*C827)</f>
        <v>3699</v>
      </c>
      <c r="P827" s="2">
        <f t="shared" si="6004"/>
        <v>264</v>
      </c>
    </row>
    <row r="828" spans="1:16" x14ac:dyDescent="0.25">
      <c r="A828" s="5" t="s">
        <v>854</v>
      </c>
      <c r="B828" s="2" t="s">
        <v>1</v>
      </c>
      <c r="C828" s="2">
        <f t="shared" si="6144"/>
        <v>276</v>
      </c>
      <c r="D828" s="5" t="str">
        <f t="shared" ref="D828" si="6397">IF(AND(C828&gt;0,C828&lt;25),"units_archer_1.png",IF(AND(C828&gt;=25,C828&lt;50),"units_archer_2.png",IF(AND(C828&gt;=50,C828&lt;75),"units_archer_3.png",IF(AND(C828&gt;=75,C828&lt;100),"units_archer_4.png",IF(AND(C828&gt;=100,C828&lt;125),"units_archer_5.png",IF(AND(C828&gt;=125,C828&lt;150),"units_archer_6.png",IF(AND(C828&gt;=150,C828&lt;175),"units_archer_7.png",IF(AND(C828&gt;=175,C828&lt;200),"units_archer_8.png",IF(AND(C828&gt;=200,C828&lt;225),"units_archer_9.png",IF(AND(C828&gt;=225,C828&lt;250),"units_archer_10.png",IF(AND(C828&gt;=250,C828&lt;275),"units_archer_11.png",IF(AND(C828&gt;=275,C828&lt;300),"units_pikeman_12.png","units_pikeman_13.png"))))))))))))</f>
        <v>units_pikeman_12.png</v>
      </c>
      <c r="E828" s="5" t="str">
        <f t="shared" si="5980"/>
        <v>Lkey_combat_unit_archer_276</v>
      </c>
      <c r="F828" s="6">
        <f t="shared" ref="F828" si="6398">INT(F825+0.9*C828)</f>
        <v>34378</v>
      </c>
      <c r="G828" s="2">
        <f t="shared" ref="G828" si="6399">INT(G825+0.3*C828)</f>
        <v>11343</v>
      </c>
      <c r="H828" s="2">
        <f t="shared" ref="H828" si="6400">INT(H825+0.75*C828)</f>
        <v>28592</v>
      </c>
      <c r="I828" s="2">
        <f t="shared" ref="I828" si="6401">INT(I825+0.4*C828)</f>
        <v>15186</v>
      </c>
      <c r="J828" s="6" t="s">
        <v>23</v>
      </c>
      <c r="K828" s="2">
        <f t="shared" ref="K828:K829" si="6402">INT(K825+0.1*C828)</f>
        <v>3709</v>
      </c>
      <c r="L828" s="2" t="s">
        <v>24</v>
      </c>
      <c r="M828" s="2">
        <f t="shared" ref="M828" si="6403">INT(M825+0.5*C828)</f>
        <v>19084</v>
      </c>
      <c r="N828" s="2" t="s">
        <v>27</v>
      </c>
      <c r="O828" s="2">
        <f t="shared" ref="O828" si="6404">INT(O825+0.05*C828)</f>
        <v>1781</v>
      </c>
      <c r="P828" s="2">
        <f t="shared" si="6004"/>
        <v>269</v>
      </c>
    </row>
    <row r="829" spans="1:16" x14ac:dyDescent="0.25">
      <c r="A829" s="5" t="s">
        <v>855</v>
      </c>
      <c r="B829" s="2" t="s">
        <v>3</v>
      </c>
      <c r="C829" s="2">
        <f t="shared" si="6144"/>
        <v>276</v>
      </c>
      <c r="D829" s="5" t="str">
        <f t="shared" ref="D829" si="6405">IF(AND(C829&gt;0,C829&lt;25),"units_knight_1.png",IF(AND(C829&gt;=25,C829&lt;50),"units_knight_2.png",IF(AND(C829&gt;=50,C829&lt;75),"units_knight_3.png",IF(AND(C829&gt;=75,C829&lt;100),"units_knight_4.png",IF(AND(C829&gt;=100,C829&lt;125),"units_knight_5.png",IF(AND(C829&gt;=125,C829&lt;150),"units_knight_6.png",IF(AND(C829&gt;=150,C829&lt;175),"units_knight_7.png",IF(AND(C829&gt;=175,C829&lt;200),"units_knight_8.png",IF(AND(C829&gt;=200,C829&lt;225),"units_knight_9.png",IF(AND(C829&gt;=225,C829&lt;250),"units_knight_10.png",IF(AND(C829&gt;=250,C829&lt;275),"units_knight_11.png",IF(AND(C829&gt;=275,C829&lt;300),"units_pikeman_12.png","units_pikeman_13.png"))))))))))))</f>
        <v>units_pikeman_12.png</v>
      </c>
      <c r="E829" s="5" t="str">
        <f t="shared" si="5989"/>
        <v>Lkey_combat_unit_knight_276</v>
      </c>
      <c r="F829" s="6">
        <f t="shared" ref="F829" si="6406">INT(F826+1.1*C829)</f>
        <v>42024</v>
      </c>
      <c r="G829" s="2">
        <f t="shared" ref="G829" si="6407">INT(G826+0.6*C829)</f>
        <v>22850</v>
      </c>
      <c r="H829" s="2">
        <f t="shared" ref="H829" si="6408">INT(H826+0.65*C829)</f>
        <v>24729</v>
      </c>
      <c r="I829" s="2">
        <f t="shared" ref="I829" si="6409">INT(I826+0.2*C829)</f>
        <v>7535</v>
      </c>
      <c r="J829" s="6" t="s">
        <v>23</v>
      </c>
      <c r="K829" s="2">
        <f t="shared" si="6402"/>
        <v>3719</v>
      </c>
      <c r="L829" s="2" t="s">
        <v>24</v>
      </c>
      <c r="M829" s="2">
        <f t="shared" ref="M829:M830" si="6410">INT(M826+0.05*C829)</f>
        <v>1781</v>
      </c>
      <c r="N829" s="2" t="s">
        <v>27</v>
      </c>
      <c r="O829" s="2">
        <f t="shared" ref="O829" si="6411">INT(O826+0.5*C829)</f>
        <v>19074</v>
      </c>
      <c r="P829" s="2">
        <f t="shared" si="6004"/>
        <v>274</v>
      </c>
    </row>
    <row r="830" spans="1:16" x14ac:dyDescent="0.25">
      <c r="A830" s="5" t="s">
        <v>856</v>
      </c>
      <c r="B830" s="2" t="s">
        <v>15</v>
      </c>
      <c r="C830" s="2">
        <f t="shared" si="6144"/>
        <v>277</v>
      </c>
      <c r="D830" s="5" t="str">
        <f t="shared" ref="D830" si="6412">IF(AND(C830&gt;0,C830&lt;25),"units_pikeman_1.png",IF(AND(C830&gt;=25,C830&lt;50),"units_pikeman_2.png",IF(AND(C830&gt;=50,C830&lt;75),"units_pikeman_3.png",IF(AND(C830&gt;=75,C830&lt;100),"units_pikeman_4.png",IF(AND(C830&gt;=100,C830&lt;125),"units_pikeman_5.png",IF(AND(C830&gt;=125,C830&lt;150),"units_pikeman_6.png",IF(AND(C830&gt;=150,C830&lt;175),"units_pikeman_7.png",IF(AND(C830&gt;=175,C830&lt;200),"units_pikeman_8.png",IF(AND(C830&gt;=200,C830&lt;225),"units_pikeman_9.png",IF(AND(C830&gt;=225,C830&lt;250),"units_pikeman_10.png",IF(AND(C830&gt;=250,C830&lt;275),"units_pikeman_11.png",IF(AND(C830&gt;=275,C830&lt;300),"units_pikeman_12.png","units_pikeman_13.png"))))))))))))</f>
        <v>units_pikeman_12.png</v>
      </c>
      <c r="E830" s="5" t="str">
        <f t="shared" si="5997"/>
        <v>Lkey_combat_unit_pikeman_277</v>
      </c>
      <c r="F830" s="6">
        <f t="shared" ref="F830" si="6413">INT(F827+1.3*C830)</f>
        <v>50048</v>
      </c>
      <c r="G830" s="2">
        <f t="shared" ref="G830" si="6414">INT(G827+0.5*C830)</f>
        <v>19192</v>
      </c>
      <c r="H830" s="2">
        <f t="shared" ref="H830" si="6415">INT(H827+0.5*C830)</f>
        <v>19192</v>
      </c>
      <c r="I830" s="2">
        <f t="shared" ref="I830" si="6416">INT(I827+0.7*C830)</f>
        <v>26849</v>
      </c>
      <c r="J830" s="6" t="s">
        <v>23</v>
      </c>
      <c r="K830" s="2">
        <f t="shared" ref="K830" si="6417">INT(K827+0.5*C830)</f>
        <v>19232</v>
      </c>
      <c r="L830" s="2" t="s">
        <v>24</v>
      </c>
      <c r="M830" s="2">
        <f t="shared" si="6410"/>
        <v>1794</v>
      </c>
      <c r="N830" s="2" t="s">
        <v>27</v>
      </c>
      <c r="O830" s="2">
        <f t="shared" ref="O830" si="6418">INT(O827+0.1*C830)</f>
        <v>3726</v>
      </c>
      <c r="P830" s="2">
        <f t="shared" si="6004"/>
        <v>266</v>
      </c>
    </row>
    <row r="831" spans="1:16" x14ac:dyDescent="0.25">
      <c r="A831" s="5" t="s">
        <v>857</v>
      </c>
      <c r="B831" s="2" t="s">
        <v>1</v>
      </c>
      <c r="C831" s="2">
        <f t="shared" si="6144"/>
        <v>277</v>
      </c>
      <c r="D831" s="5" t="str">
        <f t="shared" ref="D831" si="6419">IF(AND(C831&gt;0,C831&lt;25),"units_archer_1.png",IF(AND(C831&gt;=25,C831&lt;50),"units_archer_2.png",IF(AND(C831&gt;=50,C831&lt;75),"units_archer_3.png",IF(AND(C831&gt;=75,C831&lt;100),"units_archer_4.png",IF(AND(C831&gt;=100,C831&lt;125),"units_archer_5.png",IF(AND(C831&gt;=125,C831&lt;150),"units_archer_6.png",IF(AND(C831&gt;=150,C831&lt;175),"units_archer_7.png",IF(AND(C831&gt;=175,C831&lt;200),"units_archer_8.png",IF(AND(C831&gt;=200,C831&lt;225),"units_archer_9.png",IF(AND(C831&gt;=225,C831&lt;250),"units_archer_10.png",IF(AND(C831&gt;=250,C831&lt;275),"units_archer_11.png",IF(AND(C831&gt;=275,C831&lt;300),"units_pikeman_12.png","units_pikeman_13.png"))))))))))))</f>
        <v>units_pikeman_12.png</v>
      </c>
      <c r="E831" s="5" t="str">
        <f t="shared" si="6006"/>
        <v>Lkey_combat_unit_archer_277</v>
      </c>
      <c r="F831" s="6">
        <f t="shared" ref="F831" si="6420">INT(F828+0.9*C831)</f>
        <v>34627</v>
      </c>
      <c r="G831" s="2">
        <f t="shared" ref="G831" si="6421">INT(G828+0.3*C831)</f>
        <v>11426</v>
      </c>
      <c r="H831" s="2">
        <f t="shared" ref="H831" si="6422">INT(H828+0.75*C831)</f>
        <v>28799</v>
      </c>
      <c r="I831" s="2">
        <f t="shared" ref="I831" si="6423">INT(I828+0.4*C831)</f>
        <v>15296</v>
      </c>
      <c r="J831" s="6" t="s">
        <v>23</v>
      </c>
      <c r="K831" s="2">
        <f t="shared" ref="K831:K832" si="6424">INT(K828+0.1*C831)</f>
        <v>3736</v>
      </c>
      <c r="L831" s="2" t="s">
        <v>24</v>
      </c>
      <c r="M831" s="2">
        <f t="shared" ref="M831" si="6425">INT(M828+0.5*C831)</f>
        <v>19222</v>
      </c>
      <c r="N831" s="2" t="s">
        <v>27</v>
      </c>
      <c r="O831" s="2">
        <f t="shared" ref="O831" si="6426">INT(O828+0.05*C831)</f>
        <v>1794</v>
      </c>
      <c r="P831" s="2">
        <f t="shared" si="6004"/>
        <v>271</v>
      </c>
    </row>
    <row r="832" spans="1:16" x14ac:dyDescent="0.25">
      <c r="A832" s="5" t="s">
        <v>858</v>
      </c>
      <c r="B832" s="2" t="s">
        <v>3</v>
      </c>
      <c r="C832" s="2">
        <f t="shared" si="6144"/>
        <v>277</v>
      </c>
      <c r="D832" s="5" t="str">
        <f t="shared" ref="D832" si="6427">IF(AND(C832&gt;0,C832&lt;25),"units_knight_1.png",IF(AND(C832&gt;=25,C832&lt;50),"units_knight_2.png",IF(AND(C832&gt;=50,C832&lt;75),"units_knight_3.png",IF(AND(C832&gt;=75,C832&lt;100),"units_knight_4.png",IF(AND(C832&gt;=100,C832&lt;125),"units_knight_5.png",IF(AND(C832&gt;=125,C832&lt;150),"units_knight_6.png",IF(AND(C832&gt;=150,C832&lt;175),"units_knight_7.png",IF(AND(C832&gt;=175,C832&lt;200),"units_knight_8.png",IF(AND(C832&gt;=200,C832&lt;225),"units_knight_9.png",IF(AND(C832&gt;=225,C832&lt;250),"units_knight_10.png",IF(AND(C832&gt;=250,C832&lt;275),"units_knight_11.png",IF(AND(C832&gt;=275,C832&lt;300),"units_pikeman_12.png","units_pikeman_13.png"))))))))))))</f>
        <v>units_pikeman_12.png</v>
      </c>
      <c r="E832" s="5" t="str">
        <f t="shared" si="6015"/>
        <v>Lkey_combat_unit_knight_277</v>
      </c>
      <c r="F832" s="6">
        <f t="shared" ref="F832" si="6428">INT(F829+1.1*C832)</f>
        <v>42328</v>
      </c>
      <c r="G832" s="2">
        <f t="shared" ref="G832" si="6429">INT(G829+0.6*C832)</f>
        <v>23016</v>
      </c>
      <c r="H832" s="2">
        <f t="shared" ref="H832" si="6430">INT(H829+0.65*C832)</f>
        <v>24909</v>
      </c>
      <c r="I832" s="2">
        <f t="shared" ref="I832" si="6431">INT(I829+0.2*C832)</f>
        <v>7590</v>
      </c>
      <c r="J832" s="6" t="s">
        <v>23</v>
      </c>
      <c r="K832" s="2">
        <f t="shared" si="6424"/>
        <v>3746</v>
      </c>
      <c r="L832" s="2" t="s">
        <v>24</v>
      </c>
      <c r="M832" s="2">
        <f t="shared" ref="M832:M833" si="6432">INT(M829+0.05*C832)</f>
        <v>1794</v>
      </c>
      <c r="N832" s="2" t="s">
        <v>27</v>
      </c>
      <c r="O832" s="2">
        <f t="shared" ref="O832" si="6433">INT(O829+0.5*C832)</f>
        <v>19212</v>
      </c>
      <c r="P832" s="2">
        <f t="shared" si="6004"/>
        <v>276</v>
      </c>
    </row>
    <row r="833" spans="1:16" x14ac:dyDescent="0.25">
      <c r="A833" s="5" t="s">
        <v>859</v>
      </c>
      <c r="B833" s="2" t="s">
        <v>15</v>
      </c>
      <c r="C833" s="2">
        <f t="shared" si="6144"/>
        <v>278</v>
      </c>
      <c r="D833" s="5" t="str">
        <f t="shared" ref="D833" si="6434">IF(AND(C833&gt;0,C833&lt;25),"units_pikeman_1.png",IF(AND(C833&gt;=25,C833&lt;50),"units_pikeman_2.png",IF(AND(C833&gt;=50,C833&lt;75),"units_pikeman_3.png",IF(AND(C833&gt;=75,C833&lt;100),"units_pikeman_4.png",IF(AND(C833&gt;=100,C833&lt;125),"units_pikeman_5.png",IF(AND(C833&gt;=125,C833&lt;150),"units_pikeman_6.png",IF(AND(C833&gt;=150,C833&lt;175),"units_pikeman_7.png",IF(AND(C833&gt;=175,C833&lt;200),"units_pikeman_8.png",IF(AND(C833&gt;=200,C833&lt;225),"units_pikeman_9.png",IF(AND(C833&gt;=225,C833&lt;250),"units_pikeman_10.png",IF(AND(C833&gt;=250,C833&lt;275),"units_pikeman_11.png",IF(AND(C833&gt;=275,C833&lt;300),"units_pikeman_12.png","units_pikeman_13.png"))))))))))))</f>
        <v>units_pikeman_12.png</v>
      </c>
      <c r="E833" s="5" t="str">
        <f t="shared" si="6023"/>
        <v>Lkey_combat_unit_pikeman_278</v>
      </c>
      <c r="F833" s="6">
        <f t="shared" ref="F833" si="6435">INT(F830+1.3*C833)</f>
        <v>50409</v>
      </c>
      <c r="G833" s="2">
        <f t="shared" ref="G833" si="6436">INT(G830+0.5*C833)</f>
        <v>19331</v>
      </c>
      <c r="H833" s="2">
        <f t="shared" ref="H833" si="6437">INT(H830+0.5*C833)</f>
        <v>19331</v>
      </c>
      <c r="I833" s="2">
        <f t="shared" ref="I833" si="6438">INT(I830+0.7*C833)</f>
        <v>27043</v>
      </c>
      <c r="J833" s="6" t="s">
        <v>23</v>
      </c>
      <c r="K833" s="2">
        <f t="shared" ref="K833" si="6439">INT(K830+0.5*C833)</f>
        <v>19371</v>
      </c>
      <c r="L833" s="2" t="s">
        <v>24</v>
      </c>
      <c r="M833" s="2">
        <f t="shared" si="6432"/>
        <v>1807</v>
      </c>
      <c r="N833" s="2" t="s">
        <v>27</v>
      </c>
      <c r="O833" s="2">
        <f t="shared" ref="O833" si="6440">INT(O830+0.1*C833)</f>
        <v>3753</v>
      </c>
      <c r="P833" s="2">
        <f t="shared" si="6004"/>
        <v>268</v>
      </c>
    </row>
    <row r="834" spans="1:16" x14ac:dyDescent="0.25">
      <c r="A834" s="5" t="s">
        <v>860</v>
      </c>
      <c r="B834" s="2" t="s">
        <v>1</v>
      </c>
      <c r="C834" s="2">
        <f t="shared" si="6144"/>
        <v>278</v>
      </c>
      <c r="D834" s="5" t="str">
        <f t="shared" ref="D834" si="6441">IF(AND(C834&gt;0,C834&lt;25),"units_archer_1.png",IF(AND(C834&gt;=25,C834&lt;50),"units_archer_2.png",IF(AND(C834&gt;=50,C834&lt;75),"units_archer_3.png",IF(AND(C834&gt;=75,C834&lt;100),"units_archer_4.png",IF(AND(C834&gt;=100,C834&lt;125),"units_archer_5.png",IF(AND(C834&gt;=125,C834&lt;150),"units_archer_6.png",IF(AND(C834&gt;=150,C834&lt;175),"units_archer_7.png",IF(AND(C834&gt;=175,C834&lt;200),"units_archer_8.png",IF(AND(C834&gt;=200,C834&lt;225),"units_archer_9.png",IF(AND(C834&gt;=225,C834&lt;250),"units_archer_10.png",IF(AND(C834&gt;=250,C834&lt;275),"units_archer_11.png",IF(AND(C834&gt;=275,C834&lt;300),"units_pikeman_12.png","units_pikeman_13.png"))))))))))))</f>
        <v>units_pikeman_12.png</v>
      </c>
      <c r="E834" s="5" t="str">
        <f t="shared" si="6031"/>
        <v>Lkey_combat_unit_archer_278</v>
      </c>
      <c r="F834" s="6">
        <f t="shared" ref="F834" si="6442">INT(F831+0.9*C834)</f>
        <v>34877</v>
      </c>
      <c r="G834" s="2">
        <f t="shared" ref="G834" si="6443">INT(G831+0.3*C834)</f>
        <v>11509</v>
      </c>
      <c r="H834" s="2">
        <f t="shared" ref="H834" si="6444">INT(H831+0.75*C834)</f>
        <v>29007</v>
      </c>
      <c r="I834" s="2">
        <f t="shared" ref="I834" si="6445">INT(I831+0.4*C834)</f>
        <v>15407</v>
      </c>
      <c r="J834" s="6" t="s">
        <v>23</v>
      </c>
      <c r="K834" s="2">
        <f t="shared" ref="K834:K835" si="6446">INT(K831+0.1*C834)</f>
        <v>3763</v>
      </c>
      <c r="L834" s="2" t="s">
        <v>24</v>
      </c>
      <c r="M834" s="2">
        <f t="shared" ref="M834" si="6447">INT(M831+0.5*C834)</f>
        <v>19361</v>
      </c>
      <c r="N834" s="2" t="s">
        <v>27</v>
      </c>
      <c r="O834" s="2">
        <f t="shared" ref="O834" si="6448">INT(O831+0.05*C834)</f>
        <v>1807</v>
      </c>
      <c r="P834" s="2">
        <f t="shared" si="6004"/>
        <v>273</v>
      </c>
    </row>
    <row r="835" spans="1:16" x14ac:dyDescent="0.25">
      <c r="A835" s="5" t="s">
        <v>861</v>
      </c>
      <c r="B835" s="2" t="s">
        <v>3</v>
      </c>
      <c r="C835" s="2">
        <f t="shared" si="6144"/>
        <v>278</v>
      </c>
      <c r="D835" s="5" t="str">
        <f t="shared" ref="D835" si="6449">IF(AND(C835&gt;0,C835&lt;25),"units_knight_1.png",IF(AND(C835&gt;=25,C835&lt;50),"units_knight_2.png",IF(AND(C835&gt;=50,C835&lt;75),"units_knight_3.png",IF(AND(C835&gt;=75,C835&lt;100),"units_knight_4.png",IF(AND(C835&gt;=100,C835&lt;125),"units_knight_5.png",IF(AND(C835&gt;=125,C835&lt;150),"units_knight_6.png",IF(AND(C835&gt;=150,C835&lt;175),"units_knight_7.png",IF(AND(C835&gt;=175,C835&lt;200),"units_knight_8.png",IF(AND(C835&gt;=200,C835&lt;225),"units_knight_9.png",IF(AND(C835&gt;=225,C835&lt;250),"units_knight_10.png",IF(AND(C835&gt;=250,C835&lt;275),"units_knight_11.png",IF(AND(C835&gt;=275,C835&lt;300),"units_pikeman_12.png","units_pikeman_13.png"))))))))))))</f>
        <v>units_pikeman_12.png</v>
      </c>
      <c r="E835" s="5" t="str">
        <f t="shared" si="6040"/>
        <v>Lkey_combat_unit_knight_278</v>
      </c>
      <c r="F835" s="6">
        <f t="shared" ref="F835" si="6450">INT(F832+1.1*C835)</f>
        <v>42633</v>
      </c>
      <c r="G835" s="2">
        <f t="shared" ref="G835" si="6451">INT(G832+0.6*C835)</f>
        <v>23182</v>
      </c>
      <c r="H835" s="2">
        <f t="shared" ref="H835" si="6452">INT(H832+0.65*C835)</f>
        <v>25089</v>
      </c>
      <c r="I835" s="2">
        <f t="shared" ref="I835" si="6453">INT(I832+0.2*C835)</f>
        <v>7645</v>
      </c>
      <c r="J835" s="6" t="s">
        <v>23</v>
      </c>
      <c r="K835" s="2">
        <f t="shared" si="6446"/>
        <v>3773</v>
      </c>
      <c r="L835" s="2" t="s">
        <v>24</v>
      </c>
      <c r="M835" s="2">
        <f t="shared" ref="M835:M836" si="6454">INT(M832+0.05*C835)</f>
        <v>1807</v>
      </c>
      <c r="N835" s="2" t="s">
        <v>27</v>
      </c>
      <c r="O835" s="2">
        <f t="shared" ref="O835" si="6455">INT(O832+0.5*C835)</f>
        <v>19351</v>
      </c>
      <c r="P835" s="2">
        <f t="shared" si="6004"/>
        <v>278</v>
      </c>
    </row>
    <row r="836" spans="1:16" x14ac:dyDescent="0.25">
      <c r="A836" s="5" t="s">
        <v>862</v>
      </c>
      <c r="B836" s="2" t="s">
        <v>15</v>
      </c>
      <c r="C836" s="2">
        <f t="shared" si="6144"/>
        <v>279</v>
      </c>
      <c r="D836" s="5" t="str">
        <f t="shared" ref="D836" si="6456">IF(AND(C836&gt;0,C836&lt;25),"units_pikeman_1.png",IF(AND(C836&gt;=25,C836&lt;50),"units_pikeman_2.png",IF(AND(C836&gt;=50,C836&lt;75),"units_pikeman_3.png",IF(AND(C836&gt;=75,C836&lt;100),"units_pikeman_4.png",IF(AND(C836&gt;=100,C836&lt;125),"units_pikeman_5.png",IF(AND(C836&gt;=125,C836&lt;150),"units_pikeman_6.png",IF(AND(C836&gt;=150,C836&lt;175),"units_pikeman_7.png",IF(AND(C836&gt;=175,C836&lt;200),"units_pikeman_8.png",IF(AND(C836&gt;=200,C836&lt;225),"units_pikeman_9.png",IF(AND(C836&gt;=225,C836&lt;250),"units_pikeman_10.png",IF(AND(C836&gt;=250,C836&lt;275),"units_pikeman_11.png",IF(AND(C836&gt;=275,C836&lt;300),"units_pikeman_12.png","units_pikeman_13.png"))))))))))))</f>
        <v>units_pikeman_12.png</v>
      </c>
      <c r="E836" s="5" t="str">
        <f t="shared" si="6048"/>
        <v>Lkey_combat_unit_pikeman_279</v>
      </c>
      <c r="F836" s="6">
        <f t="shared" ref="F836" si="6457">INT(F833+1.3*C836)</f>
        <v>50771</v>
      </c>
      <c r="G836" s="2">
        <f t="shared" ref="G836" si="6458">INT(G833+0.5*C836)</f>
        <v>19470</v>
      </c>
      <c r="H836" s="2">
        <f t="shared" ref="H836" si="6459">INT(H833+0.5*C836)</f>
        <v>19470</v>
      </c>
      <c r="I836" s="2">
        <f t="shared" ref="I836" si="6460">INT(I833+0.7*C836)</f>
        <v>27238</v>
      </c>
      <c r="J836" s="6" t="s">
        <v>23</v>
      </c>
      <c r="K836" s="2">
        <f t="shared" ref="K836" si="6461">INT(K833+0.5*C836)</f>
        <v>19510</v>
      </c>
      <c r="L836" s="2" t="s">
        <v>24</v>
      </c>
      <c r="M836" s="2">
        <f t="shared" si="6454"/>
        <v>1820</v>
      </c>
      <c r="N836" s="2" t="s">
        <v>27</v>
      </c>
      <c r="O836" s="2">
        <f t="shared" ref="O836" si="6462">INT(O833+0.1*C836)</f>
        <v>3780</v>
      </c>
      <c r="P836" s="2">
        <f t="shared" si="6004"/>
        <v>270</v>
      </c>
    </row>
    <row r="837" spans="1:16" x14ac:dyDescent="0.25">
      <c r="A837" s="5" t="s">
        <v>863</v>
      </c>
      <c r="B837" s="2" t="s">
        <v>1</v>
      </c>
      <c r="C837" s="2">
        <f t="shared" si="6144"/>
        <v>279</v>
      </c>
      <c r="D837" s="5" t="str">
        <f t="shared" ref="D837" si="6463">IF(AND(C837&gt;0,C837&lt;25),"units_archer_1.png",IF(AND(C837&gt;=25,C837&lt;50),"units_archer_2.png",IF(AND(C837&gt;=50,C837&lt;75),"units_archer_3.png",IF(AND(C837&gt;=75,C837&lt;100),"units_archer_4.png",IF(AND(C837&gt;=100,C837&lt;125),"units_archer_5.png",IF(AND(C837&gt;=125,C837&lt;150),"units_archer_6.png",IF(AND(C837&gt;=150,C837&lt;175),"units_archer_7.png",IF(AND(C837&gt;=175,C837&lt;200),"units_archer_8.png",IF(AND(C837&gt;=200,C837&lt;225),"units_archer_9.png",IF(AND(C837&gt;=225,C837&lt;250),"units_archer_10.png",IF(AND(C837&gt;=250,C837&lt;275),"units_archer_11.png",IF(AND(C837&gt;=275,C837&lt;300),"units_pikeman_12.png","units_pikeman_13.png"))))))))))))</f>
        <v>units_pikeman_12.png</v>
      </c>
      <c r="E837" s="5" t="str">
        <f t="shared" si="6056"/>
        <v>Lkey_combat_unit_archer_279</v>
      </c>
      <c r="F837" s="6">
        <f t="shared" ref="F837" si="6464">INT(F834+0.9*C837)</f>
        <v>35128</v>
      </c>
      <c r="G837" s="2">
        <f t="shared" ref="G837" si="6465">INT(G834+0.3*C837)</f>
        <v>11592</v>
      </c>
      <c r="H837" s="2">
        <f t="shared" ref="H837" si="6466">INT(H834+0.75*C837)</f>
        <v>29216</v>
      </c>
      <c r="I837" s="2">
        <f t="shared" ref="I837" si="6467">INT(I834+0.4*C837)</f>
        <v>15518</v>
      </c>
      <c r="J837" s="6" t="s">
        <v>23</v>
      </c>
      <c r="K837" s="2">
        <f t="shared" ref="K837:K838" si="6468">INT(K834+0.1*C837)</f>
        <v>3790</v>
      </c>
      <c r="L837" s="2" t="s">
        <v>24</v>
      </c>
      <c r="M837" s="2">
        <f t="shared" ref="M837" si="6469">INT(M834+0.5*C837)</f>
        <v>19500</v>
      </c>
      <c r="N837" s="2" t="s">
        <v>27</v>
      </c>
      <c r="O837" s="2">
        <f t="shared" ref="O837" si="6470">INT(O834+0.05*C837)</f>
        <v>1820</v>
      </c>
      <c r="P837" s="2">
        <f t="shared" si="6004"/>
        <v>275</v>
      </c>
    </row>
    <row r="838" spans="1:16" x14ac:dyDescent="0.25">
      <c r="A838" s="5" t="s">
        <v>864</v>
      </c>
      <c r="B838" s="2" t="s">
        <v>3</v>
      </c>
      <c r="C838" s="2">
        <f t="shared" si="6144"/>
        <v>279</v>
      </c>
      <c r="D838" s="5" t="str">
        <f t="shared" ref="D838" si="6471">IF(AND(C838&gt;0,C838&lt;25),"units_knight_1.png",IF(AND(C838&gt;=25,C838&lt;50),"units_knight_2.png",IF(AND(C838&gt;=50,C838&lt;75),"units_knight_3.png",IF(AND(C838&gt;=75,C838&lt;100),"units_knight_4.png",IF(AND(C838&gt;=100,C838&lt;125),"units_knight_5.png",IF(AND(C838&gt;=125,C838&lt;150),"units_knight_6.png",IF(AND(C838&gt;=150,C838&lt;175),"units_knight_7.png",IF(AND(C838&gt;=175,C838&lt;200),"units_knight_8.png",IF(AND(C838&gt;=200,C838&lt;225),"units_knight_9.png",IF(AND(C838&gt;=225,C838&lt;250),"units_knight_10.png",IF(AND(C838&gt;=250,C838&lt;275),"units_knight_11.png",IF(AND(C838&gt;=275,C838&lt;300),"units_pikeman_12.png","units_pikeman_13.png"))))))))))))</f>
        <v>units_pikeman_12.png</v>
      </c>
      <c r="E838" s="5" t="str">
        <f t="shared" si="6065"/>
        <v>Lkey_combat_unit_knight_279</v>
      </c>
      <c r="F838" s="6">
        <f t="shared" ref="F838" si="6472">INT(F835+1.1*C838)</f>
        <v>42939</v>
      </c>
      <c r="G838" s="2">
        <f t="shared" ref="G838" si="6473">INT(G835+0.6*C838)</f>
        <v>23349</v>
      </c>
      <c r="H838" s="2">
        <f t="shared" ref="H838" si="6474">INT(H835+0.65*C838)</f>
        <v>25270</v>
      </c>
      <c r="I838" s="2">
        <f t="shared" ref="I838" si="6475">INT(I835+0.2*C838)</f>
        <v>7700</v>
      </c>
      <c r="J838" s="6" t="s">
        <v>23</v>
      </c>
      <c r="K838" s="2">
        <f t="shared" si="6468"/>
        <v>3800</v>
      </c>
      <c r="L838" s="2" t="s">
        <v>24</v>
      </c>
      <c r="M838" s="2">
        <f t="shared" ref="M838:M839" si="6476">INT(M835+0.05*C838)</f>
        <v>1820</v>
      </c>
      <c r="N838" s="2" t="s">
        <v>27</v>
      </c>
      <c r="O838" s="2">
        <f t="shared" ref="O838" si="6477">INT(O835+0.5*C838)</f>
        <v>19490</v>
      </c>
      <c r="P838" s="2">
        <f t="shared" si="6004"/>
        <v>280</v>
      </c>
    </row>
    <row r="839" spans="1:16" x14ac:dyDescent="0.25">
      <c r="A839" s="5" t="s">
        <v>865</v>
      </c>
      <c r="B839" s="2" t="s">
        <v>15</v>
      </c>
      <c r="C839" s="2">
        <f t="shared" si="6144"/>
        <v>280</v>
      </c>
      <c r="D839" s="5" t="str">
        <f t="shared" ref="D839" si="6478">IF(AND(C839&gt;0,C839&lt;25),"units_pikeman_1.png",IF(AND(C839&gt;=25,C839&lt;50),"units_pikeman_2.png",IF(AND(C839&gt;=50,C839&lt;75),"units_pikeman_3.png",IF(AND(C839&gt;=75,C839&lt;100),"units_pikeman_4.png",IF(AND(C839&gt;=100,C839&lt;125),"units_pikeman_5.png",IF(AND(C839&gt;=125,C839&lt;150),"units_pikeman_6.png",IF(AND(C839&gt;=150,C839&lt;175),"units_pikeman_7.png",IF(AND(C839&gt;=175,C839&lt;200),"units_pikeman_8.png",IF(AND(C839&gt;=200,C839&lt;225),"units_pikeman_9.png",IF(AND(C839&gt;=225,C839&lt;250),"units_pikeman_10.png",IF(AND(C839&gt;=250,C839&lt;275),"units_pikeman_11.png",IF(AND(C839&gt;=275,C839&lt;300),"units_pikeman_12.png","units_pikeman_13.png"))))))))))))</f>
        <v>units_pikeman_12.png</v>
      </c>
      <c r="E839" s="5" t="str">
        <f t="shared" si="6073"/>
        <v>Lkey_combat_unit_pikeman_280</v>
      </c>
      <c r="F839" s="6">
        <f t="shared" ref="F839" si="6479">INT(F836+1.3*C839)</f>
        <v>51135</v>
      </c>
      <c r="G839" s="2">
        <f t="shared" ref="G839" si="6480">INT(G836+0.5*C839)</f>
        <v>19610</v>
      </c>
      <c r="H839" s="2">
        <f t="shared" ref="H839" si="6481">INT(H836+0.5*C839)</f>
        <v>19610</v>
      </c>
      <c r="I839" s="2">
        <f t="shared" ref="I839" si="6482">INT(I836+0.7*C839)</f>
        <v>27434</v>
      </c>
      <c r="J839" s="6" t="s">
        <v>23</v>
      </c>
      <c r="K839" s="2">
        <f t="shared" ref="K839" si="6483">INT(K836+0.5*C839)</f>
        <v>19650</v>
      </c>
      <c r="L839" s="2" t="s">
        <v>24</v>
      </c>
      <c r="M839" s="2">
        <f t="shared" si="6476"/>
        <v>1834</v>
      </c>
      <c r="N839" s="2" t="s">
        <v>27</v>
      </c>
      <c r="O839" s="2">
        <f t="shared" ref="O839" si="6484">INT(O836+0.1*C839)</f>
        <v>3808</v>
      </c>
      <c r="P839" s="2">
        <f t="shared" si="6004"/>
        <v>272</v>
      </c>
    </row>
    <row r="840" spans="1:16" x14ac:dyDescent="0.25">
      <c r="A840" s="5" t="s">
        <v>866</v>
      </c>
      <c r="B840" s="2" t="s">
        <v>1</v>
      </c>
      <c r="C840" s="2">
        <f t="shared" si="6144"/>
        <v>280</v>
      </c>
      <c r="D840" s="5" t="str">
        <f t="shared" ref="D840" si="6485">IF(AND(C840&gt;0,C840&lt;25),"units_archer_1.png",IF(AND(C840&gt;=25,C840&lt;50),"units_archer_2.png",IF(AND(C840&gt;=50,C840&lt;75),"units_archer_3.png",IF(AND(C840&gt;=75,C840&lt;100),"units_archer_4.png",IF(AND(C840&gt;=100,C840&lt;125),"units_archer_5.png",IF(AND(C840&gt;=125,C840&lt;150),"units_archer_6.png",IF(AND(C840&gt;=150,C840&lt;175),"units_archer_7.png",IF(AND(C840&gt;=175,C840&lt;200),"units_archer_8.png",IF(AND(C840&gt;=200,C840&lt;225),"units_archer_9.png",IF(AND(C840&gt;=225,C840&lt;250),"units_archer_10.png",IF(AND(C840&gt;=250,C840&lt;275),"units_archer_11.png",IF(AND(C840&gt;=275,C840&lt;300),"units_pikeman_12.png","units_pikeman_13.png"))))))))))))</f>
        <v>units_pikeman_12.png</v>
      </c>
      <c r="E840" s="5" t="str">
        <f t="shared" si="6081"/>
        <v>Lkey_combat_unit_archer_280</v>
      </c>
      <c r="F840" s="6">
        <f t="shared" ref="F840" si="6486">INT(F837+0.9*C840)</f>
        <v>35380</v>
      </c>
      <c r="G840" s="2">
        <f t="shared" ref="G840" si="6487">INT(G837+0.3*C840)</f>
        <v>11676</v>
      </c>
      <c r="H840" s="2">
        <f t="shared" ref="H840" si="6488">INT(H837+0.75*C840)</f>
        <v>29426</v>
      </c>
      <c r="I840" s="2">
        <f t="shared" ref="I840" si="6489">INT(I837+0.4*C840)</f>
        <v>15630</v>
      </c>
      <c r="J840" s="6" t="s">
        <v>23</v>
      </c>
      <c r="K840" s="2">
        <f t="shared" ref="K840:K841" si="6490">INT(K837+0.1*C840)</f>
        <v>3818</v>
      </c>
      <c r="L840" s="2" t="s">
        <v>24</v>
      </c>
      <c r="M840" s="2">
        <f t="shared" ref="M840" si="6491">INT(M837+0.5*C840)</f>
        <v>19640</v>
      </c>
      <c r="N840" s="2" t="s">
        <v>27</v>
      </c>
      <c r="O840" s="2">
        <f t="shared" ref="O840" si="6492">INT(O837+0.05*C840)</f>
        <v>1834</v>
      </c>
      <c r="P840" s="2">
        <f t="shared" ref="P840:P901" si="6493">INT(P837+0.01*C840)</f>
        <v>277</v>
      </c>
    </row>
    <row r="841" spans="1:16" x14ac:dyDescent="0.25">
      <c r="A841" s="5" t="s">
        <v>867</v>
      </c>
      <c r="B841" s="2" t="s">
        <v>3</v>
      </c>
      <c r="C841" s="2">
        <f t="shared" si="6144"/>
        <v>280</v>
      </c>
      <c r="D841" s="5" t="str">
        <f t="shared" ref="D841" si="6494">IF(AND(C841&gt;0,C841&lt;25),"units_knight_1.png",IF(AND(C841&gt;=25,C841&lt;50),"units_knight_2.png",IF(AND(C841&gt;=50,C841&lt;75),"units_knight_3.png",IF(AND(C841&gt;=75,C841&lt;100),"units_knight_4.png",IF(AND(C841&gt;=100,C841&lt;125),"units_knight_5.png",IF(AND(C841&gt;=125,C841&lt;150),"units_knight_6.png",IF(AND(C841&gt;=150,C841&lt;175),"units_knight_7.png",IF(AND(C841&gt;=175,C841&lt;200),"units_knight_8.png",IF(AND(C841&gt;=200,C841&lt;225),"units_knight_9.png",IF(AND(C841&gt;=225,C841&lt;250),"units_knight_10.png",IF(AND(C841&gt;=250,C841&lt;275),"units_knight_11.png",IF(AND(C841&gt;=275,C841&lt;300),"units_pikeman_12.png","units_pikeman_13.png"))))))))))))</f>
        <v>units_pikeman_12.png</v>
      </c>
      <c r="E841" s="5" t="str">
        <f t="shared" si="6090"/>
        <v>Lkey_combat_unit_knight_280</v>
      </c>
      <c r="F841" s="6">
        <f t="shared" ref="F841" si="6495">INT(F838+1.1*C841)</f>
        <v>43247</v>
      </c>
      <c r="G841" s="2">
        <f t="shared" ref="G841" si="6496">INT(G838+0.6*C841)</f>
        <v>23517</v>
      </c>
      <c r="H841" s="2">
        <f t="shared" ref="H841" si="6497">INT(H838+0.65*C841)</f>
        <v>25452</v>
      </c>
      <c r="I841" s="2">
        <f t="shared" ref="I841" si="6498">INT(I838+0.2*C841)</f>
        <v>7756</v>
      </c>
      <c r="J841" s="6" t="s">
        <v>23</v>
      </c>
      <c r="K841" s="2">
        <f t="shared" si="6490"/>
        <v>3828</v>
      </c>
      <c r="L841" s="2" t="s">
        <v>24</v>
      </c>
      <c r="M841" s="2">
        <f t="shared" ref="M841:M842" si="6499">INT(M838+0.05*C841)</f>
        <v>1834</v>
      </c>
      <c r="N841" s="2" t="s">
        <v>27</v>
      </c>
      <c r="O841" s="2">
        <f t="shared" ref="O841" si="6500">INT(O838+0.5*C841)</f>
        <v>19630</v>
      </c>
      <c r="P841" s="2">
        <f t="shared" si="6493"/>
        <v>282</v>
      </c>
    </row>
    <row r="842" spans="1:16" x14ac:dyDescent="0.25">
      <c r="A842" s="5" t="s">
        <v>868</v>
      </c>
      <c r="B842" s="2" t="s">
        <v>15</v>
      </c>
      <c r="C842" s="2">
        <f t="shared" si="6144"/>
        <v>281</v>
      </c>
      <c r="D842" s="5" t="str">
        <f t="shared" ref="D842" si="6501">IF(AND(C842&gt;0,C842&lt;25),"units_pikeman_1.png",IF(AND(C842&gt;=25,C842&lt;50),"units_pikeman_2.png",IF(AND(C842&gt;=50,C842&lt;75),"units_pikeman_3.png",IF(AND(C842&gt;=75,C842&lt;100),"units_pikeman_4.png",IF(AND(C842&gt;=100,C842&lt;125),"units_pikeman_5.png",IF(AND(C842&gt;=125,C842&lt;150),"units_pikeman_6.png",IF(AND(C842&gt;=150,C842&lt;175),"units_pikeman_7.png",IF(AND(C842&gt;=175,C842&lt;200),"units_pikeman_8.png",IF(AND(C842&gt;=200,C842&lt;225),"units_pikeman_9.png",IF(AND(C842&gt;=225,C842&lt;250),"units_pikeman_10.png",IF(AND(C842&gt;=250,C842&lt;275),"units_pikeman_11.png",IF(AND(C842&gt;=275,C842&lt;300),"units_pikeman_12.png","units_pikeman_13.png"))))))))))))</f>
        <v>units_pikeman_12.png</v>
      </c>
      <c r="E842" s="5" t="str">
        <f t="shared" ref="E842" si="6502">"Lkey_combat_unit_pikeman_"&amp;C842</f>
        <v>Lkey_combat_unit_pikeman_281</v>
      </c>
      <c r="F842" s="6">
        <f t="shared" ref="F842" si="6503">INT(F839+1.3*C842)</f>
        <v>51500</v>
      </c>
      <c r="G842" s="2">
        <f t="shared" ref="G842" si="6504">INT(G839+0.5*C842)</f>
        <v>19750</v>
      </c>
      <c r="H842" s="2">
        <f t="shared" ref="H842" si="6505">INT(H839+0.5*C842)</f>
        <v>19750</v>
      </c>
      <c r="I842" s="2">
        <f t="shared" ref="I842" si="6506">INT(I839+0.7*C842)</f>
        <v>27630</v>
      </c>
      <c r="J842" s="6" t="s">
        <v>23</v>
      </c>
      <c r="K842" s="2">
        <f t="shared" ref="K842" si="6507">INT(K839+0.5*C842)</f>
        <v>19790</v>
      </c>
      <c r="L842" s="2" t="s">
        <v>24</v>
      </c>
      <c r="M842" s="2">
        <f t="shared" si="6499"/>
        <v>1848</v>
      </c>
      <c r="N842" s="2" t="s">
        <v>27</v>
      </c>
      <c r="O842" s="2">
        <f t="shared" ref="O842" si="6508">INT(O839+0.1*C842)</f>
        <v>3836</v>
      </c>
      <c r="P842" s="2">
        <f t="shared" si="6493"/>
        <v>274</v>
      </c>
    </row>
    <row r="843" spans="1:16" x14ac:dyDescent="0.25">
      <c r="A843" s="5" t="s">
        <v>869</v>
      </c>
      <c r="B843" s="2" t="s">
        <v>1</v>
      </c>
      <c r="C843" s="2">
        <f t="shared" si="6144"/>
        <v>281</v>
      </c>
      <c r="D843" s="5" t="str">
        <f t="shared" ref="D843" si="6509">IF(AND(C843&gt;0,C843&lt;25),"units_archer_1.png",IF(AND(C843&gt;=25,C843&lt;50),"units_archer_2.png",IF(AND(C843&gt;=50,C843&lt;75),"units_archer_3.png",IF(AND(C843&gt;=75,C843&lt;100),"units_archer_4.png",IF(AND(C843&gt;=100,C843&lt;125),"units_archer_5.png",IF(AND(C843&gt;=125,C843&lt;150),"units_archer_6.png",IF(AND(C843&gt;=150,C843&lt;175),"units_archer_7.png",IF(AND(C843&gt;=175,C843&lt;200),"units_archer_8.png",IF(AND(C843&gt;=200,C843&lt;225),"units_archer_9.png",IF(AND(C843&gt;=225,C843&lt;250),"units_archer_10.png",IF(AND(C843&gt;=250,C843&lt;275),"units_archer_11.png",IF(AND(C843&gt;=275,C843&lt;300),"units_pikeman_12.png","units_pikeman_13.png"))))))))))))</f>
        <v>units_pikeman_12.png</v>
      </c>
      <c r="E843" s="5" t="str">
        <f t="shared" ref="E843" si="6510">"Lkey_combat_unit_archer_"&amp;C843</f>
        <v>Lkey_combat_unit_archer_281</v>
      </c>
      <c r="F843" s="6">
        <f t="shared" ref="F843" si="6511">INT(F840+0.9*C843)</f>
        <v>35632</v>
      </c>
      <c r="G843" s="2">
        <f t="shared" ref="G843" si="6512">INT(G840+0.3*C843)</f>
        <v>11760</v>
      </c>
      <c r="H843" s="2">
        <f t="shared" ref="H843" si="6513">INT(H840+0.75*C843)</f>
        <v>29636</v>
      </c>
      <c r="I843" s="2">
        <f t="shared" ref="I843" si="6514">INT(I840+0.4*C843)</f>
        <v>15742</v>
      </c>
      <c r="J843" s="6" t="s">
        <v>23</v>
      </c>
      <c r="K843" s="2">
        <f t="shared" ref="K843:K844" si="6515">INT(K840+0.1*C843)</f>
        <v>3846</v>
      </c>
      <c r="L843" s="2" t="s">
        <v>24</v>
      </c>
      <c r="M843" s="2">
        <f t="shared" ref="M843" si="6516">INT(M840+0.5*C843)</f>
        <v>19780</v>
      </c>
      <c r="N843" s="2" t="s">
        <v>27</v>
      </c>
      <c r="O843" s="2">
        <f t="shared" ref="O843" si="6517">INT(O840+0.05*C843)</f>
        <v>1848</v>
      </c>
      <c r="P843" s="2">
        <f t="shared" si="6493"/>
        <v>279</v>
      </c>
    </row>
    <row r="844" spans="1:16" x14ac:dyDescent="0.25">
      <c r="A844" s="5" t="s">
        <v>870</v>
      </c>
      <c r="B844" s="2" t="s">
        <v>3</v>
      </c>
      <c r="C844" s="2">
        <f t="shared" si="6144"/>
        <v>281</v>
      </c>
      <c r="D844" s="5" t="str">
        <f t="shared" ref="D844" si="6518">IF(AND(C844&gt;0,C844&lt;25),"units_knight_1.png",IF(AND(C844&gt;=25,C844&lt;50),"units_knight_2.png",IF(AND(C844&gt;=50,C844&lt;75),"units_knight_3.png",IF(AND(C844&gt;=75,C844&lt;100),"units_knight_4.png",IF(AND(C844&gt;=100,C844&lt;125),"units_knight_5.png",IF(AND(C844&gt;=125,C844&lt;150),"units_knight_6.png",IF(AND(C844&gt;=150,C844&lt;175),"units_knight_7.png",IF(AND(C844&gt;=175,C844&lt;200),"units_knight_8.png",IF(AND(C844&gt;=200,C844&lt;225),"units_knight_9.png",IF(AND(C844&gt;=225,C844&lt;250),"units_knight_10.png",IF(AND(C844&gt;=250,C844&lt;275),"units_knight_11.png",IF(AND(C844&gt;=275,C844&lt;300),"units_pikeman_12.png","units_pikeman_13.png"))))))))))))</f>
        <v>units_pikeman_12.png</v>
      </c>
      <c r="E844" s="5" t="str">
        <f t="shared" ref="E844" si="6519">"Lkey_combat_unit_knight_"&amp;C844</f>
        <v>Lkey_combat_unit_knight_281</v>
      </c>
      <c r="F844" s="6">
        <f t="shared" ref="F844" si="6520">INT(F841+1.1*C844)</f>
        <v>43556</v>
      </c>
      <c r="G844" s="2">
        <f t="shared" ref="G844" si="6521">INT(G841+0.6*C844)</f>
        <v>23685</v>
      </c>
      <c r="H844" s="2">
        <f t="shared" ref="H844" si="6522">INT(H841+0.65*C844)</f>
        <v>25634</v>
      </c>
      <c r="I844" s="2">
        <f t="shared" ref="I844" si="6523">INT(I841+0.2*C844)</f>
        <v>7812</v>
      </c>
      <c r="J844" s="6" t="s">
        <v>23</v>
      </c>
      <c r="K844" s="2">
        <f t="shared" si="6515"/>
        <v>3856</v>
      </c>
      <c r="L844" s="2" t="s">
        <v>24</v>
      </c>
      <c r="M844" s="2">
        <f t="shared" ref="M844:M845" si="6524">INT(M841+0.05*C844)</f>
        <v>1848</v>
      </c>
      <c r="N844" s="2" t="s">
        <v>27</v>
      </c>
      <c r="O844" s="2">
        <f t="shared" ref="O844" si="6525">INT(O841+0.5*C844)</f>
        <v>19770</v>
      </c>
      <c r="P844" s="2">
        <f t="shared" si="6493"/>
        <v>284</v>
      </c>
    </row>
    <row r="845" spans="1:16" x14ac:dyDescent="0.25">
      <c r="A845" s="5" t="s">
        <v>871</v>
      </c>
      <c r="B845" s="2" t="s">
        <v>15</v>
      </c>
      <c r="C845" s="2">
        <f t="shared" si="6144"/>
        <v>282</v>
      </c>
      <c r="D845" s="5" t="str">
        <f t="shared" ref="D845" si="6526">IF(AND(C845&gt;0,C845&lt;25),"units_pikeman_1.png",IF(AND(C845&gt;=25,C845&lt;50),"units_pikeman_2.png",IF(AND(C845&gt;=50,C845&lt;75),"units_pikeman_3.png",IF(AND(C845&gt;=75,C845&lt;100),"units_pikeman_4.png",IF(AND(C845&gt;=100,C845&lt;125),"units_pikeman_5.png",IF(AND(C845&gt;=125,C845&lt;150),"units_pikeman_6.png",IF(AND(C845&gt;=150,C845&lt;175),"units_pikeman_7.png",IF(AND(C845&gt;=175,C845&lt;200),"units_pikeman_8.png",IF(AND(C845&gt;=200,C845&lt;225),"units_pikeman_9.png",IF(AND(C845&gt;=225,C845&lt;250),"units_pikeman_10.png",IF(AND(C845&gt;=250,C845&lt;275),"units_pikeman_11.png",IF(AND(C845&gt;=275,C845&lt;300),"units_pikeman_12.png","units_pikeman_13.png"))))))))))))</f>
        <v>units_pikeman_12.png</v>
      </c>
      <c r="E845" s="5" t="str">
        <f t="shared" ref="E845:E899" si="6527">"Lkey_combat_unit_pikeman_"&amp;C845</f>
        <v>Lkey_combat_unit_pikeman_282</v>
      </c>
      <c r="F845" s="6">
        <f t="shared" ref="F845" si="6528">INT(F842+1.3*C845)</f>
        <v>51866</v>
      </c>
      <c r="G845" s="2">
        <f t="shared" ref="G845" si="6529">INT(G842+0.5*C845)</f>
        <v>19891</v>
      </c>
      <c r="H845" s="2">
        <f t="shared" ref="H845" si="6530">INT(H842+0.5*C845)</f>
        <v>19891</v>
      </c>
      <c r="I845" s="2">
        <f t="shared" ref="I845" si="6531">INT(I842+0.7*C845)</f>
        <v>27827</v>
      </c>
      <c r="J845" s="6" t="s">
        <v>23</v>
      </c>
      <c r="K845" s="2">
        <f t="shared" ref="K845" si="6532">INT(K842+0.5*C845)</f>
        <v>19931</v>
      </c>
      <c r="L845" s="2" t="s">
        <v>24</v>
      </c>
      <c r="M845" s="2">
        <f t="shared" si="6524"/>
        <v>1862</v>
      </c>
      <c r="N845" s="2" t="s">
        <v>27</v>
      </c>
      <c r="O845" s="2">
        <f t="shared" ref="O845" si="6533">INT(O842+0.1*C845)</f>
        <v>3864</v>
      </c>
      <c r="P845" s="2">
        <f t="shared" si="6493"/>
        <v>276</v>
      </c>
    </row>
    <row r="846" spans="1:16" x14ac:dyDescent="0.25">
      <c r="A846" s="5" t="s">
        <v>872</v>
      </c>
      <c r="B846" s="2" t="s">
        <v>1</v>
      </c>
      <c r="C846" s="2">
        <f t="shared" si="6144"/>
        <v>282</v>
      </c>
      <c r="D846" s="5" t="str">
        <f t="shared" ref="D846" si="6534">IF(AND(C846&gt;0,C846&lt;25),"units_archer_1.png",IF(AND(C846&gt;=25,C846&lt;50),"units_archer_2.png",IF(AND(C846&gt;=50,C846&lt;75),"units_archer_3.png",IF(AND(C846&gt;=75,C846&lt;100),"units_archer_4.png",IF(AND(C846&gt;=100,C846&lt;125),"units_archer_5.png",IF(AND(C846&gt;=125,C846&lt;150),"units_archer_6.png",IF(AND(C846&gt;=150,C846&lt;175),"units_archer_7.png",IF(AND(C846&gt;=175,C846&lt;200),"units_archer_8.png",IF(AND(C846&gt;=200,C846&lt;225),"units_archer_9.png",IF(AND(C846&gt;=225,C846&lt;250),"units_archer_10.png",IF(AND(C846&gt;=250,C846&lt;275),"units_archer_11.png",IF(AND(C846&gt;=275,C846&lt;300),"units_pikeman_12.png","units_pikeman_13.png"))))))))))))</f>
        <v>units_pikeman_12.png</v>
      </c>
      <c r="E846" s="5" t="str">
        <f t="shared" ref="E846:E900" si="6535">"Lkey_combat_unit_archer_"&amp;C846</f>
        <v>Lkey_combat_unit_archer_282</v>
      </c>
      <c r="F846" s="6">
        <f t="shared" ref="F846" si="6536">INT(F843+0.9*C846)</f>
        <v>35885</v>
      </c>
      <c r="G846" s="2">
        <f t="shared" ref="G846" si="6537">INT(G843+0.3*C846)</f>
        <v>11844</v>
      </c>
      <c r="H846" s="2">
        <f t="shared" ref="H846" si="6538">INT(H843+0.75*C846)</f>
        <v>29847</v>
      </c>
      <c r="I846" s="2">
        <f t="shared" ref="I846" si="6539">INT(I843+0.4*C846)</f>
        <v>15854</v>
      </c>
      <c r="J846" s="6" t="s">
        <v>23</v>
      </c>
      <c r="K846" s="2">
        <f t="shared" ref="K846:K847" si="6540">INT(K843+0.1*C846)</f>
        <v>3874</v>
      </c>
      <c r="L846" s="2" t="s">
        <v>24</v>
      </c>
      <c r="M846" s="2">
        <f t="shared" ref="M846" si="6541">INT(M843+0.5*C846)</f>
        <v>19921</v>
      </c>
      <c r="N846" s="2" t="s">
        <v>27</v>
      </c>
      <c r="O846" s="2">
        <f t="shared" ref="O846" si="6542">INT(O843+0.05*C846)</f>
        <v>1862</v>
      </c>
      <c r="P846" s="2">
        <f t="shared" si="6493"/>
        <v>281</v>
      </c>
    </row>
    <row r="847" spans="1:16" x14ac:dyDescent="0.25">
      <c r="A847" s="5" t="s">
        <v>873</v>
      </c>
      <c r="B847" s="2" t="s">
        <v>3</v>
      </c>
      <c r="C847" s="2">
        <f t="shared" si="6144"/>
        <v>282</v>
      </c>
      <c r="D847" s="5" t="str">
        <f t="shared" ref="D847" si="6543">IF(AND(C847&gt;0,C847&lt;25),"units_knight_1.png",IF(AND(C847&gt;=25,C847&lt;50),"units_knight_2.png",IF(AND(C847&gt;=50,C847&lt;75),"units_knight_3.png",IF(AND(C847&gt;=75,C847&lt;100),"units_knight_4.png",IF(AND(C847&gt;=100,C847&lt;125),"units_knight_5.png",IF(AND(C847&gt;=125,C847&lt;150),"units_knight_6.png",IF(AND(C847&gt;=150,C847&lt;175),"units_knight_7.png",IF(AND(C847&gt;=175,C847&lt;200),"units_knight_8.png",IF(AND(C847&gt;=200,C847&lt;225),"units_knight_9.png",IF(AND(C847&gt;=225,C847&lt;250),"units_knight_10.png",IF(AND(C847&gt;=250,C847&lt;275),"units_knight_11.png",IF(AND(C847&gt;=275,C847&lt;300),"units_pikeman_12.png","units_pikeman_13.png"))))))))))))</f>
        <v>units_pikeman_12.png</v>
      </c>
      <c r="E847" s="5" t="str">
        <f t="shared" ref="E847:E901" si="6544">"Lkey_combat_unit_knight_"&amp;C847</f>
        <v>Lkey_combat_unit_knight_282</v>
      </c>
      <c r="F847" s="6">
        <f t="shared" ref="F847" si="6545">INT(F844+1.1*C847)</f>
        <v>43866</v>
      </c>
      <c r="G847" s="2">
        <f t="shared" ref="G847" si="6546">INT(G844+0.6*C847)</f>
        <v>23854</v>
      </c>
      <c r="H847" s="2">
        <f t="shared" ref="H847" si="6547">INT(H844+0.65*C847)</f>
        <v>25817</v>
      </c>
      <c r="I847" s="2">
        <f t="shared" ref="I847" si="6548">INT(I844+0.2*C847)</f>
        <v>7868</v>
      </c>
      <c r="J847" s="6" t="s">
        <v>23</v>
      </c>
      <c r="K847" s="2">
        <f t="shared" si="6540"/>
        <v>3884</v>
      </c>
      <c r="L847" s="2" t="s">
        <v>24</v>
      </c>
      <c r="M847" s="2">
        <f t="shared" ref="M847:M848" si="6549">INT(M844+0.05*C847)</f>
        <v>1862</v>
      </c>
      <c r="N847" s="2" t="s">
        <v>27</v>
      </c>
      <c r="O847" s="2">
        <f t="shared" ref="O847" si="6550">INT(O844+0.5*C847)</f>
        <v>19911</v>
      </c>
      <c r="P847" s="2">
        <f t="shared" si="6493"/>
        <v>286</v>
      </c>
    </row>
    <row r="848" spans="1:16" x14ac:dyDescent="0.25">
      <c r="A848" s="5" t="s">
        <v>874</v>
      </c>
      <c r="B848" s="2" t="s">
        <v>15</v>
      </c>
      <c r="C848" s="2">
        <f t="shared" si="6144"/>
        <v>283</v>
      </c>
      <c r="D848" s="5" t="str">
        <f t="shared" ref="D848" si="6551">IF(AND(C848&gt;0,C848&lt;25),"units_pikeman_1.png",IF(AND(C848&gt;=25,C848&lt;50),"units_pikeman_2.png",IF(AND(C848&gt;=50,C848&lt;75),"units_pikeman_3.png",IF(AND(C848&gt;=75,C848&lt;100),"units_pikeman_4.png",IF(AND(C848&gt;=100,C848&lt;125),"units_pikeman_5.png",IF(AND(C848&gt;=125,C848&lt;150),"units_pikeman_6.png",IF(AND(C848&gt;=150,C848&lt;175),"units_pikeman_7.png",IF(AND(C848&gt;=175,C848&lt;200),"units_pikeman_8.png",IF(AND(C848&gt;=200,C848&lt;225),"units_pikeman_9.png",IF(AND(C848&gt;=225,C848&lt;250),"units_pikeman_10.png",IF(AND(C848&gt;=250,C848&lt;275),"units_pikeman_11.png",IF(AND(C848&gt;=275,C848&lt;300),"units_pikeman_12.png","units_pikeman_13.png"))))))))))))</f>
        <v>units_pikeman_12.png</v>
      </c>
      <c r="E848" s="5" t="str">
        <f t="shared" ref="E848:E875" si="6552">"Lkey_combat_unit_pikeman_"&amp;C848</f>
        <v>Lkey_combat_unit_pikeman_283</v>
      </c>
      <c r="F848" s="6">
        <f t="shared" ref="F848" si="6553">INT(F845+1.3*C848)</f>
        <v>52233</v>
      </c>
      <c r="G848" s="2">
        <f t="shared" ref="G848" si="6554">INT(G845+0.5*C848)</f>
        <v>20032</v>
      </c>
      <c r="H848" s="2">
        <f t="shared" ref="H848" si="6555">INT(H845+0.5*C848)</f>
        <v>20032</v>
      </c>
      <c r="I848" s="2">
        <f t="shared" ref="I848" si="6556">INT(I845+0.7*C848)</f>
        <v>28025</v>
      </c>
      <c r="J848" s="6" t="s">
        <v>23</v>
      </c>
      <c r="K848" s="2">
        <f t="shared" ref="K848" si="6557">INT(K845+0.5*C848)</f>
        <v>20072</v>
      </c>
      <c r="L848" s="2" t="s">
        <v>24</v>
      </c>
      <c r="M848" s="2">
        <f t="shared" si="6549"/>
        <v>1876</v>
      </c>
      <c r="N848" s="2" t="s">
        <v>27</v>
      </c>
      <c r="O848" s="2">
        <f t="shared" ref="O848" si="6558">INT(O845+0.1*C848)</f>
        <v>3892</v>
      </c>
      <c r="P848" s="2">
        <f t="shared" si="6493"/>
        <v>278</v>
      </c>
    </row>
    <row r="849" spans="1:16" x14ac:dyDescent="0.25">
      <c r="A849" s="5" t="s">
        <v>875</v>
      </c>
      <c r="B849" s="2" t="s">
        <v>1</v>
      </c>
      <c r="C849" s="2">
        <f t="shared" si="6144"/>
        <v>283</v>
      </c>
      <c r="D849" s="5" t="str">
        <f t="shared" ref="D849" si="6559">IF(AND(C849&gt;0,C849&lt;25),"units_archer_1.png",IF(AND(C849&gt;=25,C849&lt;50),"units_archer_2.png",IF(AND(C849&gt;=50,C849&lt;75),"units_archer_3.png",IF(AND(C849&gt;=75,C849&lt;100),"units_archer_4.png",IF(AND(C849&gt;=100,C849&lt;125),"units_archer_5.png",IF(AND(C849&gt;=125,C849&lt;150),"units_archer_6.png",IF(AND(C849&gt;=150,C849&lt;175),"units_archer_7.png",IF(AND(C849&gt;=175,C849&lt;200),"units_archer_8.png",IF(AND(C849&gt;=200,C849&lt;225),"units_archer_9.png",IF(AND(C849&gt;=225,C849&lt;250),"units_archer_10.png",IF(AND(C849&gt;=250,C849&lt;275),"units_archer_11.png",IF(AND(C849&gt;=275,C849&lt;300),"units_pikeman_12.png","units_pikeman_13.png"))))))))))))</f>
        <v>units_pikeman_12.png</v>
      </c>
      <c r="E849" s="5" t="str">
        <f t="shared" ref="E849:E876" si="6560">"Lkey_combat_unit_archer_"&amp;C849</f>
        <v>Lkey_combat_unit_archer_283</v>
      </c>
      <c r="F849" s="6">
        <f t="shared" ref="F849" si="6561">INT(F846+0.9*C849)</f>
        <v>36139</v>
      </c>
      <c r="G849" s="2">
        <f t="shared" ref="G849" si="6562">INT(G846+0.3*C849)</f>
        <v>11928</v>
      </c>
      <c r="H849" s="2">
        <f t="shared" ref="H849" si="6563">INT(H846+0.75*C849)</f>
        <v>30059</v>
      </c>
      <c r="I849" s="2">
        <f t="shared" ref="I849" si="6564">INT(I846+0.4*C849)</f>
        <v>15967</v>
      </c>
      <c r="J849" s="6" t="s">
        <v>23</v>
      </c>
      <c r="K849" s="2">
        <f t="shared" ref="K849:K850" si="6565">INT(K846+0.1*C849)</f>
        <v>3902</v>
      </c>
      <c r="L849" s="2" t="s">
        <v>24</v>
      </c>
      <c r="M849" s="2">
        <f t="shared" ref="M849" si="6566">INT(M846+0.5*C849)</f>
        <v>20062</v>
      </c>
      <c r="N849" s="2" t="s">
        <v>27</v>
      </c>
      <c r="O849" s="2">
        <f t="shared" ref="O849" si="6567">INT(O846+0.05*C849)</f>
        <v>1876</v>
      </c>
      <c r="P849" s="2">
        <f t="shared" si="6493"/>
        <v>283</v>
      </c>
    </row>
    <row r="850" spans="1:16" x14ac:dyDescent="0.25">
      <c r="A850" s="5" t="s">
        <v>876</v>
      </c>
      <c r="B850" s="2" t="s">
        <v>3</v>
      </c>
      <c r="C850" s="2">
        <f t="shared" si="6144"/>
        <v>283</v>
      </c>
      <c r="D850" s="5" t="str">
        <f t="shared" ref="D850" si="6568">IF(AND(C850&gt;0,C850&lt;25),"units_knight_1.png",IF(AND(C850&gt;=25,C850&lt;50),"units_knight_2.png",IF(AND(C850&gt;=50,C850&lt;75),"units_knight_3.png",IF(AND(C850&gt;=75,C850&lt;100),"units_knight_4.png",IF(AND(C850&gt;=100,C850&lt;125),"units_knight_5.png",IF(AND(C850&gt;=125,C850&lt;150),"units_knight_6.png",IF(AND(C850&gt;=150,C850&lt;175),"units_knight_7.png",IF(AND(C850&gt;=175,C850&lt;200),"units_knight_8.png",IF(AND(C850&gt;=200,C850&lt;225),"units_knight_9.png",IF(AND(C850&gt;=225,C850&lt;250),"units_knight_10.png",IF(AND(C850&gt;=250,C850&lt;275),"units_knight_11.png",IF(AND(C850&gt;=275,C850&lt;300),"units_pikeman_12.png","units_pikeman_13.png"))))))))))))</f>
        <v>units_pikeman_12.png</v>
      </c>
      <c r="E850" s="5" t="str">
        <f t="shared" ref="E850:E877" si="6569">"Lkey_combat_unit_knight_"&amp;C850</f>
        <v>Lkey_combat_unit_knight_283</v>
      </c>
      <c r="F850" s="6">
        <f t="shared" ref="F850" si="6570">INT(F847+1.1*C850)</f>
        <v>44177</v>
      </c>
      <c r="G850" s="2">
        <f t="shared" ref="G850" si="6571">INT(G847+0.6*C850)</f>
        <v>24023</v>
      </c>
      <c r="H850" s="2">
        <f t="shared" ref="H850" si="6572">INT(H847+0.65*C850)</f>
        <v>26000</v>
      </c>
      <c r="I850" s="2">
        <f t="shared" ref="I850" si="6573">INT(I847+0.2*C850)</f>
        <v>7924</v>
      </c>
      <c r="J850" s="6" t="s">
        <v>23</v>
      </c>
      <c r="K850" s="2">
        <f t="shared" si="6565"/>
        <v>3912</v>
      </c>
      <c r="L850" s="2" t="s">
        <v>24</v>
      </c>
      <c r="M850" s="2">
        <f t="shared" ref="M850:M851" si="6574">INT(M847+0.05*C850)</f>
        <v>1876</v>
      </c>
      <c r="N850" s="2" t="s">
        <v>27</v>
      </c>
      <c r="O850" s="2">
        <f t="shared" ref="O850" si="6575">INT(O847+0.5*C850)</f>
        <v>20052</v>
      </c>
      <c r="P850" s="2">
        <f t="shared" si="6493"/>
        <v>288</v>
      </c>
    </row>
    <row r="851" spans="1:16" x14ac:dyDescent="0.25">
      <c r="A851" s="5" t="s">
        <v>877</v>
      </c>
      <c r="B851" s="2" t="s">
        <v>15</v>
      </c>
      <c r="C851" s="2">
        <f t="shared" si="6144"/>
        <v>284</v>
      </c>
      <c r="D851" s="5" t="str">
        <f t="shared" ref="D851" si="6576">IF(AND(C851&gt;0,C851&lt;25),"units_pikeman_1.png",IF(AND(C851&gt;=25,C851&lt;50),"units_pikeman_2.png",IF(AND(C851&gt;=50,C851&lt;75),"units_pikeman_3.png",IF(AND(C851&gt;=75,C851&lt;100),"units_pikeman_4.png",IF(AND(C851&gt;=100,C851&lt;125),"units_pikeman_5.png",IF(AND(C851&gt;=125,C851&lt;150),"units_pikeman_6.png",IF(AND(C851&gt;=150,C851&lt;175),"units_pikeman_7.png",IF(AND(C851&gt;=175,C851&lt;200),"units_pikeman_8.png",IF(AND(C851&gt;=200,C851&lt;225),"units_pikeman_9.png",IF(AND(C851&gt;=225,C851&lt;250),"units_pikeman_10.png",IF(AND(C851&gt;=250,C851&lt;275),"units_pikeman_11.png",IF(AND(C851&gt;=275,C851&lt;300),"units_pikeman_12.png","units_pikeman_13.png"))))))))))))</f>
        <v>units_pikeman_12.png</v>
      </c>
      <c r="E851" s="5" t="str">
        <f t="shared" ref="E851:E878" si="6577">"Lkey_combat_unit_pikeman_"&amp;C851</f>
        <v>Lkey_combat_unit_pikeman_284</v>
      </c>
      <c r="F851" s="6">
        <f t="shared" ref="F851" si="6578">INT(F848+1.3*C851)</f>
        <v>52602</v>
      </c>
      <c r="G851" s="2">
        <f t="shared" ref="G851" si="6579">INT(G848+0.5*C851)</f>
        <v>20174</v>
      </c>
      <c r="H851" s="2">
        <f t="shared" ref="H851" si="6580">INT(H848+0.5*C851)</f>
        <v>20174</v>
      </c>
      <c r="I851" s="2">
        <f t="shared" ref="I851" si="6581">INT(I848+0.7*C851)</f>
        <v>28223</v>
      </c>
      <c r="J851" s="6" t="s">
        <v>23</v>
      </c>
      <c r="K851" s="2">
        <f t="shared" ref="K851" si="6582">INT(K848+0.5*C851)</f>
        <v>20214</v>
      </c>
      <c r="L851" s="2" t="s">
        <v>24</v>
      </c>
      <c r="M851" s="2">
        <f t="shared" si="6574"/>
        <v>1890</v>
      </c>
      <c r="N851" s="2" t="s">
        <v>27</v>
      </c>
      <c r="O851" s="2">
        <f t="shared" ref="O851" si="6583">INT(O848+0.1*C851)</f>
        <v>3920</v>
      </c>
      <c r="P851" s="2">
        <f t="shared" si="6493"/>
        <v>280</v>
      </c>
    </row>
    <row r="852" spans="1:16" x14ac:dyDescent="0.25">
      <c r="A852" s="5" t="s">
        <v>878</v>
      </c>
      <c r="B852" s="2" t="s">
        <v>1</v>
      </c>
      <c r="C852" s="2">
        <f t="shared" si="6144"/>
        <v>284</v>
      </c>
      <c r="D852" s="5" t="str">
        <f t="shared" ref="D852" si="6584">IF(AND(C852&gt;0,C852&lt;25),"units_archer_1.png",IF(AND(C852&gt;=25,C852&lt;50),"units_archer_2.png",IF(AND(C852&gt;=50,C852&lt;75),"units_archer_3.png",IF(AND(C852&gt;=75,C852&lt;100),"units_archer_4.png",IF(AND(C852&gt;=100,C852&lt;125),"units_archer_5.png",IF(AND(C852&gt;=125,C852&lt;150),"units_archer_6.png",IF(AND(C852&gt;=150,C852&lt;175),"units_archer_7.png",IF(AND(C852&gt;=175,C852&lt;200),"units_archer_8.png",IF(AND(C852&gt;=200,C852&lt;225),"units_archer_9.png",IF(AND(C852&gt;=225,C852&lt;250),"units_archer_10.png",IF(AND(C852&gt;=250,C852&lt;275),"units_archer_11.png",IF(AND(C852&gt;=275,C852&lt;300),"units_pikeman_12.png","units_pikeman_13.png"))))))))))))</f>
        <v>units_pikeman_12.png</v>
      </c>
      <c r="E852" s="5" t="str">
        <f t="shared" ref="E852:E879" si="6585">"Lkey_combat_unit_archer_"&amp;C852</f>
        <v>Lkey_combat_unit_archer_284</v>
      </c>
      <c r="F852" s="6">
        <f t="shared" ref="F852" si="6586">INT(F849+0.9*C852)</f>
        <v>36394</v>
      </c>
      <c r="G852" s="2">
        <f t="shared" ref="G852" si="6587">INT(G849+0.3*C852)</f>
        <v>12013</v>
      </c>
      <c r="H852" s="2">
        <f t="shared" ref="H852" si="6588">INT(H849+0.75*C852)</f>
        <v>30272</v>
      </c>
      <c r="I852" s="2">
        <f t="shared" ref="I852" si="6589">INT(I849+0.4*C852)</f>
        <v>16080</v>
      </c>
      <c r="J852" s="6" t="s">
        <v>23</v>
      </c>
      <c r="K852" s="2">
        <f t="shared" ref="K852:K853" si="6590">INT(K849+0.1*C852)</f>
        <v>3930</v>
      </c>
      <c r="L852" s="2" t="s">
        <v>24</v>
      </c>
      <c r="M852" s="2">
        <f t="shared" ref="M852" si="6591">INT(M849+0.5*C852)</f>
        <v>20204</v>
      </c>
      <c r="N852" s="2" t="s">
        <v>27</v>
      </c>
      <c r="O852" s="2">
        <f t="shared" ref="O852" si="6592">INT(O849+0.05*C852)</f>
        <v>1890</v>
      </c>
      <c r="P852" s="2">
        <f t="shared" si="6493"/>
        <v>285</v>
      </c>
    </row>
    <row r="853" spans="1:16" x14ac:dyDescent="0.25">
      <c r="A853" s="5" t="s">
        <v>879</v>
      </c>
      <c r="B853" s="2" t="s">
        <v>3</v>
      </c>
      <c r="C853" s="2">
        <f t="shared" si="6144"/>
        <v>284</v>
      </c>
      <c r="D853" s="5" t="str">
        <f t="shared" ref="D853" si="6593">IF(AND(C853&gt;0,C853&lt;25),"units_knight_1.png",IF(AND(C853&gt;=25,C853&lt;50),"units_knight_2.png",IF(AND(C853&gt;=50,C853&lt;75),"units_knight_3.png",IF(AND(C853&gt;=75,C853&lt;100),"units_knight_4.png",IF(AND(C853&gt;=100,C853&lt;125),"units_knight_5.png",IF(AND(C853&gt;=125,C853&lt;150),"units_knight_6.png",IF(AND(C853&gt;=150,C853&lt;175),"units_knight_7.png",IF(AND(C853&gt;=175,C853&lt;200),"units_knight_8.png",IF(AND(C853&gt;=200,C853&lt;225),"units_knight_9.png",IF(AND(C853&gt;=225,C853&lt;250),"units_knight_10.png",IF(AND(C853&gt;=250,C853&lt;275),"units_knight_11.png",IF(AND(C853&gt;=275,C853&lt;300),"units_pikeman_12.png","units_pikeman_13.png"))))))))))))</f>
        <v>units_pikeman_12.png</v>
      </c>
      <c r="E853" s="5" t="str">
        <f t="shared" ref="E853:E880" si="6594">"Lkey_combat_unit_knight_"&amp;C853</f>
        <v>Lkey_combat_unit_knight_284</v>
      </c>
      <c r="F853" s="6">
        <f t="shared" ref="F853" si="6595">INT(F850+1.1*C853)</f>
        <v>44489</v>
      </c>
      <c r="G853" s="2">
        <f t="shared" ref="G853" si="6596">INT(G850+0.6*C853)</f>
        <v>24193</v>
      </c>
      <c r="H853" s="2">
        <f t="shared" ref="H853" si="6597">INT(H850+0.65*C853)</f>
        <v>26184</v>
      </c>
      <c r="I853" s="2">
        <f t="shared" ref="I853" si="6598">INT(I850+0.2*C853)</f>
        <v>7980</v>
      </c>
      <c r="J853" s="6" t="s">
        <v>23</v>
      </c>
      <c r="K853" s="2">
        <f t="shared" si="6590"/>
        <v>3940</v>
      </c>
      <c r="L853" s="2" t="s">
        <v>24</v>
      </c>
      <c r="M853" s="2">
        <f t="shared" ref="M853:M854" si="6599">INT(M850+0.05*C853)</f>
        <v>1890</v>
      </c>
      <c r="N853" s="2" t="s">
        <v>27</v>
      </c>
      <c r="O853" s="2">
        <f t="shared" ref="O853" si="6600">INT(O850+0.5*C853)</f>
        <v>20194</v>
      </c>
      <c r="P853" s="2">
        <f t="shared" si="6493"/>
        <v>290</v>
      </c>
    </row>
    <row r="854" spans="1:16" x14ac:dyDescent="0.25">
      <c r="A854" s="5" t="s">
        <v>880</v>
      </c>
      <c r="B854" s="2" t="s">
        <v>15</v>
      </c>
      <c r="C854" s="2">
        <f t="shared" si="6144"/>
        <v>285</v>
      </c>
      <c r="D854" s="5" t="str">
        <f t="shared" ref="D854" si="6601">IF(AND(C854&gt;0,C854&lt;25),"units_pikeman_1.png",IF(AND(C854&gt;=25,C854&lt;50),"units_pikeman_2.png",IF(AND(C854&gt;=50,C854&lt;75),"units_pikeman_3.png",IF(AND(C854&gt;=75,C854&lt;100),"units_pikeman_4.png",IF(AND(C854&gt;=100,C854&lt;125),"units_pikeman_5.png",IF(AND(C854&gt;=125,C854&lt;150),"units_pikeman_6.png",IF(AND(C854&gt;=150,C854&lt;175),"units_pikeman_7.png",IF(AND(C854&gt;=175,C854&lt;200),"units_pikeman_8.png",IF(AND(C854&gt;=200,C854&lt;225),"units_pikeman_9.png",IF(AND(C854&gt;=225,C854&lt;250),"units_pikeman_10.png",IF(AND(C854&gt;=250,C854&lt;275),"units_pikeman_11.png",IF(AND(C854&gt;=275,C854&lt;300),"units_pikeman_12.png","units_pikeman_13.png"))))))))))))</f>
        <v>units_pikeman_12.png</v>
      </c>
      <c r="E854" s="5" t="str">
        <f t="shared" ref="E854:E881" si="6602">"Lkey_combat_unit_pikeman_"&amp;C854</f>
        <v>Lkey_combat_unit_pikeman_285</v>
      </c>
      <c r="F854" s="6">
        <f t="shared" ref="F854" si="6603">INT(F851+1.3*C854)</f>
        <v>52972</v>
      </c>
      <c r="G854" s="2">
        <f t="shared" ref="G854" si="6604">INT(G851+0.5*C854)</f>
        <v>20316</v>
      </c>
      <c r="H854" s="2">
        <f t="shared" ref="H854" si="6605">INT(H851+0.5*C854)</f>
        <v>20316</v>
      </c>
      <c r="I854" s="2">
        <f t="shared" ref="I854" si="6606">INT(I851+0.7*C854)</f>
        <v>28422</v>
      </c>
      <c r="J854" s="6" t="s">
        <v>23</v>
      </c>
      <c r="K854" s="2">
        <f t="shared" ref="K854" si="6607">INT(K851+0.5*C854)</f>
        <v>20356</v>
      </c>
      <c r="L854" s="2" t="s">
        <v>24</v>
      </c>
      <c r="M854" s="2">
        <f t="shared" si="6599"/>
        <v>1904</v>
      </c>
      <c r="N854" s="2" t="s">
        <v>27</v>
      </c>
      <c r="O854" s="2">
        <f t="shared" ref="O854" si="6608">INT(O851+0.1*C854)</f>
        <v>3948</v>
      </c>
      <c r="P854" s="2">
        <f t="shared" si="6493"/>
        <v>282</v>
      </c>
    </row>
    <row r="855" spans="1:16" x14ac:dyDescent="0.25">
      <c r="A855" s="5" t="s">
        <v>881</v>
      </c>
      <c r="B855" s="2" t="s">
        <v>1</v>
      </c>
      <c r="C855" s="2">
        <f t="shared" si="6144"/>
        <v>285</v>
      </c>
      <c r="D855" s="5" t="str">
        <f t="shared" ref="D855" si="6609">IF(AND(C855&gt;0,C855&lt;25),"units_archer_1.png",IF(AND(C855&gt;=25,C855&lt;50),"units_archer_2.png",IF(AND(C855&gt;=50,C855&lt;75),"units_archer_3.png",IF(AND(C855&gt;=75,C855&lt;100),"units_archer_4.png",IF(AND(C855&gt;=100,C855&lt;125),"units_archer_5.png",IF(AND(C855&gt;=125,C855&lt;150),"units_archer_6.png",IF(AND(C855&gt;=150,C855&lt;175),"units_archer_7.png",IF(AND(C855&gt;=175,C855&lt;200),"units_archer_8.png",IF(AND(C855&gt;=200,C855&lt;225),"units_archer_9.png",IF(AND(C855&gt;=225,C855&lt;250),"units_archer_10.png",IF(AND(C855&gt;=250,C855&lt;275),"units_archer_11.png",IF(AND(C855&gt;=275,C855&lt;300),"units_pikeman_12.png","units_pikeman_13.png"))))))))))))</f>
        <v>units_pikeman_12.png</v>
      </c>
      <c r="E855" s="5" t="str">
        <f t="shared" ref="E855:E882" si="6610">"Lkey_combat_unit_archer_"&amp;C855</f>
        <v>Lkey_combat_unit_archer_285</v>
      </c>
      <c r="F855" s="6">
        <f t="shared" ref="F855" si="6611">INT(F852+0.9*C855)</f>
        <v>36650</v>
      </c>
      <c r="G855" s="2">
        <f t="shared" ref="G855" si="6612">INT(G852+0.3*C855)</f>
        <v>12098</v>
      </c>
      <c r="H855" s="2">
        <f t="shared" ref="H855" si="6613">INT(H852+0.75*C855)</f>
        <v>30485</v>
      </c>
      <c r="I855" s="2">
        <f t="shared" ref="I855" si="6614">INT(I852+0.4*C855)</f>
        <v>16194</v>
      </c>
      <c r="J855" s="6" t="s">
        <v>23</v>
      </c>
      <c r="K855" s="2">
        <f t="shared" ref="K855:K856" si="6615">INT(K852+0.1*C855)</f>
        <v>3958</v>
      </c>
      <c r="L855" s="2" t="s">
        <v>24</v>
      </c>
      <c r="M855" s="2">
        <f t="shared" ref="M855" si="6616">INT(M852+0.5*C855)</f>
        <v>20346</v>
      </c>
      <c r="N855" s="2" t="s">
        <v>27</v>
      </c>
      <c r="O855" s="2">
        <f t="shared" ref="O855" si="6617">INT(O852+0.05*C855)</f>
        <v>1904</v>
      </c>
      <c r="P855" s="2">
        <f t="shared" si="6493"/>
        <v>287</v>
      </c>
    </row>
    <row r="856" spans="1:16" x14ac:dyDescent="0.25">
      <c r="A856" s="5" t="s">
        <v>882</v>
      </c>
      <c r="B856" s="2" t="s">
        <v>3</v>
      </c>
      <c r="C856" s="2">
        <f t="shared" si="6144"/>
        <v>285</v>
      </c>
      <c r="D856" s="5" t="str">
        <f t="shared" ref="D856" si="6618">IF(AND(C856&gt;0,C856&lt;25),"units_knight_1.png",IF(AND(C856&gt;=25,C856&lt;50),"units_knight_2.png",IF(AND(C856&gt;=50,C856&lt;75),"units_knight_3.png",IF(AND(C856&gt;=75,C856&lt;100),"units_knight_4.png",IF(AND(C856&gt;=100,C856&lt;125),"units_knight_5.png",IF(AND(C856&gt;=125,C856&lt;150),"units_knight_6.png",IF(AND(C856&gt;=150,C856&lt;175),"units_knight_7.png",IF(AND(C856&gt;=175,C856&lt;200),"units_knight_8.png",IF(AND(C856&gt;=200,C856&lt;225),"units_knight_9.png",IF(AND(C856&gt;=225,C856&lt;250),"units_knight_10.png",IF(AND(C856&gt;=250,C856&lt;275),"units_knight_11.png",IF(AND(C856&gt;=275,C856&lt;300),"units_pikeman_12.png","units_pikeman_13.png"))))))))))))</f>
        <v>units_pikeman_12.png</v>
      </c>
      <c r="E856" s="5" t="str">
        <f t="shared" ref="E856:E883" si="6619">"Lkey_combat_unit_knight_"&amp;C856</f>
        <v>Lkey_combat_unit_knight_285</v>
      </c>
      <c r="F856" s="6">
        <f t="shared" ref="F856" si="6620">INT(F853+1.1*C856)</f>
        <v>44802</v>
      </c>
      <c r="G856" s="2">
        <f t="shared" ref="G856" si="6621">INT(G853+0.6*C856)</f>
        <v>24364</v>
      </c>
      <c r="H856" s="2">
        <f t="shared" ref="H856" si="6622">INT(H853+0.65*C856)</f>
        <v>26369</v>
      </c>
      <c r="I856" s="2">
        <f t="shared" ref="I856" si="6623">INT(I853+0.2*C856)</f>
        <v>8037</v>
      </c>
      <c r="J856" s="6" t="s">
        <v>23</v>
      </c>
      <c r="K856" s="2">
        <f t="shared" si="6615"/>
        <v>3968</v>
      </c>
      <c r="L856" s="2" t="s">
        <v>24</v>
      </c>
      <c r="M856" s="2">
        <f t="shared" ref="M856:M857" si="6624">INT(M853+0.05*C856)</f>
        <v>1904</v>
      </c>
      <c r="N856" s="2" t="s">
        <v>27</v>
      </c>
      <c r="O856" s="2">
        <f t="shared" ref="O856" si="6625">INT(O853+0.5*C856)</f>
        <v>20336</v>
      </c>
      <c r="P856" s="2">
        <f t="shared" si="6493"/>
        <v>292</v>
      </c>
    </row>
    <row r="857" spans="1:16" x14ac:dyDescent="0.25">
      <c r="A857" s="5" t="s">
        <v>883</v>
      </c>
      <c r="B857" s="2" t="s">
        <v>15</v>
      </c>
      <c r="C857" s="2">
        <f t="shared" si="6144"/>
        <v>286</v>
      </c>
      <c r="D857" s="5" t="str">
        <f t="shared" ref="D857" si="6626">IF(AND(C857&gt;0,C857&lt;25),"units_pikeman_1.png",IF(AND(C857&gt;=25,C857&lt;50),"units_pikeman_2.png",IF(AND(C857&gt;=50,C857&lt;75),"units_pikeman_3.png",IF(AND(C857&gt;=75,C857&lt;100),"units_pikeman_4.png",IF(AND(C857&gt;=100,C857&lt;125),"units_pikeman_5.png",IF(AND(C857&gt;=125,C857&lt;150),"units_pikeman_6.png",IF(AND(C857&gt;=150,C857&lt;175),"units_pikeman_7.png",IF(AND(C857&gt;=175,C857&lt;200),"units_pikeman_8.png",IF(AND(C857&gt;=200,C857&lt;225),"units_pikeman_9.png",IF(AND(C857&gt;=225,C857&lt;250),"units_pikeman_10.png",IF(AND(C857&gt;=250,C857&lt;275),"units_pikeman_11.png",IF(AND(C857&gt;=275,C857&lt;300),"units_pikeman_12.png","units_pikeman_13.png"))))))))))))</f>
        <v>units_pikeman_12.png</v>
      </c>
      <c r="E857" s="5" t="str">
        <f t="shared" ref="E857:E884" si="6627">"Lkey_combat_unit_pikeman_"&amp;C857</f>
        <v>Lkey_combat_unit_pikeman_286</v>
      </c>
      <c r="F857" s="6">
        <f t="shared" ref="F857" si="6628">INT(F854+1.3*C857)</f>
        <v>53343</v>
      </c>
      <c r="G857" s="2">
        <f t="shared" ref="G857" si="6629">INT(G854+0.5*C857)</f>
        <v>20459</v>
      </c>
      <c r="H857" s="2">
        <f t="shared" ref="H857" si="6630">INT(H854+0.5*C857)</f>
        <v>20459</v>
      </c>
      <c r="I857" s="2">
        <f t="shared" ref="I857" si="6631">INT(I854+0.7*C857)</f>
        <v>28622</v>
      </c>
      <c r="J857" s="6" t="s">
        <v>23</v>
      </c>
      <c r="K857" s="2">
        <f t="shared" ref="K857" si="6632">INT(K854+0.5*C857)</f>
        <v>20499</v>
      </c>
      <c r="L857" s="2" t="s">
        <v>24</v>
      </c>
      <c r="M857" s="2">
        <f t="shared" si="6624"/>
        <v>1918</v>
      </c>
      <c r="N857" s="2" t="s">
        <v>27</v>
      </c>
      <c r="O857" s="2">
        <f t="shared" ref="O857" si="6633">INT(O854+0.1*C857)</f>
        <v>3976</v>
      </c>
      <c r="P857" s="2">
        <f t="shared" si="6493"/>
        <v>284</v>
      </c>
    </row>
    <row r="858" spans="1:16" x14ac:dyDescent="0.25">
      <c r="A858" s="5" t="s">
        <v>884</v>
      </c>
      <c r="B858" s="2" t="s">
        <v>1</v>
      </c>
      <c r="C858" s="2">
        <f t="shared" ref="C858:C901" si="6634">C855+1</f>
        <v>286</v>
      </c>
      <c r="D858" s="5" t="str">
        <f t="shared" ref="D858" si="6635">IF(AND(C858&gt;0,C858&lt;25),"units_archer_1.png",IF(AND(C858&gt;=25,C858&lt;50),"units_archer_2.png",IF(AND(C858&gt;=50,C858&lt;75),"units_archer_3.png",IF(AND(C858&gt;=75,C858&lt;100),"units_archer_4.png",IF(AND(C858&gt;=100,C858&lt;125),"units_archer_5.png",IF(AND(C858&gt;=125,C858&lt;150),"units_archer_6.png",IF(AND(C858&gt;=150,C858&lt;175),"units_archer_7.png",IF(AND(C858&gt;=175,C858&lt;200),"units_archer_8.png",IF(AND(C858&gt;=200,C858&lt;225),"units_archer_9.png",IF(AND(C858&gt;=225,C858&lt;250),"units_archer_10.png",IF(AND(C858&gt;=250,C858&lt;275),"units_archer_11.png",IF(AND(C858&gt;=275,C858&lt;300),"units_pikeman_12.png","units_pikeman_13.png"))))))))))))</f>
        <v>units_pikeman_12.png</v>
      </c>
      <c r="E858" s="5" t="str">
        <f t="shared" ref="E858:E885" si="6636">"Lkey_combat_unit_archer_"&amp;C858</f>
        <v>Lkey_combat_unit_archer_286</v>
      </c>
      <c r="F858" s="6">
        <f t="shared" ref="F858" si="6637">INT(F855+0.9*C858)</f>
        <v>36907</v>
      </c>
      <c r="G858" s="2">
        <f t="shared" ref="G858" si="6638">INT(G855+0.3*C858)</f>
        <v>12183</v>
      </c>
      <c r="H858" s="2">
        <f t="shared" ref="H858" si="6639">INT(H855+0.75*C858)</f>
        <v>30699</v>
      </c>
      <c r="I858" s="2">
        <f t="shared" ref="I858" si="6640">INT(I855+0.4*C858)</f>
        <v>16308</v>
      </c>
      <c r="J858" s="6" t="s">
        <v>23</v>
      </c>
      <c r="K858" s="2">
        <f t="shared" ref="K858:K859" si="6641">INT(K855+0.1*C858)</f>
        <v>3986</v>
      </c>
      <c r="L858" s="2" t="s">
        <v>24</v>
      </c>
      <c r="M858" s="2">
        <f t="shared" ref="M858" si="6642">INT(M855+0.5*C858)</f>
        <v>20489</v>
      </c>
      <c r="N858" s="2" t="s">
        <v>27</v>
      </c>
      <c r="O858" s="2">
        <f t="shared" ref="O858" si="6643">INT(O855+0.05*C858)</f>
        <v>1918</v>
      </c>
      <c r="P858" s="2">
        <f t="shared" si="6493"/>
        <v>289</v>
      </c>
    </row>
    <row r="859" spans="1:16" x14ac:dyDescent="0.25">
      <c r="A859" s="5" t="s">
        <v>885</v>
      </c>
      <c r="B859" s="2" t="s">
        <v>3</v>
      </c>
      <c r="C859" s="2">
        <f t="shared" si="6634"/>
        <v>286</v>
      </c>
      <c r="D859" s="5" t="str">
        <f t="shared" ref="D859" si="6644">IF(AND(C859&gt;0,C859&lt;25),"units_knight_1.png",IF(AND(C859&gt;=25,C859&lt;50),"units_knight_2.png",IF(AND(C859&gt;=50,C859&lt;75),"units_knight_3.png",IF(AND(C859&gt;=75,C859&lt;100),"units_knight_4.png",IF(AND(C859&gt;=100,C859&lt;125),"units_knight_5.png",IF(AND(C859&gt;=125,C859&lt;150),"units_knight_6.png",IF(AND(C859&gt;=150,C859&lt;175),"units_knight_7.png",IF(AND(C859&gt;=175,C859&lt;200),"units_knight_8.png",IF(AND(C859&gt;=200,C859&lt;225),"units_knight_9.png",IF(AND(C859&gt;=225,C859&lt;250),"units_knight_10.png",IF(AND(C859&gt;=250,C859&lt;275),"units_knight_11.png",IF(AND(C859&gt;=275,C859&lt;300),"units_pikeman_12.png","units_pikeman_13.png"))))))))))))</f>
        <v>units_pikeman_12.png</v>
      </c>
      <c r="E859" s="5" t="str">
        <f t="shared" ref="E859:E886" si="6645">"Lkey_combat_unit_knight_"&amp;C859</f>
        <v>Lkey_combat_unit_knight_286</v>
      </c>
      <c r="F859" s="6">
        <f t="shared" ref="F859" si="6646">INT(F856+1.1*C859)</f>
        <v>45116</v>
      </c>
      <c r="G859" s="2">
        <f t="shared" ref="G859" si="6647">INT(G856+0.6*C859)</f>
        <v>24535</v>
      </c>
      <c r="H859" s="2">
        <f t="shared" ref="H859" si="6648">INT(H856+0.65*C859)</f>
        <v>26554</v>
      </c>
      <c r="I859" s="2">
        <f t="shared" ref="I859" si="6649">INT(I856+0.2*C859)</f>
        <v>8094</v>
      </c>
      <c r="J859" s="6" t="s">
        <v>23</v>
      </c>
      <c r="K859" s="2">
        <f t="shared" si="6641"/>
        <v>3996</v>
      </c>
      <c r="L859" s="2" t="s">
        <v>24</v>
      </c>
      <c r="M859" s="2">
        <f t="shared" ref="M859:M860" si="6650">INT(M856+0.05*C859)</f>
        <v>1918</v>
      </c>
      <c r="N859" s="2" t="s">
        <v>27</v>
      </c>
      <c r="O859" s="2">
        <f t="shared" ref="O859" si="6651">INT(O856+0.5*C859)</f>
        <v>20479</v>
      </c>
      <c r="P859" s="2">
        <f t="shared" si="6493"/>
        <v>294</v>
      </c>
    </row>
    <row r="860" spans="1:16" x14ac:dyDescent="0.25">
      <c r="A860" s="5" t="s">
        <v>886</v>
      </c>
      <c r="B860" s="2" t="s">
        <v>15</v>
      </c>
      <c r="C860" s="2">
        <f t="shared" si="6634"/>
        <v>287</v>
      </c>
      <c r="D860" s="5" t="str">
        <f t="shared" ref="D860" si="6652">IF(AND(C860&gt;0,C860&lt;25),"units_pikeman_1.png",IF(AND(C860&gt;=25,C860&lt;50),"units_pikeman_2.png",IF(AND(C860&gt;=50,C860&lt;75),"units_pikeman_3.png",IF(AND(C860&gt;=75,C860&lt;100),"units_pikeman_4.png",IF(AND(C860&gt;=100,C860&lt;125),"units_pikeman_5.png",IF(AND(C860&gt;=125,C860&lt;150),"units_pikeman_6.png",IF(AND(C860&gt;=150,C860&lt;175),"units_pikeman_7.png",IF(AND(C860&gt;=175,C860&lt;200),"units_pikeman_8.png",IF(AND(C860&gt;=200,C860&lt;225),"units_pikeman_9.png",IF(AND(C860&gt;=225,C860&lt;250),"units_pikeman_10.png",IF(AND(C860&gt;=250,C860&lt;275),"units_pikeman_11.png",IF(AND(C860&gt;=275,C860&lt;300),"units_pikeman_12.png","units_pikeman_13.png"))))))))))))</f>
        <v>units_pikeman_12.png</v>
      </c>
      <c r="E860" s="5" t="str">
        <f t="shared" ref="E860:E887" si="6653">"Lkey_combat_unit_pikeman_"&amp;C860</f>
        <v>Lkey_combat_unit_pikeman_287</v>
      </c>
      <c r="F860" s="6">
        <f t="shared" ref="F860" si="6654">INT(F857+1.3*C860)</f>
        <v>53716</v>
      </c>
      <c r="G860" s="2">
        <f t="shared" ref="G860" si="6655">INT(G857+0.5*C860)</f>
        <v>20602</v>
      </c>
      <c r="H860" s="2">
        <f t="shared" ref="H860" si="6656">INT(H857+0.5*C860)</f>
        <v>20602</v>
      </c>
      <c r="I860" s="2">
        <f t="shared" ref="I860" si="6657">INT(I857+0.7*C860)</f>
        <v>28822</v>
      </c>
      <c r="J860" s="6" t="s">
        <v>23</v>
      </c>
      <c r="K860" s="2">
        <f t="shared" ref="K860" si="6658">INT(K857+0.5*C860)</f>
        <v>20642</v>
      </c>
      <c r="L860" s="2" t="s">
        <v>24</v>
      </c>
      <c r="M860" s="2">
        <f t="shared" si="6650"/>
        <v>1932</v>
      </c>
      <c r="N860" s="2" t="s">
        <v>27</v>
      </c>
      <c r="O860" s="2">
        <f t="shared" ref="O860" si="6659">INT(O857+0.1*C860)</f>
        <v>4004</v>
      </c>
      <c r="P860" s="2">
        <f t="shared" si="6493"/>
        <v>286</v>
      </c>
    </row>
    <row r="861" spans="1:16" x14ac:dyDescent="0.25">
      <c r="A861" s="5" t="s">
        <v>887</v>
      </c>
      <c r="B861" s="2" t="s">
        <v>1</v>
      </c>
      <c r="C861" s="2">
        <f t="shared" si="6634"/>
        <v>287</v>
      </c>
      <c r="D861" s="5" t="str">
        <f t="shared" ref="D861" si="6660">IF(AND(C861&gt;0,C861&lt;25),"units_archer_1.png",IF(AND(C861&gt;=25,C861&lt;50),"units_archer_2.png",IF(AND(C861&gt;=50,C861&lt;75),"units_archer_3.png",IF(AND(C861&gt;=75,C861&lt;100),"units_archer_4.png",IF(AND(C861&gt;=100,C861&lt;125),"units_archer_5.png",IF(AND(C861&gt;=125,C861&lt;150),"units_archer_6.png",IF(AND(C861&gt;=150,C861&lt;175),"units_archer_7.png",IF(AND(C861&gt;=175,C861&lt;200),"units_archer_8.png",IF(AND(C861&gt;=200,C861&lt;225),"units_archer_9.png",IF(AND(C861&gt;=225,C861&lt;250),"units_archer_10.png",IF(AND(C861&gt;=250,C861&lt;275),"units_archer_11.png",IF(AND(C861&gt;=275,C861&lt;300),"units_pikeman_12.png","units_pikeman_13.png"))))))))))))</f>
        <v>units_pikeman_12.png</v>
      </c>
      <c r="E861" s="5" t="str">
        <f t="shared" ref="E861:E888" si="6661">"Lkey_combat_unit_archer_"&amp;C861</f>
        <v>Lkey_combat_unit_archer_287</v>
      </c>
      <c r="F861" s="6">
        <f t="shared" ref="F861" si="6662">INT(F858+0.9*C861)</f>
        <v>37165</v>
      </c>
      <c r="G861" s="2">
        <f t="shared" ref="G861" si="6663">INT(G858+0.3*C861)</f>
        <v>12269</v>
      </c>
      <c r="H861" s="2">
        <f t="shared" ref="H861" si="6664">INT(H858+0.75*C861)</f>
        <v>30914</v>
      </c>
      <c r="I861" s="2">
        <f t="shared" ref="I861" si="6665">INT(I858+0.4*C861)</f>
        <v>16422</v>
      </c>
      <c r="J861" s="6" t="s">
        <v>23</v>
      </c>
      <c r="K861" s="2">
        <f t="shared" ref="K861:K862" si="6666">INT(K858+0.1*C861)</f>
        <v>4014</v>
      </c>
      <c r="L861" s="2" t="s">
        <v>24</v>
      </c>
      <c r="M861" s="2">
        <f t="shared" ref="M861" si="6667">INT(M858+0.5*C861)</f>
        <v>20632</v>
      </c>
      <c r="N861" s="2" t="s">
        <v>27</v>
      </c>
      <c r="O861" s="2">
        <f t="shared" ref="O861" si="6668">INT(O858+0.05*C861)</f>
        <v>1932</v>
      </c>
      <c r="P861" s="2">
        <f t="shared" si="6493"/>
        <v>291</v>
      </c>
    </row>
    <row r="862" spans="1:16" x14ac:dyDescent="0.25">
      <c r="A862" s="5" t="s">
        <v>888</v>
      </c>
      <c r="B862" s="2" t="s">
        <v>3</v>
      </c>
      <c r="C862" s="2">
        <f t="shared" si="6634"/>
        <v>287</v>
      </c>
      <c r="D862" s="5" t="str">
        <f t="shared" ref="D862" si="6669">IF(AND(C862&gt;0,C862&lt;25),"units_knight_1.png",IF(AND(C862&gt;=25,C862&lt;50),"units_knight_2.png",IF(AND(C862&gt;=50,C862&lt;75),"units_knight_3.png",IF(AND(C862&gt;=75,C862&lt;100),"units_knight_4.png",IF(AND(C862&gt;=100,C862&lt;125),"units_knight_5.png",IF(AND(C862&gt;=125,C862&lt;150),"units_knight_6.png",IF(AND(C862&gt;=150,C862&lt;175),"units_knight_7.png",IF(AND(C862&gt;=175,C862&lt;200),"units_knight_8.png",IF(AND(C862&gt;=200,C862&lt;225),"units_knight_9.png",IF(AND(C862&gt;=225,C862&lt;250),"units_knight_10.png",IF(AND(C862&gt;=250,C862&lt;275),"units_knight_11.png",IF(AND(C862&gt;=275,C862&lt;300),"units_pikeman_12.png","units_pikeman_13.png"))))))))))))</f>
        <v>units_pikeman_12.png</v>
      </c>
      <c r="E862" s="5" t="str">
        <f t="shared" ref="E862:E889" si="6670">"Lkey_combat_unit_knight_"&amp;C862</f>
        <v>Lkey_combat_unit_knight_287</v>
      </c>
      <c r="F862" s="6">
        <f t="shared" ref="F862" si="6671">INT(F859+1.1*C862)</f>
        <v>45431</v>
      </c>
      <c r="G862" s="2">
        <f t="shared" ref="G862" si="6672">INT(G859+0.6*C862)</f>
        <v>24707</v>
      </c>
      <c r="H862" s="2">
        <f t="shared" ref="H862" si="6673">INT(H859+0.65*C862)</f>
        <v>26740</v>
      </c>
      <c r="I862" s="2">
        <f t="shared" ref="I862" si="6674">INT(I859+0.2*C862)</f>
        <v>8151</v>
      </c>
      <c r="J862" s="6" t="s">
        <v>23</v>
      </c>
      <c r="K862" s="2">
        <f t="shared" si="6666"/>
        <v>4024</v>
      </c>
      <c r="L862" s="2" t="s">
        <v>24</v>
      </c>
      <c r="M862" s="2">
        <f t="shared" ref="M862:M863" si="6675">INT(M859+0.05*C862)</f>
        <v>1932</v>
      </c>
      <c r="N862" s="2" t="s">
        <v>27</v>
      </c>
      <c r="O862" s="2">
        <f t="shared" ref="O862" si="6676">INT(O859+0.5*C862)</f>
        <v>20622</v>
      </c>
      <c r="P862" s="2">
        <f t="shared" si="6493"/>
        <v>296</v>
      </c>
    </row>
    <row r="863" spans="1:16" x14ac:dyDescent="0.25">
      <c r="A863" s="5" t="s">
        <v>889</v>
      </c>
      <c r="B863" s="2" t="s">
        <v>15</v>
      </c>
      <c r="C863" s="2">
        <f t="shared" si="6634"/>
        <v>288</v>
      </c>
      <c r="D863" s="5" t="str">
        <f t="shared" ref="D863" si="6677">IF(AND(C863&gt;0,C863&lt;25),"units_pikeman_1.png",IF(AND(C863&gt;=25,C863&lt;50),"units_pikeman_2.png",IF(AND(C863&gt;=50,C863&lt;75),"units_pikeman_3.png",IF(AND(C863&gt;=75,C863&lt;100),"units_pikeman_4.png",IF(AND(C863&gt;=100,C863&lt;125),"units_pikeman_5.png",IF(AND(C863&gt;=125,C863&lt;150),"units_pikeman_6.png",IF(AND(C863&gt;=150,C863&lt;175),"units_pikeman_7.png",IF(AND(C863&gt;=175,C863&lt;200),"units_pikeman_8.png",IF(AND(C863&gt;=200,C863&lt;225),"units_pikeman_9.png",IF(AND(C863&gt;=225,C863&lt;250),"units_pikeman_10.png",IF(AND(C863&gt;=250,C863&lt;275),"units_pikeman_11.png",IF(AND(C863&gt;=275,C863&lt;300),"units_pikeman_12.png","units_pikeman_13.png"))))))))))))</f>
        <v>units_pikeman_12.png</v>
      </c>
      <c r="E863" s="5" t="str">
        <f t="shared" ref="E863:E890" si="6678">"Lkey_combat_unit_pikeman_"&amp;C863</f>
        <v>Lkey_combat_unit_pikeman_288</v>
      </c>
      <c r="F863" s="6">
        <f t="shared" ref="F863" si="6679">INT(F860+1.3*C863)</f>
        <v>54090</v>
      </c>
      <c r="G863" s="2">
        <f t="shared" ref="G863" si="6680">INT(G860+0.5*C863)</f>
        <v>20746</v>
      </c>
      <c r="H863" s="2">
        <f t="shared" ref="H863" si="6681">INT(H860+0.5*C863)</f>
        <v>20746</v>
      </c>
      <c r="I863" s="2">
        <f t="shared" ref="I863" si="6682">INT(I860+0.7*C863)</f>
        <v>29023</v>
      </c>
      <c r="J863" s="6" t="s">
        <v>23</v>
      </c>
      <c r="K863" s="2">
        <f t="shared" ref="K863" si="6683">INT(K860+0.5*C863)</f>
        <v>20786</v>
      </c>
      <c r="L863" s="2" t="s">
        <v>24</v>
      </c>
      <c r="M863" s="2">
        <f t="shared" si="6675"/>
        <v>1946</v>
      </c>
      <c r="N863" s="2" t="s">
        <v>27</v>
      </c>
      <c r="O863" s="2">
        <f t="shared" ref="O863" si="6684">INT(O860+0.1*C863)</f>
        <v>4032</v>
      </c>
      <c r="P863" s="2">
        <f t="shared" si="6493"/>
        <v>288</v>
      </c>
    </row>
    <row r="864" spans="1:16" x14ac:dyDescent="0.25">
      <c r="A864" s="5" t="s">
        <v>890</v>
      </c>
      <c r="B864" s="2" t="s">
        <v>1</v>
      </c>
      <c r="C864" s="2">
        <f t="shared" si="6634"/>
        <v>288</v>
      </c>
      <c r="D864" s="5" t="str">
        <f t="shared" ref="D864" si="6685">IF(AND(C864&gt;0,C864&lt;25),"units_archer_1.png",IF(AND(C864&gt;=25,C864&lt;50),"units_archer_2.png",IF(AND(C864&gt;=50,C864&lt;75),"units_archer_3.png",IF(AND(C864&gt;=75,C864&lt;100),"units_archer_4.png",IF(AND(C864&gt;=100,C864&lt;125),"units_archer_5.png",IF(AND(C864&gt;=125,C864&lt;150),"units_archer_6.png",IF(AND(C864&gt;=150,C864&lt;175),"units_archer_7.png",IF(AND(C864&gt;=175,C864&lt;200),"units_archer_8.png",IF(AND(C864&gt;=200,C864&lt;225),"units_archer_9.png",IF(AND(C864&gt;=225,C864&lt;250),"units_archer_10.png",IF(AND(C864&gt;=250,C864&lt;275),"units_archer_11.png",IF(AND(C864&gt;=275,C864&lt;300),"units_pikeman_12.png","units_pikeman_13.png"))))))))))))</f>
        <v>units_pikeman_12.png</v>
      </c>
      <c r="E864" s="5" t="str">
        <f t="shared" ref="E864:E891" si="6686">"Lkey_combat_unit_archer_"&amp;C864</f>
        <v>Lkey_combat_unit_archer_288</v>
      </c>
      <c r="F864" s="6">
        <f t="shared" ref="F864" si="6687">INT(F861+0.9*C864)</f>
        <v>37424</v>
      </c>
      <c r="G864" s="2">
        <f t="shared" ref="G864" si="6688">INT(G861+0.3*C864)</f>
        <v>12355</v>
      </c>
      <c r="H864" s="2">
        <f t="shared" ref="H864" si="6689">INT(H861+0.75*C864)</f>
        <v>31130</v>
      </c>
      <c r="I864" s="2">
        <f t="shared" ref="I864" si="6690">INT(I861+0.4*C864)</f>
        <v>16537</v>
      </c>
      <c r="J864" s="6" t="s">
        <v>23</v>
      </c>
      <c r="K864" s="2">
        <f t="shared" ref="K864:K865" si="6691">INT(K861+0.1*C864)</f>
        <v>4042</v>
      </c>
      <c r="L864" s="2" t="s">
        <v>24</v>
      </c>
      <c r="M864" s="2">
        <f t="shared" ref="M864" si="6692">INT(M861+0.5*C864)</f>
        <v>20776</v>
      </c>
      <c r="N864" s="2" t="s">
        <v>27</v>
      </c>
      <c r="O864" s="2">
        <f t="shared" ref="O864" si="6693">INT(O861+0.05*C864)</f>
        <v>1946</v>
      </c>
      <c r="P864" s="2">
        <f t="shared" si="6493"/>
        <v>293</v>
      </c>
    </row>
    <row r="865" spans="1:16" x14ac:dyDescent="0.25">
      <c r="A865" s="5" t="s">
        <v>891</v>
      </c>
      <c r="B865" s="2" t="s">
        <v>3</v>
      </c>
      <c r="C865" s="2">
        <f t="shared" si="6634"/>
        <v>288</v>
      </c>
      <c r="D865" s="5" t="str">
        <f t="shared" ref="D865" si="6694">IF(AND(C865&gt;0,C865&lt;25),"units_knight_1.png",IF(AND(C865&gt;=25,C865&lt;50),"units_knight_2.png",IF(AND(C865&gt;=50,C865&lt;75),"units_knight_3.png",IF(AND(C865&gt;=75,C865&lt;100),"units_knight_4.png",IF(AND(C865&gt;=100,C865&lt;125),"units_knight_5.png",IF(AND(C865&gt;=125,C865&lt;150),"units_knight_6.png",IF(AND(C865&gt;=150,C865&lt;175),"units_knight_7.png",IF(AND(C865&gt;=175,C865&lt;200),"units_knight_8.png",IF(AND(C865&gt;=200,C865&lt;225),"units_knight_9.png",IF(AND(C865&gt;=225,C865&lt;250),"units_knight_10.png",IF(AND(C865&gt;=250,C865&lt;275),"units_knight_11.png",IF(AND(C865&gt;=275,C865&lt;300),"units_pikeman_12.png","units_pikeman_13.png"))))))))))))</f>
        <v>units_pikeman_12.png</v>
      </c>
      <c r="E865" s="5" t="str">
        <f t="shared" ref="E865:E892" si="6695">"Lkey_combat_unit_knight_"&amp;C865</f>
        <v>Lkey_combat_unit_knight_288</v>
      </c>
      <c r="F865" s="6">
        <f t="shared" ref="F865" si="6696">INT(F862+1.1*C865)</f>
        <v>45747</v>
      </c>
      <c r="G865" s="2">
        <f t="shared" ref="G865" si="6697">INT(G862+0.6*C865)</f>
        <v>24879</v>
      </c>
      <c r="H865" s="2">
        <f t="shared" ref="H865" si="6698">INT(H862+0.65*C865)</f>
        <v>26927</v>
      </c>
      <c r="I865" s="2">
        <f t="shared" ref="I865" si="6699">INT(I862+0.2*C865)</f>
        <v>8208</v>
      </c>
      <c r="J865" s="6" t="s">
        <v>23</v>
      </c>
      <c r="K865" s="2">
        <f t="shared" si="6691"/>
        <v>4052</v>
      </c>
      <c r="L865" s="2" t="s">
        <v>24</v>
      </c>
      <c r="M865" s="2">
        <f t="shared" ref="M865:M866" si="6700">INT(M862+0.05*C865)</f>
        <v>1946</v>
      </c>
      <c r="N865" s="2" t="s">
        <v>27</v>
      </c>
      <c r="O865" s="2">
        <f t="shared" ref="O865" si="6701">INT(O862+0.5*C865)</f>
        <v>20766</v>
      </c>
      <c r="P865" s="2">
        <f t="shared" si="6493"/>
        <v>298</v>
      </c>
    </row>
    <row r="866" spans="1:16" x14ac:dyDescent="0.25">
      <c r="A866" s="5" t="s">
        <v>892</v>
      </c>
      <c r="B866" s="2" t="s">
        <v>15</v>
      </c>
      <c r="C866" s="2">
        <f t="shared" si="6634"/>
        <v>289</v>
      </c>
      <c r="D866" s="5" t="str">
        <f t="shared" ref="D866" si="6702">IF(AND(C866&gt;0,C866&lt;25),"units_pikeman_1.png",IF(AND(C866&gt;=25,C866&lt;50),"units_pikeman_2.png",IF(AND(C866&gt;=50,C866&lt;75),"units_pikeman_3.png",IF(AND(C866&gt;=75,C866&lt;100),"units_pikeman_4.png",IF(AND(C866&gt;=100,C866&lt;125),"units_pikeman_5.png",IF(AND(C866&gt;=125,C866&lt;150),"units_pikeman_6.png",IF(AND(C866&gt;=150,C866&lt;175),"units_pikeman_7.png",IF(AND(C866&gt;=175,C866&lt;200),"units_pikeman_8.png",IF(AND(C866&gt;=200,C866&lt;225),"units_pikeman_9.png",IF(AND(C866&gt;=225,C866&lt;250),"units_pikeman_10.png",IF(AND(C866&gt;=250,C866&lt;275),"units_pikeman_11.png",IF(AND(C866&gt;=275,C866&lt;300),"units_pikeman_12.png","units_pikeman_13.png"))))))))))))</f>
        <v>units_pikeman_12.png</v>
      </c>
      <c r="E866" s="5" t="str">
        <f t="shared" ref="E866:E893" si="6703">"Lkey_combat_unit_pikeman_"&amp;C866</f>
        <v>Lkey_combat_unit_pikeman_289</v>
      </c>
      <c r="F866" s="6">
        <f t="shared" ref="F866" si="6704">INT(F863+1.3*C866)</f>
        <v>54465</v>
      </c>
      <c r="G866" s="2">
        <f t="shared" ref="G866" si="6705">INT(G863+0.5*C866)</f>
        <v>20890</v>
      </c>
      <c r="H866" s="2">
        <f t="shared" ref="H866" si="6706">INT(H863+0.5*C866)</f>
        <v>20890</v>
      </c>
      <c r="I866" s="2">
        <f t="shared" ref="I866" si="6707">INT(I863+0.7*C866)</f>
        <v>29225</v>
      </c>
      <c r="J866" s="6" t="s">
        <v>23</v>
      </c>
      <c r="K866" s="2">
        <f t="shared" ref="K866" si="6708">INT(K863+0.5*C866)</f>
        <v>20930</v>
      </c>
      <c r="L866" s="2" t="s">
        <v>24</v>
      </c>
      <c r="M866" s="2">
        <f t="shared" si="6700"/>
        <v>1960</v>
      </c>
      <c r="N866" s="2" t="s">
        <v>27</v>
      </c>
      <c r="O866" s="2">
        <f t="shared" ref="O866" si="6709">INT(O863+0.1*C866)</f>
        <v>4060</v>
      </c>
      <c r="P866" s="2">
        <f t="shared" si="6493"/>
        <v>290</v>
      </c>
    </row>
    <row r="867" spans="1:16" x14ac:dyDescent="0.25">
      <c r="A867" s="5" t="s">
        <v>893</v>
      </c>
      <c r="B867" s="2" t="s">
        <v>1</v>
      </c>
      <c r="C867" s="2">
        <f t="shared" si="6634"/>
        <v>289</v>
      </c>
      <c r="D867" s="5" t="str">
        <f t="shared" ref="D867" si="6710">IF(AND(C867&gt;0,C867&lt;25),"units_archer_1.png",IF(AND(C867&gt;=25,C867&lt;50),"units_archer_2.png",IF(AND(C867&gt;=50,C867&lt;75),"units_archer_3.png",IF(AND(C867&gt;=75,C867&lt;100),"units_archer_4.png",IF(AND(C867&gt;=100,C867&lt;125),"units_archer_5.png",IF(AND(C867&gt;=125,C867&lt;150),"units_archer_6.png",IF(AND(C867&gt;=150,C867&lt;175),"units_archer_7.png",IF(AND(C867&gt;=175,C867&lt;200),"units_archer_8.png",IF(AND(C867&gt;=200,C867&lt;225),"units_archer_9.png",IF(AND(C867&gt;=225,C867&lt;250),"units_archer_10.png",IF(AND(C867&gt;=250,C867&lt;275),"units_archer_11.png",IF(AND(C867&gt;=275,C867&lt;300),"units_pikeman_12.png","units_pikeman_13.png"))))))))))))</f>
        <v>units_pikeman_12.png</v>
      </c>
      <c r="E867" s="5" t="str">
        <f t="shared" ref="E867:E894" si="6711">"Lkey_combat_unit_archer_"&amp;C867</f>
        <v>Lkey_combat_unit_archer_289</v>
      </c>
      <c r="F867" s="6">
        <f t="shared" ref="F867" si="6712">INT(F864+0.9*C867)</f>
        <v>37684</v>
      </c>
      <c r="G867" s="2">
        <f t="shared" ref="G867" si="6713">INT(G864+0.3*C867)</f>
        <v>12441</v>
      </c>
      <c r="H867" s="2">
        <f t="shared" ref="H867" si="6714">INT(H864+0.75*C867)</f>
        <v>31346</v>
      </c>
      <c r="I867" s="2">
        <f t="shared" ref="I867" si="6715">INT(I864+0.4*C867)</f>
        <v>16652</v>
      </c>
      <c r="J867" s="6" t="s">
        <v>23</v>
      </c>
      <c r="K867" s="2">
        <f t="shared" ref="K867:K868" si="6716">INT(K864+0.1*C867)</f>
        <v>4070</v>
      </c>
      <c r="L867" s="2" t="s">
        <v>24</v>
      </c>
      <c r="M867" s="2">
        <f t="shared" ref="M867" si="6717">INT(M864+0.5*C867)</f>
        <v>20920</v>
      </c>
      <c r="N867" s="2" t="s">
        <v>27</v>
      </c>
      <c r="O867" s="2">
        <f t="shared" ref="O867" si="6718">INT(O864+0.05*C867)</f>
        <v>1960</v>
      </c>
      <c r="P867" s="2">
        <f t="shared" si="6493"/>
        <v>295</v>
      </c>
    </row>
    <row r="868" spans="1:16" x14ac:dyDescent="0.25">
      <c r="A868" s="5" t="s">
        <v>894</v>
      </c>
      <c r="B868" s="2" t="s">
        <v>3</v>
      </c>
      <c r="C868" s="2">
        <f t="shared" si="6634"/>
        <v>289</v>
      </c>
      <c r="D868" s="5" t="str">
        <f t="shared" ref="D868" si="6719">IF(AND(C868&gt;0,C868&lt;25),"units_knight_1.png",IF(AND(C868&gt;=25,C868&lt;50),"units_knight_2.png",IF(AND(C868&gt;=50,C868&lt;75),"units_knight_3.png",IF(AND(C868&gt;=75,C868&lt;100),"units_knight_4.png",IF(AND(C868&gt;=100,C868&lt;125),"units_knight_5.png",IF(AND(C868&gt;=125,C868&lt;150),"units_knight_6.png",IF(AND(C868&gt;=150,C868&lt;175),"units_knight_7.png",IF(AND(C868&gt;=175,C868&lt;200),"units_knight_8.png",IF(AND(C868&gt;=200,C868&lt;225),"units_knight_9.png",IF(AND(C868&gt;=225,C868&lt;250),"units_knight_10.png",IF(AND(C868&gt;=250,C868&lt;275),"units_knight_11.png",IF(AND(C868&gt;=275,C868&lt;300),"units_pikeman_12.png","units_pikeman_13.png"))))))))))))</f>
        <v>units_pikeman_12.png</v>
      </c>
      <c r="E868" s="5" t="str">
        <f t="shared" ref="E868:E895" si="6720">"Lkey_combat_unit_knight_"&amp;C868</f>
        <v>Lkey_combat_unit_knight_289</v>
      </c>
      <c r="F868" s="6">
        <f t="shared" ref="F868" si="6721">INT(F865+1.1*C868)</f>
        <v>46064</v>
      </c>
      <c r="G868" s="2">
        <f t="shared" ref="G868" si="6722">INT(G865+0.6*C868)</f>
        <v>25052</v>
      </c>
      <c r="H868" s="2">
        <f t="shared" ref="H868" si="6723">INT(H865+0.65*C868)</f>
        <v>27114</v>
      </c>
      <c r="I868" s="2">
        <f t="shared" ref="I868" si="6724">INT(I865+0.2*C868)</f>
        <v>8265</v>
      </c>
      <c r="J868" s="6" t="s">
        <v>23</v>
      </c>
      <c r="K868" s="2">
        <f t="shared" si="6716"/>
        <v>4080</v>
      </c>
      <c r="L868" s="2" t="s">
        <v>24</v>
      </c>
      <c r="M868" s="2">
        <f t="shared" ref="M868:M869" si="6725">INT(M865+0.05*C868)</f>
        <v>1960</v>
      </c>
      <c r="N868" s="2" t="s">
        <v>27</v>
      </c>
      <c r="O868" s="2">
        <f t="shared" ref="O868" si="6726">INT(O865+0.5*C868)</f>
        <v>20910</v>
      </c>
      <c r="P868" s="2">
        <f t="shared" si="6493"/>
        <v>300</v>
      </c>
    </row>
    <row r="869" spans="1:16" x14ac:dyDescent="0.25">
      <c r="A869" s="5" t="s">
        <v>895</v>
      </c>
      <c r="B869" s="2" t="s">
        <v>15</v>
      </c>
      <c r="C869" s="2">
        <f t="shared" si="6634"/>
        <v>290</v>
      </c>
      <c r="D869" s="5" t="str">
        <f t="shared" ref="D869" si="6727">IF(AND(C869&gt;0,C869&lt;25),"units_pikeman_1.png",IF(AND(C869&gt;=25,C869&lt;50),"units_pikeman_2.png",IF(AND(C869&gt;=50,C869&lt;75),"units_pikeman_3.png",IF(AND(C869&gt;=75,C869&lt;100),"units_pikeman_4.png",IF(AND(C869&gt;=100,C869&lt;125),"units_pikeman_5.png",IF(AND(C869&gt;=125,C869&lt;150),"units_pikeman_6.png",IF(AND(C869&gt;=150,C869&lt;175),"units_pikeman_7.png",IF(AND(C869&gt;=175,C869&lt;200),"units_pikeman_8.png",IF(AND(C869&gt;=200,C869&lt;225),"units_pikeman_9.png",IF(AND(C869&gt;=225,C869&lt;250),"units_pikeman_10.png",IF(AND(C869&gt;=250,C869&lt;275),"units_pikeman_11.png",IF(AND(C869&gt;=275,C869&lt;300),"units_pikeman_12.png","units_pikeman_13.png"))))))))))))</f>
        <v>units_pikeman_12.png</v>
      </c>
      <c r="E869" s="5" t="str">
        <f t="shared" ref="E869" si="6728">"Lkey_combat_unit_pikeman_"&amp;C869</f>
        <v>Lkey_combat_unit_pikeman_290</v>
      </c>
      <c r="F869" s="6">
        <f t="shared" ref="F869" si="6729">INT(F866+1.3*C869)</f>
        <v>54842</v>
      </c>
      <c r="G869" s="2">
        <f t="shared" ref="G869" si="6730">INT(G866+0.5*C869)</f>
        <v>21035</v>
      </c>
      <c r="H869" s="2">
        <f t="shared" ref="H869" si="6731">INT(H866+0.5*C869)</f>
        <v>21035</v>
      </c>
      <c r="I869" s="2">
        <f t="shared" ref="I869" si="6732">INT(I866+0.7*C869)</f>
        <v>29428</v>
      </c>
      <c r="J869" s="6" t="s">
        <v>23</v>
      </c>
      <c r="K869" s="2">
        <f t="shared" ref="K869" si="6733">INT(K866+0.5*C869)</f>
        <v>21075</v>
      </c>
      <c r="L869" s="2" t="s">
        <v>24</v>
      </c>
      <c r="M869" s="2">
        <f t="shared" si="6725"/>
        <v>1974</v>
      </c>
      <c r="N869" s="2" t="s">
        <v>27</v>
      </c>
      <c r="O869" s="2">
        <f t="shared" ref="O869" si="6734">INT(O866+0.1*C869)</f>
        <v>4089</v>
      </c>
      <c r="P869" s="2">
        <f t="shared" si="6493"/>
        <v>292</v>
      </c>
    </row>
    <row r="870" spans="1:16" x14ac:dyDescent="0.25">
      <c r="A870" s="5" t="s">
        <v>896</v>
      </c>
      <c r="B870" s="2" t="s">
        <v>1</v>
      </c>
      <c r="C870" s="2">
        <f t="shared" si="6634"/>
        <v>290</v>
      </c>
      <c r="D870" s="5" t="str">
        <f t="shared" ref="D870" si="6735">IF(AND(C870&gt;0,C870&lt;25),"units_archer_1.png",IF(AND(C870&gt;=25,C870&lt;50),"units_archer_2.png",IF(AND(C870&gt;=50,C870&lt;75),"units_archer_3.png",IF(AND(C870&gt;=75,C870&lt;100),"units_archer_4.png",IF(AND(C870&gt;=100,C870&lt;125),"units_archer_5.png",IF(AND(C870&gt;=125,C870&lt;150),"units_archer_6.png",IF(AND(C870&gt;=150,C870&lt;175),"units_archer_7.png",IF(AND(C870&gt;=175,C870&lt;200),"units_archer_8.png",IF(AND(C870&gt;=200,C870&lt;225),"units_archer_9.png",IF(AND(C870&gt;=225,C870&lt;250),"units_archer_10.png",IF(AND(C870&gt;=250,C870&lt;275),"units_archer_11.png",IF(AND(C870&gt;=275,C870&lt;300),"units_pikeman_12.png","units_pikeman_13.png"))))))))))))</f>
        <v>units_pikeman_12.png</v>
      </c>
      <c r="E870" s="5" t="str">
        <f t="shared" ref="E870" si="6736">"Lkey_combat_unit_archer_"&amp;C870</f>
        <v>Lkey_combat_unit_archer_290</v>
      </c>
      <c r="F870" s="6">
        <f t="shared" ref="F870" si="6737">INT(F867+0.9*C870)</f>
        <v>37945</v>
      </c>
      <c r="G870" s="2">
        <f t="shared" ref="G870" si="6738">INT(G867+0.3*C870)</f>
        <v>12528</v>
      </c>
      <c r="H870" s="2">
        <f t="shared" ref="H870" si="6739">INT(H867+0.75*C870)</f>
        <v>31563</v>
      </c>
      <c r="I870" s="2">
        <f t="shared" ref="I870" si="6740">INT(I867+0.4*C870)</f>
        <v>16768</v>
      </c>
      <c r="J870" s="6" t="s">
        <v>23</v>
      </c>
      <c r="K870" s="2">
        <f t="shared" ref="K870:K871" si="6741">INT(K867+0.1*C870)</f>
        <v>4099</v>
      </c>
      <c r="L870" s="2" t="s">
        <v>24</v>
      </c>
      <c r="M870" s="2">
        <f t="shared" ref="M870" si="6742">INT(M867+0.5*C870)</f>
        <v>21065</v>
      </c>
      <c r="N870" s="2" t="s">
        <v>27</v>
      </c>
      <c r="O870" s="2">
        <f t="shared" ref="O870" si="6743">INT(O867+0.05*C870)</f>
        <v>1974</v>
      </c>
      <c r="P870" s="2">
        <f t="shared" si="6493"/>
        <v>297</v>
      </c>
    </row>
    <row r="871" spans="1:16" x14ac:dyDescent="0.25">
      <c r="A871" s="5" t="s">
        <v>897</v>
      </c>
      <c r="B871" s="2" t="s">
        <v>3</v>
      </c>
      <c r="C871" s="2">
        <f t="shared" si="6634"/>
        <v>290</v>
      </c>
      <c r="D871" s="5" t="str">
        <f t="shared" ref="D871" si="6744">IF(AND(C871&gt;0,C871&lt;25),"units_knight_1.png",IF(AND(C871&gt;=25,C871&lt;50),"units_knight_2.png",IF(AND(C871&gt;=50,C871&lt;75),"units_knight_3.png",IF(AND(C871&gt;=75,C871&lt;100),"units_knight_4.png",IF(AND(C871&gt;=100,C871&lt;125),"units_knight_5.png",IF(AND(C871&gt;=125,C871&lt;150),"units_knight_6.png",IF(AND(C871&gt;=150,C871&lt;175),"units_knight_7.png",IF(AND(C871&gt;=175,C871&lt;200),"units_knight_8.png",IF(AND(C871&gt;=200,C871&lt;225),"units_knight_9.png",IF(AND(C871&gt;=225,C871&lt;250),"units_knight_10.png",IF(AND(C871&gt;=250,C871&lt;275),"units_knight_11.png",IF(AND(C871&gt;=275,C871&lt;300),"units_pikeman_12.png","units_pikeman_13.png"))))))))))))</f>
        <v>units_pikeman_12.png</v>
      </c>
      <c r="E871" s="5" t="str">
        <f t="shared" ref="E871" si="6745">"Lkey_combat_unit_knight_"&amp;C871</f>
        <v>Lkey_combat_unit_knight_290</v>
      </c>
      <c r="F871" s="6">
        <f t="shared" ref="F871" si="6746">INT(F868+1.1*C871)</f>
        <v>46383</v>
      </c>
      <c r="G871" s="2">
        <f t="shared" ref="G871" si="6747">INT(G868+0.6*C871)</f>
        <v>25226</v>
      </c>
      <c r="H871" s="2">
        <f t="shared" ref="H871" si="6748">INT(H868+0.65*C871)</f>
        <v>27302</v>
      </c>
      <c r="I871" s="2">
        <f t="shared" ref="I871" si="6749">INT(I868+0.2*C871)</f>
        <v>8323</v>
      </c>
      <c r="J871" s="6" t="s">
        <v>23</v>
      </c>
      <c r="K871" s="2">
        <f t="shared" si="6741"/>
        <v>4109</v>
      </c>
      <c r="L871" s="2" t="s">
        <v>24</v>
      </c>
      <c r="M871" s="2">
        <f t="shared" ref="M871:M872" si="6750">INT(M868+0.05*C871)</f>
        <v>1974</v>
      </c>
      <c r="N871" s="2" t="s">
        <v>27</v>
      </c>
      <c r="O871" s="2">
        <f t="shared" ref="O871" si="6751">INT(O868+0.5*C871)</f>
        <v>21055</v>
      </c>
      <c r="P871" s="2">
        <f t="shared" si="6493"/>
        <v>302</v>
      </c>
    </row>
    <row r="872" spans="1:16" x14ac:dyDescent="0.25">
      <c r="A872" s="5" t="s">
        <v>898</v>
      </c>
      <c r="B872" s="2" t="s">
        <v>15</v>
      </c>
      <c r="C872" s="2">
        <f t="shared" si="6634"/>
        <v>291</v>
      </c>
      <c r="D872" s="5" t="str">
        <f t="shared" ref="D872" si="6752">IF(AND(C872&gt;0,C872&lt;25),"units_pikeman_1.png",IF(AND(C872&gt;=25,C872&lt;50),"units_pikeman_2.png",IF(AND(C872&gt;=50,C872&lt;75),"units_pikeman_3.png",IF(AND(C872&gt;=75,C872&lt;100),"units_pikeman_4.png",IF(AND(C872&gt;=100,C872&lt;125),"units_pikeman_5.png",IF(AND(C872&gt;=125,C872&lt;150),"units_pikeman_6.png",IF(AND(C872&gt;=150,C872&lt;175),"units_pikeman_7.png",IF(AND(C872&gt;=175,C872&lt;200),"units_pikeman_8.png",IF(AND(C872&gt;=200,C872&lt;225),"units_pikeman_9.png",IF(AND(C872&gt;=225,C872&lt;250),"units_pikeman_10.png",IF(AND(C872&gt;=250,C872&lt;275),"units_pikeman_11.png",IF(AND(C872&gt;=275,C872&lt;300),"units_pikeman_12.png","units_pikeman_13.png"))))))))))))</f>
        <v>units_pikeman_12.png</v>
      </c>
      <c r="E872" s="5" t="str">
        <f t="shared" si="6527"/>
        <v>Lkey_combat_unit_pikeman_291</v>
      </c>
      <c r="F872" s="6">
        <f t="shared" ref="F872" si="6753">INT(F869+1.3*C872)</f>
        <v>55220</v>
      </c>
      <c r="G872" s="2">
        <f t="shared" ref="G872" si="6754">INT(G869+0.5*C872)</f>
        <v>21180</v>
      </c>
      <c r="H872" s="2">
        <f t="shared" ref="H872" si="6755">INT(H869+0.5*C872)</f>
        <v>21180</v>
      </c>
      <c r="I872" s="2">
        <f t="shared" ref="I872" si="6756">INT(I869+0.7*C872)</f>
        <v>29631</v>
      </c>
      <c r="J872" s="6" t="s">
        <v>23</v>
      </c>
      <c r="K872" s="2">
        <f t="shared" ref="K872" si="6757">INT(K869+0.5*C872)</f>
        <v>21220</v>
      </c>
      <c r="L872" s="2" t="s">
        <v>24</v>
      </c>
      <c r="M872" s="2">
        <f t="shared" si="6750"/>
        <v>1988</v>
      </c>
      <c r="N872" s="2" t="s">
        <v>27</v>
      </c>
      <c r="O872" s="2">
        <f t="shared" ref="O872" si="6758">INT(O869+0.1*C872)</f>
        <v>4118</v>
      </c>
      <c r="P872" s="2">
        <f t="shared" si="6493"/>
        <v>294</v>
      </c>
    </row>
    <row r="873" spans="1:16" x14ac:dyDescent="0.25">
      <c r="A873" s="5" t="s">
        <v>899</v>
      </c>
      <c r="B873" s="2" t="s">
        <v>1</v>
      </c>
      <c r="C873" s="2">
        <f t="shared" si="6634"/>
        <v>291</v>
      </c>
      <c r="D873" s="5" t="str">
        <f t="shared" ref="D873" si="6759">IF(AND(C873&gt;0,C873&lt;25),"units_archer_1.png",IF(AND(C873&gt;=25,C873&lt;50),"units_archer_2.png",IF(AND(C873&gt;=50,C873&lt;75),"units_archer_3.png",IF(AND(C873&gt;=75,C873&lt;100),"units_archer_4.png",IF(AND(C873&gt;=100,C873&lt;125),"units_archer_5.png",IF(AND(C873&gt;=125,C873&lt;150),"units_archer_6.png",IF(AND(C873&gt;=150,C873&lt;175),"units_archer_7.png",IF(AND(C873&gt;=175,C873&lt;200),"units_archer_8.png",IF(AND(C873&gt;=200,C873&lt;225),"units_archer_9.png",IF(AND(C873&gt;=225,C873&lt;250),"units_archer_10.png",IF(AND(C873&gt;=250,C873&lt;275),"units_archer_11.png",IF(AND(C873&gt;=275,C873&lt;300),"units_pikeman_12.png","units_pikeman_13.png"))))))))))))</f>
        <v>units_pikeman_12.png</v>
      </c>
      <c r="E873" s="5" t="str">
        <f t="shared" si="6535"/>
        <v>Lkey_combat_unit_archer_291</v>
      </c>
      <c r="F873" s="6">
        <f t="shared" ref="F873" si="6760">INT(F870+0.9*C873)</f>
        <v>38206</v>
      </c>
      <c r="G873" s="2">
        <f t="shared" ref="G873" si="6761">INT(G870+0.3*C873)</f>
        <v>12615</v>
      </c>
      <c r="H873" s="2">
        <f t="shared" ref="H873" si="6762">INT(H870+0.75*C873)</f>
        <v>31781</v>
      </c>
      <c r="I873" s="2">
        <f t="shared" ref="I873" si="6763">INT(I870+0.4*C873)</f>
        <v>16884</v>
      </c>
      <c r="J873" s="6" t="s">
        <v>23</v>
      </c>
      <c r="K873" s="2">
        <f t="shared" ref="K873:K874" si="6764">INT(K870+0.1*C873)</f>
        <v>4128</v>
      </c>
      <c r="L873" s="2" t="s">
        <v>24</v>
      </c>
      <c r="M873" s="2">
        <f t="shared" ref="M873" si="6765">INT(M870+0.5*C873)</f>
        <v>21210</v>
      </c>
      <c r="N873" s="2" t="s">
        <v>27</v>
      </c>
      <c r="O873" s="2">
        <f t="shared" ref="O873" si="6766">INT(O870+0.05*C873)</f>
        <v>1988</v>
      </c>
      <c r="P873" s="2">
        <f t="shared" si="6493"/>
        <v>299</v>
      </c>
    </row>
    <row r="874" spans="1:16" x14ac:dyDescent="0.25">
      <c r="A874" s="5" t="s">
        <v>900</v>
      </c>
      <c r="B874" s="2" t="s">
        <v>3</v>
      </c>
      <c r="C874" s="2">
        <f t="shared" si="6634"/>
        <v>291</v>
      </c>
      <c r="D874" s="5" t="str">
        <f t="shared" ref="D874" si="6767">IF(AND(C874&gt;0,C874&lt;25),"units_knight_1.png",IF(AND(C874&gt;=25,C874&lt;50),"units_knight_2.png",IF(AND(C874&gt;=50,C874&lt;75),"units_knight_3.png",IF(AND(C874&gt;=75,C874&lt;100),"units_knight_4.png",IF(AND(C874&gt;=100,C874&lt;125),"units_knight_5.png",IF(AND(C874&gt;=125,C874&lt;150),"units_knight_6.png",IF(AND(C874&gt;=150,C874&lt;175),"units_knight_7.png",IF(AND(C874&gt;=175,C874&lt;200),"units_knight_8.png",IF(AND(C874&gt;=200,C874&lt;225),"units_knight_9.png",IF(AND(C874&gt;=225,C874&lt;250),"units_knight_10.png",IF(AND(C874&gt;=250,C874&lt;275),"units_knight_11.png",IF(AND(C874&gt;=275,C874&lt;300),"units_pikeman_12.png","units_pikeman_13.png"))))))))))))</f>
        <v>units_pikeman_12.png</v>
      </c>
      <c r="E874" s="5" t="str">
        <f t="shared" si="6544"/>
        <v>Lkey_combat_unit_knight_291</v>
      </c>
      <c r="F874" s="6">
        <f t="shared" ref="F874" si="6768">INT(F871+1.1*C874)</f>
        <v>46703</v>
      </c>
      <c r="G874" s="2">
        <f t="shared" ref="G874" si="6769">INT(G871+0.6*C874)</f>
        <v>25400</v>
      </c>
      <c r="H874" s="2">
        <f t="shared" ref="H874" si="6770">INT(H871+0.65*C874)</f>
        <v>27491</v>
      </c>
      <c r="I874" s="2">
        <f t="shared" ref="I874" si="6771">INT(I871+0.2*C874)</f>
        <v>8381</v>
      </c>
      <c r="J874" s="6" t="s">
        <v>23</v>
      </c>
      <c r="K874" s="2">
        <f t="shared" si="6764"/>
        <v>4138</v>
      </c>
      <c r="L874" s="2" t="s">
        <v>24</v>
      </c>
      <c r="M874" s="2">
        <f t="shared" ref="M874:M875" si="6772">INT(M871+0.05*C874)</f>
        <v>1988</v>
      </c>
      <c r="N874" s="2" t="s">
        <v>27</v>
      </c>
      <c r="O874" s="2">
        <f t="shared" ref="O874" si="6773">INT(O871+0.5*C874)</f>
        <v>21200</v>
      </c>
      <c r="P874" s="2">
        <f t="shared" si="6493"/>
        <v>304</v>
      </c>
    </row>
    <row r="875" spans="1:16" x14ac:dyDescent="0.25">
      <c r="A875" s="5" t="s">
        <v>901</v>
      </c>
      <c r="B875" s="2" t="s">
        <v>15</v>
      </c>
      <c r="C875" s="2">
        <f t="shared" si="6634"/>
        <v>292</v>
      </c>
      <c r="D875" s="5" t="str">
        <f t="shared" ref="D875" si="6774">IF(AND(C875&gt;0,C875&lt;25),"units_pikeman_1.png",IF(AND(C875&gt;=25,C875&lt;50),"units_pikeman_2.png",IF(AND(C875&gt;=50,C875&lt;75),"units_pikeman_3.png",IF(AND(C875&gt;=75,C875&lt;100),"units_pikeman_4.png",IF(AND(C875&gt;=100,C875&lt;125),"units_pikeman_5.png",IF(AND(C875&gt;=125,C875&lt;150),"units_pikeman_6.png",IF(AND(C875&gt;=150,C875&lt;175),"units_pikeman_7.png",IF(AND(C875&gt;=175,C875&lt;200),"units_pikeman_8.png",IF(AND(C875&gt;=200,C875&lt;225),"units_pikeman_9.png",IF(AND(C875&gt;=225,C875&lt;250),"units_pikeman_10.png",IF(AND(C875&gt;=250,C875&lt;275),"units_pikeman_11.png",IF(AND(C875&gt;=275,C875&lt;300),"units_pikeman_12.png","units_pikeman_13.png"))))))))))))</f>
        <v>units_pikeman_12.png</v>
      </c>
      <c r="E875" s="5" t="str">
        <f t="shared" si="6552"/>
        <v>Lkey_combat_unit_pikeman_292</v>
      </c>
      <c r="F875" s="6">
        <f t="shared" ref="F875" si="6775">INT(F872+1.3*C875)</f>
        <v>55599</v>
      </c>
      <c r="G875" s="2">
        <f t="shared" ref="G875" si="6776">INT(G872+0.5*C875)</f>
        <v>21326</v>
      </c>
      <c r="H875" s="2">
        <f t="shared" ref="H875" si="6777">INT(H872+0.5*C875)</f>
        <v>21326</v>
      </c>
      <c r="I875" s="2">
        <f t="shared" ref="I875" si="6778">INT(I872+0.7*C875)</f>
        <v>29835</v>
      </c>
      <c r="J875" s="6" t="s">
        <v>23</v>
      </c>
      <c r="K875" s="2">
        <f t="shared" ref="K875" si="6779">INT(K872+0.5*C875)</f>
        <v>21366</v>
      </c>
      <c r="L875" s="2" t="s">
        <v>24</v>
      </c>
      <c r="M875" s="2">
        <f t="shared" si="6772"/>
        <v>2002</v>
      </c>
      <c r="N875" s="2" t="s">
        <v>27</v>
      </c>
      <c r="O875" s="2">
        <f t="shared" ref="O875" si="6780">INT(O872+0.1*C875)</f>
        <v>4147</v>
      </c>
      <c r="P875" s="2">
        <f t="shared" si="6493"/>
        <v>296</v>
      </c>
    </row>
    <row r="876" spans="1:16" x14ac:dyDescent="0.25">
      <c r="A876" s="5" t="s">
        <v>902</v>
      </c>
      <c r="B876" s="2" t="s">
        <v>1</v>
      </c>
      <c r="C876" s="2">
        <f t="shared" si="6634"/>
        <v>292</v>
      </c>
      <c r="D876" s="5" t="str">
        <f t="shared" ref="D876" si="6781">IF(AND(C876&gt;0,C876&lt;25),"units_archer_1.png",IF(AND(C876&gt;=25,C876&lt;50),"units_archer_2.png",IF(AND(C876&gt;=50,C876&lt;75),"units_archer_3.png",IF(AND(C876&gt;=75,C876&lt;100),"units_archer_4.png",IF(AND(C876&gt;=100,C876&lt;125),"units_archer_5.png",IF(AND(C876&gt;=125,C876&lt;150),"units_archer_6.png",IF(AND(C876&gt;=150,C876&lt;175),"units_archer_7.png",IF(AND(C876&gt;=175,C876&lt;200),"units_archer_8.png",IF(AND(C876&gt;=200,C876&lt;225),"units_archer_9.png",IF(AND(C876&gt;=225,C876&lt;250),"units_archer_10.png",IF(AND(C876&gt;=250,C876&lt;275),"units_archer_11.png",IF(AND(C876&gt;=275,C876&lt;300),"units_pikeman_12.png","units_pikeman_13.png"))))))))))))</f>
        <v>units_pikeman_12.png</v>
      </c>
      <c r="E876" s="5" t="str">
        <f t="shared" si="6560"/>
        <v>Lkey_combat_unit_archer_292</v>
      </c>
      <c r="F876" s="6">
        <f t="shared" ref="F876" si="6782">INT(F873+0.9*C876)</f>
        <v>38468</v>
      </c>
      <c r="G876" s="2">
        <f t="shared" ref="G876" si="6783">INT(G873+0.3*C876)</f>
        <v>12702</v>
      </c>
      <c r="H876" s="2">
        <f t="shared" ref="H876" si="6784">INT(H873+0.75*C876)</f>
        <v>32000</v>
      </c>
      <c r="I876" s="2">
        <f t="shared" ref="I876" si="6785">INT(I873+0.4*C876)</f>
        <v>17000</v>
      </c>
      <c r="J876" s="6" t="s">
        <v>23</v>
      </c>
      <c r="K876" s="2">
        <f t="shared" ref="K876:K877" si="6786">INT(K873+0.1*C876)</f>
        <v>4157</v>
      </c>
      <c r="L876" s="2" t="s">
        <v>24</v>
      </c>
      <c r="M876" s="2">
        <f t="shared" ref="M876" si="6787">INT(M873+0.5*C876)</f>
        <v>21356</v>
      </c>
      <c r="N876" s="2" t="s">
        <v>27</v>
      </c>
      <c r="O876" s="2">
        <f t="shared" ref="O876" si="6788">INT(O873+0.05*C876)</f>
        <v>2002</v>
      </c>
      <c r="P876" s="2">
        <f t="shared" si="6493"/>
        <v>301</v>
      </c>
    </row>
    <row r="877" spans="1:16" x14ac:dyDescent="0.25">
      <c r="A877" s="5" t="s">
        <v>903</v>
      </c>
      <c r="B877" s="2" t="s">
        <v>3</v>
      </c>
      <c r="C877" s="2">
        <f t="shared" si="6634"/>
        <v>292</v>
      </c>
      <c r="D877" s="5" t="str">
        <f t="shared" ref="D877" si="6789">IF(AND(C877&gt;0,C877&lt;25),"units_knight_1.png",IF(AND(C877&gt;=25,C877&lt;50),"units_knight_2.png",IF(AND(C877&gt;=50,C877&lt;75),"units_knight_3.png",IF(AND(C877&gt;=75,C877&lt;100),"units_knight_4.png",IF(AND(C877&gt;=100,C877&lt;125),"units_knight_5.png",IF(AND(C877&gt;=125,C877&lt;150),"units_knight_6.png",IF(AND(C877&gt;=150,C877&lt;175),"units_knight_7.png",IF(AND(C877&gt;=175,C877&lt;200),"units_knight_8.png",IF(AND(C877&gt;=200,C877&lt;225),"units_knight_9.png",IF(AND(C877&gt;=225,C877&lt;250),"units_knight_10.png",IF(AND(C877&gt;=250,C877&lt;275),"units_knight_11.png",IF(AND(C877&gt;=275,C877&lt;300),"units_pikeman_12.png","units_pikeman_13.png"))))))))))))</f>
        <v>units_pikeman_12.png</v>
      </c>
      <c r="E877" s="5" t="str">
        <f t="shared" si="6569"/>
        <v>Lkey_combat_unit_knight_292</v>
      </c>
      <c r="F877" s="6">
        <f t="shared" ref="F877" si="6790">INT(F874+1.1*C877)</f>
        <v>47024</v>
      </c>
      <c r="G877" s="2">
        <f t="shared" ref="G877" si="6791">INT(G874+0.6*C877)</f>
        <v>25575</v>
      </c>
      <c r="H877" s="2">
        <f t="shared" ref="H877" si="6792">INT(H874+0.65*C877)</f>
        <v>27680</v>
      </c>
      <c r="I877" s="2">
        <f t="shared" ref="I877" si="6793">INT(I874+0.2*C877)</f>
        <v>8439</v>
      </c>
      <c r="J877" s="6" t="s">
        <v>23</v>
      </c>
      <c r="K877" s="2">
        <f t="shared" si="6786"/>
        <v>4167</v>
      </c>
      <c r="L877" s="2" t="s">
        <v>24</v>
      </c>
      <c r="M877" s="2">
        <f t="shared" ref="M877:M878" si="6794">INT(M874+0.05*C877)</f>
        <v>2002</v>
      </c>
      <c r="N877" s="2" t="s">
        <v>27</v>
      </c>
      <c r="O877" s="2">
        <f t="shared" ref="O877" si="6795">INT(O874+0.5*C877)</f>
        <v>21346</v>
      </c>
      <c r="P877" s="2">
        <f t="shared" si="6493"/>
        <v>306</v>
      </c>
    </row>
    <row r="878" spans="1:16" x14ac:dyDescent="0.25">
      <c r="A878" s="5" t="s">
        <v>904</v>
      </c>
      <c r="B878" s="2" t="s">
        <v>15</v>
      </c>
      <c r="C878" s="2">
        <f t="shared" si="6634"/>
        <v>293</v>
      </c>
      <c r="D878" s="5" t="str">
        <f t="shared" ref="D878" si="6796">IF(AND(C878&gt;0,C878&lt;25),"units_pikeman_1.png",IF(AND(C878&gt;=25,C878&lt;50),"units_pikeman_2.png",IF(AND(C878&gt;=50,C878&lt;75),"units_pikeman_3.png",IF(AND(C878&gt;=75,C878&lt;100),"units_pikeman_4.png",IF(AND(C878&gt;=100,C878&lt;125),"units_pikeman_5.png",IF(AND(C878&gt;=125,C878&lt;150),"units_pikeman_6.png",IF(AND(C878&gt;=150,C878&lt;175),"units_pikeman_7.png",IF(AND(C878&gt;=175,C878&lt;200),"units_pikeman_8.png",IF(AND(C878&gt;=200,C878&lt;225),"units_pikeman_9.png",IF(AND(C878&gt;=225,C878&lt;250),"units_pikeman_10.png",IF(AND(C878&gt;=250,C878&lt;275),"units_pikeman_11.png",IF(AND(C878&gt;=275,C878&lt;300),"units_pikeman_12.png","units_pikeman_13.png"))))))))))))</f>
        <v>units_pikeman_12.png</v>
      </c>
      <c r="E878" s="5" t="str">
        <f t="shared" si="6577"/>
        <v>Lkey_combat_unit_pikeman_293</v>
      </c>
      <c r="F878" s="6">
        <f t="shared" ref="F878" si="6797">INT(F875+1.3*C878)</f>
        <v>55979</v>
      </c>
      <c r="G878" s="2">
        <f t="shared" ref="G878" si="6798">INT(G875+0.5*C878)</f>
        <v>21472</v>
      </c>
      <c r="H878" s="2">
        <f t="shared" ref="H878" si="6799">INT(H875+0.5*C878)</f>
        <v>21472</v>
      </c>
      <c r="I878" s="2">
        <f t="shared" ref="I878" si="6800">INT(I875+0.7*C878)</f>
        <v>30040</v>
      </c>
      <c r="J878" s="6" t="s">
        <v>23</v>
      </c>
      <c r="K878" s="2">
        <f t="shared" ref="K878" si="6801">INT(K875+0.5*C878)</f>
        <v>21512</v>
      </c>
      <c r="L878" s="2" t="s">
        <v>24</v>
      </c>
      <c r="M878" s="2">
        <f t="shared" si="6794"/>
        <v>2016</v>
      </c>
      <c r="N878" s="2" t="s">
        <v>27</v>
      </c>
      <c r="O878" s="2">
        <f t="shared" ref="O878" si="6802">INT(O875+0.1*C878)</f>
        <v>4176</v>
      </c>
      <c r="P878" s="2">
        <f t="shared" si="6493"/>
        <v>298</v>
      </c>
    </row>
    <row r="879" spans="1:16" x14ac:dyDescent="0.25">
      <c r="A879" s="5" t="s">
        <v>905</v>
      </c>
      <c r="B879" s="2" t="s">
        <v>1</v>
      </c>
      <c r="C879" s="2">
        <f t="shared" si="6634"/>
        <v>293</v>
      </c>
      <c r="D879" s="5" t="str">
        <f t="shared" ref="D879" si="6803">IF(AND(C879&gt;0,C879&lt;25),"units_archer_1.png",IF(AND(C879&gt;=25,C879&lt;50),"units_archer_2.png",IF(AND(C879&gt;=50,C879&lt;75),"units_archer_3.png",IF(AND(C879&gt;=75,C879&lt;100),"units_archer_4.png",IF(AND(C879&gt;=100,C879&lt;125),"units_archer_5.png",IF(AND(C879&gt;=125,C879&lt;150),"units_archer_6.png",IF(AND(C879&gt;=150,C879&lt;175),"units_archer_7.png",IF(AND(C879&gt;=175,C879&lt;200),"units_archer_8.png",IF(AND(C879&gt;=200,C879&lt;225),"units_archer_9.png",IF(AND(C879&gt;=225,C879&lt;250),"units_archer_10.png",IF(AND(C879&gt;=250,C879&lt;275),"units_archer_11.png",IF(AND(C879&gt;=275,C879&lt;300),"units_pikeman_12.png","units_pikeman_13.png"))))))))))))</f>
        <v>units_pikeman_12.png</v>
      </c>
      <c r="E879" s="5" t="str">
        <f t="shared" si="6585"/>
        <v>Lkey_combat_unit_archer_293</v>
      </c>
      <c r="F879" s="6">
        <f t="shared" ref="F879" si="6804">INT(F876+0.9*C879)</f>
        <v>38731</v>
      </c>
      <c r="G879" s="2">
        <f t="shared" ref="G879" si="6805">INT(G876+0.3*C879)</f>
        <v>12789</v>
      </c>
      <c r="H879" s="2">
        <f t="shared" ref="H879" si="6806">INT(H876+0.75*C879)</f>
        <v>32219</v>
      </c>
      <c r="I879" s="2">
        <f t="shared" ref="I879" si="6807">INT(I876+0.4*C879)</f>
        <v>17117</v>
      </c>
      <c r="J879" s="6" t="s">
        <v>23</v>
      </c>
      <c r="K879" s="2">
        <f t="shared" ref="K879:K880" si="6808">INT(K876+0.1*C879)</f>
        <v>4186</v>
      </c>
      <c r="L879" s="2" t="s">
        <v>24</v>
      </c>
      <c r="M879" s="2">
        <f t="shared" ref="M879" si="6809">INT(M876+0.5*C879)</f>
        <v>21502</v>
      </c>
      <c r="N879" s="2" t="s">
        <v>27</v>
      </c>
      <c r="O879" s="2">
        <f t="shared" ref="O879" si="6810">INT(O876+0.05*C879)</f>
        <v>2016</v>
      </c>
      <c r="P879" s="2">
        <f t="shared" si="6493"/>
        <v>303</v>
      </c>
    </row>
    <row r="880" spans="1:16" x14ac:dyDescent="0.25">
      <c r="A880" s="5" t="s">
        <v>906</v>
      </c>
      <c r="B880" s="2" t="s">
        <v>3</v>
      </c>
      <c r="C880" s="2">
        <f t="shared" si="6634"/>
        <v>293</v>
      </c>
      <c r="D880" s="5" t="str">
        <f t="shared" ref="D880" si="6811">IF(AND(C880&gt;0,C880&lt;25),"units_knight_1.png",IF(AND(C880&gt;=25,C880&lt;50),"units_knight_2.png",IF(AND(C880&gt;=50,C880&lt;75),"units_knight_3.png",IF(AND(C880&gt;=75,C880&lt;100),"units_knight_4.png",IF(AND(C880&gt;=100,C880&lt;125),"units_knight_5.png",IF(AND(C880&gt;=125,C880&lt;150),"units_knight_6.png",IF(AND(C880&gt;=150,C880&lt;175),"units_knight_7.png",IF(AND(C880&gt;=175,C880&lt;200),"units_knight_8.png",IF(AND(C880&gt;=200,C880&lt;225),"units_knight_9.png",IF(AND(C880&gt;=225,C880&lt;250),"units_knight_10.png",IF(AND(C880&gt;=250,C880&lt;275),"units_knight_11.png",IF(AND(C880&gt;=275,C880&lt;300),"units_pikeman_12.png","units_pikeman_13.png"))))))))))))</f>
        <v>units_pikeman_12.png</v>
      </c>
      <c r="E880" s="5" t="str">
        <f t="shared" si="6594"/>
        <v>Lkey_combat_unit_knight_293</v>
      </c>
      <c r="F880" s="6">
        <f t="shared" ref="F880" si="6812">INT(F877+1.1*C880)</f>
        <v>47346</v>
      </c>
      <c r="G880" s="2">
        <f t="shared" ref="G880" si="6813">INT(G877+0.6*C880)</f>
        <v>25750</v>
      </c>
      <c r="H880" s="2">
        <f t="shared" ref="H880" si="6814">INT(H877+0.65*C880)</f>
        <v>27870</v>
      </c>
      <c r="I880" s="2">
        <f t="shared" ref="I880" si="6815">INT(I877+0.2*C880)</f>
        <v>8497</v>
      </c>
      <c r="J880" s="6" t="s">
        <v>23</v>
      </c>
      <c r="K880" s="2">
        <f t="shared" si="6808"/>
        <v>4196</v>
      </c>
      <c r="L880" s="2" t="s">
        <v>24</v>
      </c>
      <c r="M880" s="2">
        <f t="shared" ref="M880:M881" si="6816">INT(M877+0.05*C880)</f>
        <v>2016</v>
      </c>
      <c r="N880" s="2" t="s">
        <v>27</v>
      </c>
      <c r="O880" s="2">
        <f t="shared" ref="O880" si="6817">INT(O877+0.5*C880)</f>
        <v>21492</v>
      </c>
      <c r="P880" s="2">
        <f t="shared" si="6493"/>
        <v>308</v>
      </c>
    </row>
    <row r="881" spans="1:16" x14ac:dyDescent="0.25">
      <c r="A881" s="5" t="s">
        <v>907</v>
      </c>
      <c r="B881" s="2" t="s">
        <v>15</v>
      </c>
      <c r="C881" s="2">
        <f t="shared" si="6634"/>
        <v>294</v>
      </c>
      <c r="D881" s="5" t="str">
        <f t="shared" ref="D881" si="6818">IF(AND(C881&gt;0,C881&lt;25),"units_pikeman_1.png",IF(AND(C881&gt;=25,C881&lt;50),"units_pikeman_2.png",IF(AND(C881&gt;=50,C881&lt;75),"units_pikeman_3.png",IF(AND(C881&gt;=75,C881&lt;100),"units_pikeman_4.png",IF(AND(C881&gt;=100,C881&lt;125),"units_pikeman_5.png",IF(AND(C881&gt;=125,C881&lt;150),"units_pikeman_6.png",IF(AND(C881&gt;=150,C881&lt;175),"units_pikeman_7.png",IF(AND(C881&gt;=175,C881&lt;200),"units_pikeman_8.png",IF(AND(C881&gt;=200,C881&lt;225),"units_pikeman_9.png",IF(AND(C881&gt;=225,C881&lt;250),"units_pikeman_10.png",IF(AND(C881&gt;=250,C881&lt;275),"units_pikeman_11.png",IF(AND(C881&gt;=275,C881&lt;300),"units_pikeman_12.png","units_pikeman_13.png"))))))))))))</f>
        <v>units_pikeman_12.png</v>
      </c>
      <c r="E881" s="5" t="str">
        <f t="shared" si="6602"/>
        <v>Lkey_combat_unit_pikeman_294</v>
      </c>
      <c r="F881" s="6">
        <f t="shared" ref="F881" si="6819">INT(F878+1.3*C881)</f>
        <v>56361</v>
      </c>
      <c r="G881" s="2">
        <f t="shared" ref="G881" si="6820">INT(G878+0.5*C881)</f>
        <v>21619</v>
      </c>
      <c r="H881" s="2">
        <f t="shared" ref="H881" si="6821">INT(H878+0.5*C881)</f>
        <v>21619</v>
      </c>
      <c r="I881" s="2">
        <f t="shared" ref="I881" si="6822">INT(I878+0.7*C881)</f>
        <v>30245</v>
      </c>
      <c r="J881" s="6" t="s">
        <v>23</v>
      </c>
      <c r="K881" s="2">
        <f t="shared" ref="K881" si="6823">INT(K878+0.5*C881)</f>
        <v>21659</v>
      </c>
      <c r="L881" s="2" t="s">
        <v>24</v>
      </c>
      <c r="M881" s="2">
        <f t="shared" si="6816"/>
        <v>2030</v>
      </c>
      <c r="N881" s="2" t="s">
        <v>27</v>
      </c>
      <c r="O881" s="2">
        <f t="shared" ref="O881" si="6824">INT(O878+0.1*C881)</f>
        <v>4205</v>
      </c>
      <c r="P881" s="2">
        <f t="shared" si="6493"/>
        <v>300</v>
      </c>
    </row>
    <row r="882" spans="1:16" x14ac:dyDescent="0.25">
      <c r="A882" s="5" t="s">
        <v>908</v>
      </c>
      <c r="B882" s="2" t="s">
        <v>1</v>
      </c>
      <c r="C882" s="2">
        <f t="shared" si="6634"/>
        <v>294</v>
      </c>
      <c r="D882" s="5" t="str">
        <f t="shared" ref="D882" si="6825">IF(AND(C882&gt;0,C882&lt;25),"units_archer_1.png",IF(AND(C882&gt;=25,C882&lt;50),"units_archer_2.png",IF(AND(C882&gt;=50,C882&lt;75),"units_archer_3.png",IF(AND(C882&gt;=75,C882&lt;100),"units_archer_4.png",IF(AND(C882&gt;=100,C882&lt;125),"units_archer_5.png",IF(AND(C882&gt;=125,C882&lt;150),"units_archer_6.png",IF(AND(C882&gt;=150,C882&lt;175),"units_archer_7.png",IF(AND(C882&gt;=175,C882&lt;200),"units_archer_8.png",IF(AND(C882&gt;=200,C882&lt;225),"units_archer_9.png",IF(AND(C882&gt;=225,C882&lt;250),"units_archer_10.png",IF(AND(C882&gt;=250,C882&lt;275),"units_archer_11.png",IF(AND(C882&gt;=275,C882&lt;300),"units_pikeman_12.png","units_pikeman_13.png"))))))))))))</f>
        <v>units_pikeman_12.png</v>
      </c>
      <c r="E882" s="5" t="str">
        <f t="shared" si="6610"/>
        <v>Lkey_combat_unit_archer_294</v>
      </c>
      <c r="F882" s="6">
        <f t="shared" ref="F882" si="6826">INT(F879+0.9*C882)</f>
        <v>38995</v>
      </c>
      <c r="G882" s="2">
        <f t="shared" ref="G882" si="6827">INT(G879+0.3*C882)</f>
        <v>12877</v>
      </c>
      <c r="H882" s="2">
        <f t="shared" ref="H882" si="6828">INT(H879+0.75*C882)</f>
        <v>32439</v>
      </c>
      <c r="I882" s="2">
        <f t="shared" ref="I882" si="6829">INT(I879+0.4*C882)</f>
        <v>17234</v>
      </c>
      <c r="J882" s="6" t="s">
        <v>23</v>
      </c>
      <c r="K882" s="2">
        <f t="shared" ref="K882:K883" si="6830">INT(K879+0.1*C882)</f>
        <v>4215</v>
      </c>
      <c r="L882" s="2" t="s">
        <v>24</v>
      </c>
      <c r="M882" s="2">
        <f t="shared" ref="M882" si="6831">INT(M879+0.5*C882)</f>
        <v>21649</v>
      </c>
      <c r="N882" s="2" t="s">
        <v>27</v>
      </c>
      <c r="O882" s="2">
        <f t="shared" ref="O882" si="6832">INT(O879+0.05*C882)</f>
        <v>2030</v>
      </c>
      <c r="P882" s="2">
        <f t="shared" si="6493"/>
        <v>305</v>
      </c>
    </row>
    <row r="883" spans="1:16" x14ac:dyDescent="0.25">
      <c r="A883" s="5" t="s">
        <v>909</v>
      </c>
      <c r="B883" s="2" t="s">
        <v>3</v>
      </c>
      <c r="C883" s="2">
        <f t="shared" si="6634"/>
        <v>294</v>
      </c>
      <c r="D883" s="5" t="str">
        <f t="shared" ref="D883" si="6833">IF(AND(C883&gt;0,C883&lt;25),"units_knight_1.png",IF(AND(C883&gt;=25,C883&lt;50),"units_knight_2.png",IF(AND(C883&gt;=50,C883&lt;75),"units_knight_3.png",IF(AND(C883&gt;=75,C883&lt;100),"units_knight_4.png",IF(AND(C883&gt;=100,C883&lt;125),"units_knight_5.png",IF(AND(C883&gt;=125,C883&lt;150),"units_knight_6.png",IF(AND(C883&gt;=150,C883&lt;175),"units_knight_7.png",IF(AND(C883&gt;=175,C883&lt;200),"units_knight_8.png",IF(AND(C883&gt;=200,C883&lt;225),"units_knight_9.png",IF(AND(C883&gt;=225,C883&lt;250),"units_knight_10.png",IF(AND(C883&gt;=250,C883&lt;275),"units_knight_11.png",IF(AND(C883&gt;=275,C883&lt;300),"units_pikeman_12.png","units_pikeman_13.png"))))))))))))</f>
        <v>units_pikeman_12.png</v>
      </c>
      <c r="E883" s="5" t="str">
        <f t="shared" si="6619"/>
        <v>Lkey_combat_unit_knight_294</v>
      </c>
      <c r="F883" s="6">
        <f t="shared" ref="F883" si="6834">INT(F880+1.1*C883)</f>
        <v>47669</v>
      </c>
      <c r="G883" s="2">
        <f t="shared" ref="G883" si="6835">INT(G880+0.6*C883)</f>
        <v>25926</v>
      </c>
      <c r="H883" s="2">
        <f t="shared" ref="H883" si="6836">INT(H880+0.65*C883)</f>
        <v>28061</v>
      </c>
      <c r="I883" s="2">
        <f t="shared" ref="I883" si="6837">INT(I880+0.2*C883)</f>
        <v>8555</v>
      </c>
      <c r="J883" s="6" t="s">
        <v>23</v>
      </c>
      <c r="K883" s="2">
        <f t="shared" si="6830"/>
        <v>4225</v>
      </c>
      <c r="L883" s="2" t="s">
        <v>24</v>
      </c>
      <c r="M883" s="2">
        <f t="shared" ref="M883:M884" si="6838">INT(M880+0.05*C883)</f>
        <v>2030</v>
      </c>
      <c r="N883" s="2" t="s">
        <v>27</v>
      </c>
      <c r="O883" s="2">
        <f t="shared" ref="O883" si="6839">INT(O880+0.5*C883)</f>
        <v>21639</v>
      </c>
      <c r="P883" s="2">
        <f t="shared" si="6493"/>
        <v>310</v>
      </c>
    </row>
    <row r="884" spans="1:16" x14ac:dyDescent="0.25">
      <c r="A884" s="5" t="s">
        <v>910</v>
      </c>
      <c r="B884" s="2" t="s">
        <v>15</v>
      </c>
      <c r="C884" s="2">
        <f t="shared" si="6634"/>
        <v>295</v>
      </c>
      <c r="D884" s="5" t="str">
        <f t="shared" ref="D884" si="6840">IF(AND(C884&gt;0,C884&lt;25),"units_pikeman_1.png",IF(AND(C884&gt;=25,C884&lt;50),"units_pikeman_2.png",IF(AND(C884&gt;=50,C884&lt;75),"units_pikeman_3.png",IF(AND(C884&gt;=75,C884&lt;100),"units_pikeman_4.png",IF(AND(C884&gt;=100,C884&lt;125),"units_pikeman_5.png",IF(AND(C884&gt;=125,C884&lt;150),"units_pikeman_6.png",IF(AND(C884&gt;=150,C884&lt;175),"units_pikeman_7.png",IF(AND(C884&gt;=175,C884&lt;200),"units_pikeman_8.png",IF(AND(C884&gt;=200,C884&lt;225),"units_pikeman_9.png",IF(AND(C884&gt;=225,C884&lt;250),"units_pikeman_10.png",IF(AND(C884&gt;=250,C884&lt;275),"units_pikeman_11.png",IF(AND(C884&gt;=275,C884&lt;300),"units_pikeman_12.png","units_pikeman_13.png"))))))))))))</f>
        <v>units_pikeman_12.png</v>
      </c>
      <c r="E884" s="5" t="str">
        <f t="shared" si="6627"/>
        <v>Lkey_combat_unit_pikeman_295</v>
      </c>
      <c r="F884" s="6">
        <f t="shared" ref="F884" si="6841">INT(F881+1.3*C884)</f>
        <v>56744</v>
      </c>
      <c r="G884" s="2">
        <f t="shared" ref="G884" si="6842">INT(G881+0.5*C884)</f>
        <v>21766</v>
      </c>
      <c r="H884" s="2">
        <f t="shared" ref="H884" si="6843">INT(H881+0.5*C884)</f>
        <v>21766</v>
      </c>
      <c r="I884" s="2">
        <f t="shared" ref="I884" si="6844">INT(I881+0.7*C884)</f>
        <v>30451</v>
      </c>
      <c r="J884" s="6" t="s">
        <v>23</v>
      </c>
      <c r="K884" s="2">
        <f t="shared" ref="K884" si="6845">INT(K881+0.5*C884)</f>
        <v>21806</v>
      </c>
      <c r="L884" s="2" t="s">
        <v>24</v>
      </c>
      <c r="M884" s="2">
        <f t="shared" si="6838"/>
        <v>2044</v>
      </c>
      <c r="N884" s="2" t="s">
        <v>27</v>
      </c>
      <c r="O884" s="2">
        <f t="shared" ref="O884" si="6846">INT(O881+0.1*C884)</f>
        <v>4234</v>
      </c>
      <c r="P884" s="2">
        <f t="shared" si="6493"/>
        <v>302</v>
      </c>
    </row>
    <row r="885" spans="1:16" x14ac:dyDescent="0.25">
      <c r="A885" s="5" t="s">
        <v>911</v>
      </c>
      <c r="B885" s="2" t="s">
        <v>1</v>
      </c>
      <c r="C885" s="2">
        <f t="shared" si="6634"/>
        <v>295</v>
      </c>
      <c r="D885" s="5" t="str">
        <f t="shared" ref="D885" si="6847">IF(AND(C885&gt;0,C885&lt;25),"units_archer_1.png",IF(AND(C885&gt;=25,C885&lt;50),"units_archer_2.png",IF(AND(C885&gt;=50,C885&lt;75),"units_archer_3.png",IF(AND(C885&gt;=75,C885&lt;100),"units_archer_4.png",IF(AND(C885&gt;=100,C885&lt;125),"units_archer_5.png",IF(AND(C885&gt;=125,C885&lt;150),"units_archer_6.png",IF(AND(C885&gt;=150,C885&lt;175),"units_archer_7.png",IF(AND(C885&gt;=175,C885&lt;200),"units_archer_8.png",IF(AND(C885&gt;=200,C885&lt;225),"units_archer_9.png",IF(AND(C885&gt;=225,C885&lt;250),"units_archer_10.png",IF(AND(C885&gt;=250,C885&lt;275),"units_archer_11.png",IF(AND(C885&gt;=275,C885&lt;300),"units_pikeman_12.png","units_pikeman_13.png"))))))))))))</f>
        <v>units_pikeman_12.png</v>
      </c>
      <c r="E885" s="5" t="str">
        <f t="shared" si="6636"/>
        <v>Lkey_combat_unit_archer_295</v>
      </c>
      <c r="F885" s="6">
        <f t="shared" ref="F885" si="6848">INT(F882+0.9*C885)</f>
        <v>39260</v>
      </c>
      <c r="G885" s="2">
        <f t="shared" ref="G885" si="6849">INT(G882+0.3*C885)</f>
        <v>12965</v>
      </c>
      <c r="H885" s="2">
        <f t="shared" ref="H885" si="6850">INT(H882+0.75*C885)</f>
        <v>32660</v>
      </c>
      <c r="I885" s="2">
        <f t="shared" ref="I885" si="6851">INT(I882+0.4*C885)</f>
        <v>17352</v>
      </c>
      <c r="J885" s="6" t="s">
        <v>23</v>
      </c>
      <c r="K885" s="2">
        <f t="shared" ref="K885:K886" si="6852">INT(K882+0.1*C885)</f>
        <v>4244</v>
      </c>
      <c r="L885" s="2" t="s">
        <v>24</v>
      </c>
      <c r="M885" s="2">
        <f t="shared" ref="M885" si="6853">INT(M882+0.5*C885)</f>
        <v>21796</v>
      </c>
      <c r="N885" s="2" t="s">
        <v>27</v>
      </c>
      <c r="O885" s="2">
        <f t="shared" ref="O885" si="6854">INT(O882+0.05*C885)</f>
        <v>2044</v>
      </c>
      <c r="P885" s="2">
        <f t="shared" si="6493"/>
        <v>307</v>
      </c>
    </row>
    <row r="886" spans="1:16" x14ac:dyDescent="0.25">
      <c r="A886" s="5" t="s">
        <v>912</v>
      </c>
      <c r="B886" s="2" t="s">
        <v>3</v>
      </c>
      <c r="C886" s="2">
        <f t="shared" si="6634"/>
        <v>295</v>
      </c>
      <c r="D886" s="5" t="str">
        <f t="shared" ref="D886" si="6855">IF(AND(C886&gt;0,C886&lt;25),"units_knight_1.png",IF(AND(C886&gt;=25,C886&lt;50),"units_knight_2.png",IF(AND(C886&gt;=50,C886&lt;75),"units_knight_3.png",IF(AND(C886&gt;=75,C886&lt;100),"units_knight_4.png",IF(AND(C886&gt;=100,C886&lt;125),"units_knight_5.png",IF(AND(C886&gt;=125,C886&lt;150),"units_knight_6.png",IF(AND(C886&gt;=150,C886&lt;175),"units_knight_7.png",IF(AND(C886&gt;=175,C886&lt;200),"units_knight_8.png",IF(AND(C886&gt;=200,C886&lt;225),"units_knight_9.png",IF(AND(C886&gt;=225,C886&lt;250),"units_knight_10.png",IF(AND(C886&gt;=250,C886&lt;275),"units_knight_11.png",IF(AND(C886&gt;=275,C886&lt;300),"units_pikeman_12.png","units_pikeman_13.png"))))))))))))</f>
        <v>units_pikeman_12.png</v>
      </c>
      <c r="E886" s="5" t="str">
        <f t="shared" si="6645"/>
        <v>Lkey_combat_unit_knight_295</v>
      </c>
      <c r="F886" s="6">
        <f t="shared" ref="F886" si="6856">INT(F883+1.1*C886)</f>
        <v>47993</v>
      </c>
      <c r="G886" s="2">
        <f t="shared" ref="G886" si="6857">INT(G883+0.6*C886)</f>
        <v>26103</v>
      </c>
      <c r="H886" s="2">
        <f t="shared" ref="H886" si="6858">INT(H883+0.65*C886)</f>
        <v>28252</v>
      </c>
      <c r="I886" s="2">
        <f t="shared" ref="I886" si="6859">INT(I883+0.2*C886)</f>
        <v>8614</v>
      </c>
      <c r="J886" s="6" t="s">
        <v>23</v>
      </c>
      <c r="K886" s="2">
        <f t="shared" si="6852"/>
        <v>4254</v>
      </c>
      <c r="L886" s="2" t="s">
        <v>24</v>
      </c>
      <c r="M886" s="2">
        <f t="shared" ref="M886:M887" si="6860">INT(M883+0.05*C886)</f>
        <v>2044</v>
      </c>
      <c r="N886" s="2" t="s">
        <v>27</v>
      </c>
      <c r="O886" s="2">
        <f t="shared" ref="O886" si="6861">INT(O883+0.5*C886)</f>
        <v>21786</v>
      </c>
      <c r="P886" s="2">
        <f t="shared" si="6493"/>
        <v>312</v>
      </c>
    </row>
    <row r="887" spans="1:16" x14ac:dyDescent="0.25">
      <c r="A887" s="5" t="s">
        <v>913</v>
      </c>
      <c r="B887" s="2" t="s">
        <v>15</v>
      </c>
      <c r="C887" s="2">
        <f t="shared" si="6634"/>
        <v>296</v>
      </c>
      <c r="D887" s="5" t="str">
        <f t="shared" ref="D887" si="6862">IF(AND(C887&gt;0,C887&lt;25),"units_pikeman_1.png",IF(AND(C887&gt;=25,C887&lt;50),"units_pikeman_2.png",IF(AND(C887&gt;=50,C887&lt;75),"units_pikeman_3.png",IF(AND(C887&gt;=75,C887&lt;100),"units_pikeman_4.png",IF(AND(C887&gt;=100,C887&lt;125),"units_pikeman_5.png",IF(AND(C887&gt;=125,C887&lt;150),"units_pikeman_6.png",IF(AND(C887&gt;=150,C887&lt;175),"units_pikeman_7.png",IF(AND(C887&gt;=175,C887&lt;200),"units_pikeman_8.png",IF(AND(C887&gt;=200,C887&lt;225),"units_pikeman_9.png",IF(AND(C887&gt;=225,C887&lt;250),"units_pikeman_10.png",IF(AND(C887&gt;=250,C887&lt;275),"units_pikeman_11.png",IF(AND(C887&gt;=275,C887&lt;300),"units_pikeman_12.png","units_pikeman_13.png"))))))))))))</f>
        <v>units_pikeman_12.png</v>
      </c>
      <c r="E887" s="5" t="str">
        <f t="shared" si="6653"/>
        <v>Lkey_combat_unit_pikeman_296</v>
      </c>
      <c r="F887" s="6">
        <f t="shared" ref="F887" si="6863">INT(F884+1.3*C887)</f>
        <v>57128</v>
      </c>
      <c r="G887" s="2">
        <f t="shared" ref="G887" si="6864">INT(G884+0.5*C887)</f>
        <v>21914</v>
      </c>
      <c r="H887" s="2">
        <f t="shared" ref="H887" si="6865">INT(H884+0.5*C887)</f>
        <v>21914</v>
      </c>
      <c r="I887" s="2">
        <f t="shared" ref="I887" si="6866">INT(I884+0.7*C887)</f>
        <v>30658</v>
      </c>
      <c r="J887" s="6" t="s">
        <v>23</v>
      </c>
      <c r="K887" s="2">
        <f t="shared" ref="K887" si="6867">INT(K884+0.5*C887)</f>
        <v>21954</v>
      </c>
      <c r="L887" s="2" t="s">
        <v>24</v>
      </c>
      <c r="M887" s="2">
        <f t="shared" si="6860"/>
        <v>2058</v>
      </c>
      <c r="N887" s="2" t="s">
        <v>27</v>
      </c>
      <c r="O887" s="2">
        <f t="shared" ref="O887" si="6868">INT(O884+0.1*C887)</f>
        <v>4263</v>
      </c>
      <c r="P887" s="2">
        <f t="shared" si="6493"/>
        <v>304</v>
      </c>
    </row>
    <row r="888" spans="1:16" x14ac:dyDescent="0.25">
      <c r="A888" s="5" t="s">
        <v>914</v>
      </c>
      <c r="B888" s="2" t="s">
        <v>1</v>
      </c>
      <c r="C888" s="2">
        <f t="shared" si="6634"/>
        <v>296</v>
      </c>
      <c r="D888" s="5" t="str">
        <f t="shared" ref="D888" si="6869">IF(AND(C888&gt;0,C888&lt;25),"units_archer_1.png",IF(AND(C888&gt;=25,C888&lt;50),"units_archer_2.png",IF(AND(C888&gt;=50,C888&lt;75),"units_archer_3.png",IF(AND(C888&gt;=75,C888&lt;100),"units_archer_4.png",IF(AND(C888&gt;=100,C888&lt;125),"units_archer_5.png",IF(AND(C888&gt;=125,C888&lt;150),"units_archer_6.png",IF(AND(C888&gt;=150,C888&lt;175),"units_archer_7.png",IF(AND(C888&gt;=175,C888&lt;200),"units_archer_8.png",IF(AND(C888&gt;=200,C888&lt;225),"units_archer_9.png",IF(AND(C888&gt;=225,C888&lt;250),"units_archer_10.png",IF(AND(C888&gt;=250,C888&lt;275),"units_archer_11.png",IF(AND(C888&gt;=275,C888&lt;300),"units_pikeman_12.png","units_pikeman_13.png"))))))))))))</f>
        <v>units_pikeman_12.png</v>
      </c>
      <c r="E888" s="5" t="str">
        <f t="shared" si="6661"/>
        <v>Lkey_combat_unit_archer_296</v>
      </c>
      <c r="F888" s="6">
        <f t="shared" ref="F888" si="6870">INT(F885+0.9*C888)</f>
        <v>39526</v>
      </c>
      <c r="G888" s="2">
        <f t="shared" ref="G888" si="6871">INT(G885+0.3*C888)</f>
        <v>13053</v>
      </c>
      <c r="H888" s="2">
        <f t="shared" ref="H888" si="6872">INT(H885+0.75*C888)</f>
        <v>32882</v>
      </c>
      <c r="I888" s="2">
        <f t="shared" ref="I888" si="6873">INT(I885+0.4*C888)</f>
        <v>17470</v>
      </c>
      <c r="J888" s="6" t="s">
        <v>23</v>
      </c>
      <c r="K888" s="2">
        <f t="shared" ref="K888:K889" si="6874">INT(K885+0.1*C888)</f>
        <v>4273</v>
      </c>
      <c r="L888" s="2" t="s">
        <v>24</v>
      </c>
      <c r="M888" s="2">
        <f t="shared" ref="M888" si="6875">INT(M885+0.5*C888)</f>
        <v>21944</v>
      </c>
      <c r="N888" s="2" t="s">
        <v>27</v>
      </c>
      <c r="O888" s="2">
        <f t="shared" ref="O888" si="6876">INT(O885+0.05*C888)</f>
        <v>2058</v>
      </c>
      <c r="P888" s="2">
        <f t="shared" si="6493"/>
        <v>309</v>
      </c>
    </row>
    <row r="889" spans="1:16" x14ac:dyDescent="0.25">
      <c r="A889" s="5" t="s">
        <v>915</v>
      </c>
      <c r="B889" s="2" t="s">
        <v>3</v>
      </c>
      <c r="C889" s="2">
        <f t="shared" si="6634"/>
        <v>296</v>
      </c>
      <c r="D889" s="5" t="str">
        <f t="shared" ref="D889" si="6877">IF(AND(C889&gt;0,C889&lt;25),"units_knight_1.png",IF(AND(C889&gt;=25,C889&lt;50),"units_knight_2.png",IF(AND(C889&gt;=50,C889&lt;75),"units_knight_3.png",IF(AND(C889&gt;=75,C889&lt;100),"units_knight_4.png",IF(AND(C889&gt;=100,C889&lt;125),"units_knight_5.png",IF(AND(C889&gt;=125,C889&lt;150),"units_knight_6.png",IF(AND(C889&gt;=150,C889&lt;175),"units_knight_7.png",IF(AND(C889&gt;=175,C889&lt;200),"units_knight_8.png",IF(AND(C889&gt;=200,C889&lt;225),"units_knight_9.png",IF(AND(C889&gt;=225,C889&lt;250),"units_knight_10.png",IF(AND(C889&gt;=250,C889&lt;275),"units_knight_11.png",IF(AND(C889&gt;=275,C889&lt;300),"units_pikeman_12.png","units_pikeman_13.png"))))))))))))</f>
        <v>units_pikeman_12.png</v>
      </c>
      <c r="E889" s="5" t="str">
        <f t="shared" si="6670"/>
        <v>Lkey_combat_unit_knight_296</v>
      </c>
      <c r="F889" s="6">
        <f t="shared" ref="F889" si="6878">INT(F886+1.1*C889)</f>
        <v>48318</v>
      </c>
      <c r="G889" s="2">
        <f t="shared" ref="G889" si="6879">INT(G886+0.6*C889)</f>
        <v>26280</v>
      </c>
      <c r="H889" s="2">
        <f t="shared" ref="H889" si="6880">INT(H886+0.65*C889)</f>
        <v>28444</v>
      </c>
      <c r="I889" s="2">
        <f t="shared" ref="I889" si="6881">INT(I886+0.2*C889)</f>
        <v>8673</v>
      </c>
      <c r="J889" s="6" t="s">
        <v>23</v>
      </c>
      <c r="K889" s="2">
        <f t="shared" si="6874"/>
        <v>4283</v>
      </c>
      <c r="L889" s="2" t="s">
        <v>24</v>
      </c>
      <c r="M889" s="2">
        <f t="shared" ref="M889:M890" si="6882">INT(M886+0.05*C889)</f>
        <v>2058</v>
      </c>
      <c r="N889" s="2" t="s">
        <v>27</v>
      </c>
      <c r="O889" s="2">
        <f t="shared" ref="O889" si="6883">INT(O886+0.5*C889)</f>
        <v>21934</v>
      </c>
      <c r="P889" s="2">
        <f t="shared" si="6493"/>
        <v>314</v>
      </c>
    </row>
    <row r="890" spans="1:16" x14ac:dyDescent="0.25">
      <c r="A890" s="5" t="s">
        <v>916</v>
      </c>
      <c r="B890" s="2" t="s">
        <v>15</v>
      </c>
      <c r="C890" s="2">
        <f t="shared" si="6634"/>
        <v>297</v>
      </c>
      <c r="D890" s="5" t="str">
        <f t="shared" ref="D890" si="6884">IF(AND(C890&gt;0,C890&lt;25),"units_pikeman_1.png",IF(AND(C890&gt;=25,C890&lt;50),"units_pikeman_2.png",IF(AND(C890&gt;=50,C890&lt;75),"units_pikeman_3.png",IF(AND(C890&gt;=75,C890&lt;100),"units_pikeman_4.png",IF(AND(C890&gt;=100,C890&lt;125),"units_pikeman_5.png",IF(AND(C890&gt;=125,C890&lt;150),"units_pikeman_6.png",IF(AND(C890&gt;=150,C890&lt;175),"units_pikeman_7.png",IF(AND(C890&gt;=175,C890&lt;200),"units_pikeman_8.png",IF(AND(C890&gt;=200,C890&lt;225),"units_pikeman_9.png",IF(AND(C890&gt;=225,C890&lt;250),"units_pikeman_10.png",IF(AND(C890&gt;=250,C890&lt;275),"units_pikeman_11.png",IF(AND(C890&gt;=275,C890&lt;300),"units_pikeman_12.png","units_pikeman_13.png"))))))))))))</f>
        <v>units_pikeman_12.png</v>
      </c>
      <c r="E890" s="5" t="str">
        <f t="shared" si="6678"/>
        <v>Lkey_combat_unit_pikeman_297</v>
      </c>
      <c r="F890" s="6">
        <f t="shared" ref="F890" si="6885">INT(F887+1.3*C890)</f>
        <v>57514</v>
      </c>
      <c r="G890" s="2">
        <f t="shared" ref="G890" si="6886">INT(G887+0.5*C890)</f>
        <v>22062</v>
      </c>
      <c r="H890" s="2">
        <f t="shared" ref="H890" si="6887">INT(H887+0.5*C890)</f>
        <v>22062</v>
      </c>
      <c r="I890" s="2">
        <f t="shared" ref="I890" si="6888">INT(I887+0.7*C890)</f>
        <v>30865</v>
      </c>
      <c r="J890" s="6" t="s">
        <v>23</v>
      </c>
      <c r="K890" s="2">
        <f t="shared" ref="K890" si="6889">INT(K887+0.5*C890)</f>
        <v>22102</v>
      </c>
      <c r="L890" s="2" t="s">
        <v>24</v>
      </c>
      <c r="M890" s="2">
        <f t="shared" si="6882"/>
        <v>2072</v>
      </c>
      <c r="N890" s="2" t="s">
        <v>27</v>
      </c>
      <c r="O890" s="2">
        <f t="shared" ref="O890" si="6890">INT(O887+0.1*C890)</f>
        <v>4292</v>
      </c>
      <c r="P890" s="2">
        <f t="shared" si="6493"/>
        <v>306</v>
      </c>
    </row>
    <row r="891" spans="1:16" x14ac:dyDescent="0.25">
      <c r="A891" s="5" t="s">
        <v>917</v>
      </c>
      <c r="B891" s="2" t="s">
        <v>1</v>
      </c>
      <c r="C891" s="2">
        <f t="shared" si="6634"/>
        <v>297</v>
      </c>
      <c r="D891" s="5" t="str">
        <f t="shared" ref="D891" si="6891">IF(AND(C891&gt;0,C891&lt;25),"units_archer_1.png",IF(AND(C891&gt;=25,C891&lt;50),"units_archer_2.png",IF(AND(C891&gt;=50,C891&lt;75),"units_archer_3.png",IF(AND(C891&gt;=75,C891&lt;100),"units_archer_4.png",IF(AND(C891&gt;=100,C891&lt;125),"units_archer_5.png",IF(AND(C891&gt;=125,C891&lt;150),"units_archer_6.png",IF(AND(C891&gt;=150,C891&lt;175),"units_archer_7.png",IF(AND(C891&gt;=175,C891&lt;200),"units_archer_8.png",IF(AND(C891&gt;=200,C891&lt;225),"units_archer_9.png",IF(AND(C891&gt;=225,C891&lt;250),"units_archer_10.png",IF(AND(C891&gt;=250,C891&lt;275),"units_archer_11.png",IF(AND(C891&gt;=275,C891&lt;300),"units_pikeman_12.png","units_pikeman_13.png"))))))))))))</f>
        <v>units_pikeman_12.png</v>
      </c>
      <c r="E891" s="5" t="str">
        <f t="shared" si="6686"/>
        <v>Lkey_combat_unit_archer_297</v>
      </c>
      <c r="F891" s="6">
        <f t="shared" ref="F891" si="6892">INT(F888+0.9*C891)</f>
        <v>39793</v>
      </c>
      <c r="G891" s="2">
        <f t="shared" ref="G891" si="6893">INT(G888+0.3*C891)</f>
        <v>13142</v>
      </c>
      <c r="H891" s="2">
        <f t="shared" ref="H891" si="6894">INT(H888+0.75*C891)</f>
        <v>33104</v>
      </c>
      <c r="I891" s="2">
        <f t="shared" ref="I891" si="6895">INT(I888+0.4*C891)</f>
        <v>17588</v>
      </c>
      <c r="J891" s="6" t="s">
        <v>23</v>
      </c>
      <c r="K891" s="2">
        <f t="shared" ref="K891:K892" si="6896">INT(K888+0.1*C891)</f>
        <v>4302</v>
      </c>
      <c r="L891" s="2" t="s">
        <v>24</v>
      </c>
      <c r="M891" s="2">
        <f t="shared" ref="M891" si="6897">INT(M888+0.5*C891)</f>
        <v>22092</v>
      </c>
      <c r="N891" s="2" t="s">
        <v>27</v>
      </c>
      <c r="O891" s="2">
        <f t="shared" ref="O891" si="6898">INT(O888+0.05*C891)</f>
        <v>2072</v>
      </c>
      <c r="P891" s="2">
        <f t="shared" si="6493"/>
        <v>311</v>
      </c>
    </row>
    <row r="892" spans="1:16" x14ac:dyDescent="0.25">
      <c r="A892" s="5" t="s">
        <v>918</v>
      </c>
      <c r="B892" s="2" t="s">
        <v>3</v>
      </c>
      <c r="C892" s="2">
        <f t="shared" si="6634"/>
        <v>297</v>
      </c>
      <c r="D892" s="5" t="str">
        <f t="shared" ref="D892" si="6899">IF(AND(C892&gt;0,C892&lt;25),"units_knight_1.png",IF(AND(C892&gt;=25,C892&lt;50),"units_knight_2.png",IF(AND(C892&gt;=50,C892&lt;75),"units_knight_3.png",IF(AND(C892&gt;=75,C892&lt;100),"units_knight_4.png",IF(AND(C892&gt;=100,C892&lt;125),"units_knight_5.png",IF(AND(C892&gt;=125,C892&lt;150),"units_knight_6.png",IF(AND(C892&gt;=150,C892&lt;175),"units_knight_7.png",IF(AND(C892&gt;=175,C892&lt;200),"units_knight_8.png",IF(AND(C892&gt;=200,C892&lt;225),"units_knight_9.png",IF(AND(C892&gt;=225,C892&lt;250),"units_knight_10.png",IF(AND(C892&gt;=250,C892&lt;275),"units_knight_11.png",IF(AND(C892&gt;=275,C892&lt;300),"units_pikeman_12.png","units_pikeman_13.png"))))))))))))</f>
        <v>units_pikeman_12.png</v>
      </c>
      <c r="E892" s="5" t="str">
        <f t="shared" si="6695"/>
        <v>Lkey_combat_unit_knight_297</v>
      </c>
      <c r="F892" s="6">
        <f t="shared" ref="F892" si="6900">INT(F889+1.1*C892)</f>
        <v>48644</v>
      </c>
      <c r="G892" s="2">
        <f t="shared" ref="G892" si="6901">INT(G889+0.6*C892)</f>
        <v>26458</v>
      </c>
      <c r="H892" s="2">
        <f t="shared" ref="H892" si="6902">INT(H889+0.65*C892)</f>
        <v>28637</v>
      </c>
      <c r="I892" s="2">
        <f t="shared" ref="I892" si="6903">INT(I889+0.2*C892)</f>
        <v>8732</v>
      </c>
      <c r="J892" s="6" t="s">
        <v>23</v>
      </c>
      <c r="K892" s="2">
        <f t="shared" si="6896"/>
        <v>4312</v>
      </c>
      <c r="L892" s="2" t="s">
        <v>24</v>
      </c>
      <c r="M892" s="2">
        <f t="shared" ref="M892:M893" si="6904">INT(M889+0.05*C892)</f>
        <v>2072</v>
      </c>
      <c r="N892" s="2" t="s">
        <v>27</v>
      </c>
      <c r="O892" s="2">
        <f t="shared" ref="O892" si="6905">INT(O889+0.5*C892)</f>
        <v>22082</v>
      </c>
      <c r="P892" s="2">
        <f t="shared" si="6493"/>
        <v>316</v>
      </c>
    </row>
    <row r="893" spans="1:16" x14ac:dyDescent="0.25">
      <c r="A893" s="5" t="s">
        <v>919</v>
      </c>
      <c r="B893" s="2" t="s">
        <v>15</v>
      </c>
      <c r="C893" s="2">
        <f t="shared" si="6634"/>
        <v>298</v>
      </c>
      <c r="D893" s="5" t="str">
        <f t="shared" ref="D893" si="6906">IF(AND(C893&gt;0,C893&lt;25),"units_pikeman_1.png",IF(AND(C893&gt;=25,C893&lt;50),"units_pikeman_2.png",IF(AND(C893&gt;=50,C893&lt;75),"units_pikeman_3.png",IF(AND(C893&gt;=75,C893&lt;100),"units_pikeman_4.png",IF(AND(C893&gt;=100,C893&lt;125),"units_pikeman_5.png",IF(AND(C893&gt;=125,C893&lt;150),"units_pikeman_6.png",IF(AND(C893&gt;=150,C893&lt;175),"units_pikeman_7.png",IF(AND(C893&gt;=175,C893&lt;200),"units_pikeman_8.png",IF(AND(C893&gt;=200,C893&lt;225),"units_pikeman_9.png",IF(AND(C893&gt;=225,C893&lt;250),"units_pikeman_10.png",IF(AND(C893&gt;=250,C893&lt;275),"units_pikeman_11.png",IF(AND(C893&gt;=275,C893&lt;300),"units_pikeman_12.png","units_pikeman_13.png"))))))))))))</f>
        <v>units_pikeman_12.png</v>
      </c>
      <c r="E893" s="5" t="str">
        <f t="shared" si="6703"/>
        <v>Lkey_combat_unit_pikeman_298</v>
      </c>
      <c r="F893" s="6">
        <f t="shared" ref="F893" si="6907">INT(F890+1.3*C893)</f>
        <v>57901</v>
      </c>
      <c r="G893" s="2">
        <f t="shared" ref="G893" si="6908">INT(G890+0.5*C893)</f>
        <v>22211</v>
      </c>
      <c r="H893" s="2">
        <f t="shared" ref="H893" si="6909">INT(H890+0.5*C893)</f>
        <v>22211</v>
      </c>
      <c r="I893" s="2">
        <f t="shared" ref="I893" si="6910">INT(I890+0.7*C893)</f>
        <v>31073</v>
      </c>
      <c r="J893" s="6" t="s">
        <v>23</v>
      </c>
      <c r="K893" s="2">
        <f t="shared" ref="K893" si="6911">INT(K890+0.5*C893)</f>
        <v>22251</v>
      </c>
      <c r="L893" s="2" t="s">
        <v>24</v>
      </c>
      <c r="M893" s="2">
        <f t="shared" si="6904"/>
        <v>2086</v>
      </c>
      <c r="N893" s="2" t="s">
        <v>27</v>
      </c>
      <c r="O893" s="2">
        <f t="shared" ref="O893" si="6912">INT(O890+0.1*C893)</f>
        <v>4321</v>
      </c>
      <c r="P893" s="2">
        <f t="shared" si="6493"/>
        <v>308</v>
      </c>
    </row>
    <row r="894" spans="1:16" x14ac:dyDescent="0.25">
      <c r="A894" s="5" t="s">
        <v>920</v>
      </c>
      <c r="B894" s="2" t="s">
        <v>1</v>
      </c>
      <c r="C894" s="2">
        <f t="shared" si="6634"/>
        <v>298</v>
      </c>
      <c r="D894" s="5" t="str">
        <f t="shared" ref="D894" si="6913">IF(AND(C894&gt;0,C894&lt;25),"units_archer_1.png",IF(AND(C894&gt;=25,C894&lt;50),"units_archer_2.png",IF(AND(C894&gt;=50,C894&lt;75),"units_archer_3.png",IF(AND(C894&gt;=75,C894&lt;100),"units_archer_4.png",IF(AND(C894&gt;=100,C894&lt;125),"units_archer_5.png",IF(AND(C894&gt;=125,C894&lt;150),"units_archer_6.png",IF(AND(C894&gt;=150,C894&lt;175),"units_archer_7.png",IF(AND(C894&gt;=175,C894&lt;200),"units_archer_8.png",IF(AND(C894&gt;=200,C894&lt;225),"units_archer_9.png",IF(AND(C894&gt;=225,C894&lt;250),"units_archer_10.png",IF(AND(C894&gt;=250,C894&lt;275),"units_archer_11.png",IF(AND(C894&gt;=275,C894&lt;300),"units_pikeman_12.png","units_pikeman_13.png"))))))))))))</f>
        <v>units_pikeman_12.png</v>
      </c>
      <c r="E894" s="5" t="str">
        <f t="shared" si="6711"/>
        <v>Lkey_combat_unit_archer_298</v>
      </c>
      <c r="F894" s="6">
        <f t="shared" ref="F894" si="6914">INT(F891+0.9*C894)</f>
        <v>40061</v>
      </c>
      <c r="G894" s="2">
        <f t="shared" ref="G894" si="6915">INT(G891+0.3*C894)</f>
        <v>13231</v>
      </c>
      <c r="H894" s="2">
        <f t="shared" ref="H894" si="6916">INT(H891+0.75*C894)</f>
        <v>33327</v>
      </c>
      <c r="I894" s="2">
        <f t="shared" ref="I894" si="6917">INT(I891+0.4*C894)</f>
        <v>17707</v>
      </c>
      <c r="J894" s="6" t="s">
        <v>23</v>
      </c>
      <c r="K894" s="2">
        <f t="shared" ref="K894:K895" si="6918">INT(K891+0.1*C894)</f>
        <v>4331</v>
      </c>
      <c r="L894" s="2" t="s">
        <v>24</v>
      </c>
      <c r="M894" s="2">
        <f t="shared" ref="M894" si="6919">INT(M891+0.5*C894)</f>
        <v>22241</v>
      </c>
      <c r="N894" s="2" t="s">
        <v>27</v>
      </c>
      <c r="O894" s="2">
        <f t="shared" ref="O894" si="6920">INT(O891+0.05*C894)</f>
        <v>2086</v>
      </c>
      <c r="P894" s="2">
        <f t="shared" si="6493"/>
        <v>313</v>
      </c>
    </row>
    <row r="895" spans="1:16" x14ac:dyDescent="0.25">
      <c r="A895" s="5" t="s">
        <v>921</v>
      </c>
      <c r="B895" s="2" t="s">
        <v>3</v>
      </c>
      <c r="C895" s="2">
        <f t="shared" si="6634"/>
        <v>298</v>
      </c>
      <c r="D895" s="5" t="str">
        <f t="shared" ref="D895" si="6921">IF(AND(C895&gt;0,C895&lt;25),"units_knight_1.png",IF(AND(C895&gt;=25,C895&lt;50),"units_knight_2.png",IF(AND(C895&gt;=50,C895&lt;75),"units_knight_3.png",IF(AND(C895&gt;=75,C895&lt;100),"units_knight_4.png",IF(AND(C895&gt;=100,C895&lt;125),"units_knight_5.png",IF(AND(C895&gt;=125,C895&lt;150),"units_knight_6.png",IF(AND(C895&gt;=150,C895&lt;175),"units_knight_7.png",IF(AND(C895&gt;=175,C895&lt;200),"units_knight_8.png",IF(AND(C895&gt;=200,C895&lt;225),"units_knight_9.png",IF(AND(C895&gt;=225,C895&lt;250),"units_knight_10.png",IF(AND(C895&gt;=250,C895&lt;275),"units_knight_11.png",IF(AND(C895&gt;=275,C895&lt;300),"units_pikeman_12.png","units_pikeman_13.png"))))))))))))</f>
        <v>units_pikeman_12.png</v>
      </c>
      <c r="E895" s="5" t="str">
        <f t="shared" si="6720"/>
        <v>Lkey_combat_unit_knight_298</v>
      </c>
      <c r="F895" s="6">
        <f t="shared" ref="F895" si="6922">INT(F892+1.1*C895)</f>
        <v>48971</v>
      </c>
      <c r="G895" s="2">
        <f t="shared" ref="G895" si="6923">INT(G892+0.6*C895)</f>
        <v>26636</v>
      </c>
      <c r="H895" s="2">
        <f t="shared" ref="H895" si="6924">INT(H892+0.65*C895)</f>
        <v>28830</v>
      </c>
      <c r="I895" s="2">
        <f t="shared" ref="I895" si="6925">INT(I892+0.2*C895)</f>
        <v>8791</v>
      </c>
      <c r="J895" s="6" t="s">
        <v>23</v>
      </c>
      <c r="K895" s="2">
        <f t="shared" si="6918"/>
        <v>4341</v>
      </c>
      <c r="L895" s="2" t="s">
        <v>24</v>
      </c>
      <c r="M895" s="2">
        <f t="shared" ref="M895:M896" si="6926">INT(M892+0.05*C895)</f>
        <v>2086</v>
      </c>
      <c r="N895" s="2" t="s">
        <v>27</v>
      </c>
      <c r="O895" s="2">
        <f t="shared" ref="O895" si="6927">INT(O892+0.5*C895)</f>
        <v>22231</v>
      </c>
      <c r="P895" s="2">
        <f t="shared" si="6493"/>
        <v>318</v>
      </c>
    </row>
    <row r="896" spans="1:16" x14ac:dyDescent="0.25">
      <c r="A896" s="5" t="s">
        <v>922</v>
      </c>
      <c r="B896" s="2" t="s">
        <v>15</v>
      </c>
      <c r="C896" s="2">
        <f t="shared" si="6634"/>
        <v>299</v>
      </c>
      <c r="D896" s="5" t="str">
        <f t="shared" ref="D896" si="6928">IF(AND(C896&gt;0,C896&lt;25),"units_pikeman_1.png",IF(AND(C896&gt;=25,C896&lt;50),"units_pikeman_2.png",IF(AND(C896&gt;=50,C896&lt;75),"units_pikeman_3.png",IF(AND(C896&gt;=75,C896&lt;100),"units_pikeman_4.png",IF(AND(C896&gt;=100,C896&lt;125),"units_pikeman_5.png",IF(AND(C896&gt;=125,C896&lt;150),"units_pikeman_6.png",IF(AND(C896&gt;=150,C896&lt;175),"units_pikeman_7.png",IF(AND(C896&gt;=175,C896&lt;200),"units_pikeman_8.png",IF(AND(C896&gt;=200,C896&lt;225),"units_pikeman_9.png",IF(AND(C896&gt;=225,C896&lt;250),"units_pikeman_10.png",IF(AND(C896&gt;=250,C896&lt;275),"units_pikeman_11.png",IF(AND(C896&gt;=275,C896&lt;300),"units_pikeman_12.png","units_pikeman_13.png"))))))))))))</f>
        <v>units_pikeman_12.png</v>
      </c>
      <c r="E896" s="5" t="str">
        <f t="shared" ref="E896" si="6929">"Lkey_combat_unit_pikeman_"&amp;C896</f>
        <v>Lkey_combat_unit_pikeman_299</v>
      </c>
      <c r="F896" s="6">
        <f t="shared" ref="F896" si="6930">INT(F893+1.3*C896)</f>
        <v>58289</v>
      </c>
      <c r="G896" s="2">
        <f t="shared" ref="G896" si="6931">INT(G893+0.5*C896)</f>
        <v>22360</v>
      </c>
      <c r="H896" s="2">
        <f t="shared" ref="H896" si="6932">INT(H893+0.5*C896)</f>
        <v>22360</v>
      </c>
      <c r="I896" s="2">
        <f t="shared" ref="I896" si="6933">INT(I893+0.7*C896)</f>
        <v>31282</v>
      </c>
      <c r="J896" s="6" t="s">
        <v>23</v>
      </c>
      <c r="K896" s="2">
        <f t="shared" ref="K896" si="6934">INT(K893+0.5*C896)</f>
        <v>22400</v>
      </c>
      <c r="L896" s="2" t="s">
        <v>24</v>
      </c>
      <c r="M896" s="2">
        <f t="shared" si="6926"/>
        <v>2100</v>
      </c>
      <c r="N896" s="2" t="s">
        <v>27</v>
      </c>
      <c r="O896" s="2">
        <f t="shared" ref="O896" si="6935">INT(O893+0.1*C896)</f>
        <v>4350</v>
      </c>
      <c r="P896" s="2">
        <f t="shared" si="6493"/>
        <v>310</v>
      </c>
    </row>
    <row r="897" spans="1:16" x14ac:dyDescent="0.25">
      <c r="A897" s="5" t="s">
        <v>923</v>
      </c>
      <c r="B897" s="2" t="s">
        <v>1</v>
      </c>
      <c r="C897" s="2">
        <f t="shared" si="6634"/>
        <v>299</v>
      </c>
      <c r="D897" s="5" t="str">
        <f t="shared" ref="D897" si="6936">IF(AND(C897&gt;0,C897&lt;25),"units_archer_1.png",IF(AND(C897&gt;=25,C897&lt;50),"units_archer_2.png",IF(AND(C897&gt;=50,C897&lt;75),"units_archer_3.png",IF(AND(C897&gt;=75,C897&lt;100),"units_archer_4.png",IF(AND(C897&gt;=100,C897&lt;125),"units_archer_5.png",IF(AND(C897&gt;=125,C897&lt;150),"units_archer_6.png",IF(AND(C897&gt;=150,C897&lt;175),"units_archer_7.png",IF(AND(C897&gt;=175,C897&lt;200),"units_archer_8.png",IF(AND(C897&gt;=200,C897&lt;225),"units_archer_9.png",IF(AND(C897&gt;=225,C897&lt;250),"units_archer_10.png",IF(AND(C897&gt;=250,C897&lt;275),"units_archer_11.png",IF(AND(C897&gt;=275,C897&lt;300),"units_pikeman_12.png","units_pikeman_13.png"))))))))))))</f>
        <v>units_pikeman_12.png</v>
      </c>
      <c r="E897" s="5" t="str">
        <f t="shared" ref="E897" si="6937">"Lkey_combat_unit_archer_"&amp;C897</f>
        <v>Lkey_combat_unit_archer_299</v>
      </c>
      <c r="F897" s="6">
        <f t="shared" ref="F897" si="6938">INT(F894+0.9*C897)</f>
        <v>40330</v>
      </c>
      <c r="G897" s="2">
        <f t="shared" ref="G897" si="6939">INT(G894+0.3*C897)</f>
        <v>13320</v>
      </c>
      <c r="H897" s="2">
        <f t="shared" ref="H897" si="6940">INT(H894+0.75*C897)</f>
        <v>33551</v>
      </c>
      <c r="I897" s="2">
        <f t="shared" ref="I897" si="6941">INT(I894+0.4*C897)</f>
        <v>17826</v>
      </c>
      <c r="J897" s="6" t="s">
        <v>23</v>
      </c>
      <c r="K897" s="2">
        <f t="shared" ref="K897:K898" si="6942">INT(K894+0.1*C897)</f>
        <v>4360</v>
      </c>
      <c r="L897" s="2" t="s">
        <v>24</v>
      </c>
      <c r="M897" s="2">
        <f t="shared" ref="M897" si="6943">INT(M894+0.5*C897)</f>
        <v>22390</v>
      </c>
      <c r="N897" s="2" t="s">
        <v>27</v>
      </c>
      <c r="O897" s="2">
        <f t="shared" ref="O897" si="6944">INT(O894+0.05*C897)</f>
        <v>2100</v>
      </c>
      <c r="P897" s="2">
        <f t="shared" si="6493"/>
        <v>315</v>
      </c>
    </row>
    <row r="898" spans="1:16" x14ac:dyDescent="0.25">
      <c r="A898" s="5" t="s">
        <v>924</v>
      </c>
      <c r="B898" s="2" t="s">
        <v>3</v>
      </c>
      <c r="C898" s="2">
        <f t="shared" si="6634"/>
        <v>299</v>
      </c>
      <c r="D898" s="5" t="str">
        <f t="shared" ref="D898" si="6945">IF(AND(C898&gt;0,C898&lt;25),"units_knight_1.png",IF(AND(C898&gt;=25,C898&lt;50),"units_knight_2.png",IF(AND(C898&gt;=50,C898&lt;75),"units_knight_3.png",IF(AND(C898&gt;=75,C898&lt;100),"units_knight_4.png",IF(AND(C898&gt;=100,C898&lt;125),"units_knight_5.png",IF(AND(C898&gt;=125,C898&lt;150),"units_knight_6.png",IF(AND(C898&gt;=150,C898&lt;175),"units_knight_7.png",IF(AND(C898&gt;=175,C898&lt;200),"units_knight_8.png",IF(AND(C898&gt;=200,C898&lt;225),"units_knight_9.png",IF(AND(C898&gt;=225,C898&lt;250),"units_knight_10.png",IF(AND(C898&gt;=250,C898&lt;275),"units_knight_11.png",IF(AND(C898&gt;=275,C898&lt;300),"units_pikeman_12.png","units_pikeman_13.png"))))))))))))</f>
        <v>units_pikeman_12.png</v>
      </c>
      <c r="E898" s="5" t="str">
        <f t="shared" ref="E898" si="6946">"Lkey_combat_unit_knight_"&amp;C898</f>
        <v>Lkey_combat_unit_knight_299</v>
      </c>
      <c r="F898" s="6">
        <f t="shared" ref="F898" si="6947">INT(F895+1.1*C898)</f>
        <v>49299</v>
      </c>
      <c r="G898" s="2">
        <f t="shared" ref="G898" si="6948">INT(G895+0.6*C898)</f>
        <v>26815</v>
      </c>
      <c r="H898" s="2">
        <f t="shared" ref="H898" si="6949">INT(H895+0.65*C898)</f>
        <v>29024</v>
      </c>
      <c r="I898" s="2">
        <f t="shared" ref="I898" si="6950">INT(I895+0.2*C898)</f>
        <v>8850</v>
      </c>
      <c r="J898" s="6" t="s">
        <v>23</v>
      </c>
      <c r="K898" s="2">
        <f t="shared" si="6942"/>
        <v>4370</v>
      </c>
      <c r="L898" s="2" t="s">
        <v>24</v>
      </c>
      <c r="M898" s="2">
        <f t="shared" ref="M898:M899" si="6951">INT(M895+0.05*C898)</f>
        <v>2100</v>
      </c>
      <c r="N898" s="2" t="s">
        <v>27</v>
      </c>
      <c r="O898" s="2">
        <f t="shared" ref="O898" si="6952">INT(O895+0.5*C898)</f>
        <v>22380</v>
      </c>
      <c r="P898" s="2">
        <f t="shared" si="6493"/>
        <v>320</v>
      </c>
    </row>
    <row r="899" spans="1:16" x14ac:dyDescent="0.25">
      <c r="A899" s="5" t="s">
        <v>925</v>
      </c>
      <c r="B899" s="2" t="s">
        <v>15</v>
      </c>
      <c r="C899" s="2">
        <f t="shared" si="6634"/>
        <v>300</v>
      </c>
      <c r="D899" s="5" t="str">
        <f t="shared" ref="D899" si="6953">IF(AND(C899&gt;0,C899&lt;25),"units_pikeman_1.png",IF(AND(C899&gt;=25,C899&lt;50),"units_pikeman_2.png",IF(AND(C899&gt;=50,C899&lt;75),"units_pikeman_3.png",IF(AND(C899&gt;=75,C899&lt;100),"units_pikeman_4.png",IF(AND(C899&gt;=100,C899&lt;125),"units_pikeman_5.png",IF(AND(C899&gt;=125,C899&lt;150),"units_pikeman_6.png",IF(AND(C899&gt;=150,C899&lt;175),"units_pikeman_7.png",IF(AND(C899&gt;=175,C899&lt;200),"units_pikeman_8.png",IF(AND(C899&gt;=200,C899&lt;225),"units_pikeman_9.png",IF(AND(C899&gt;=225,C899&lt;250),"units_pikeman_10.png",IF(AND(C899&gt;=250,C899&lt;275),"units_pikeman_11.png",IF(AND(C899&gt;=275,C899&lt;300),"units_pikeman_12.png","units_pikeman_13.png"))))))))))))</f>
        <v>units_pikeman_13.png</v>
      </c>
      <c r="E899" s="5" t="str">
        <f t="shared" si="6527"/>
        <v>Lkey_combat_unit_pikeman_300</v>
      </c>
      <c r="F899" s="6">
        <f t="shared" ref="F899" si="6954">INT(F896+1.3*C899)</f>
        <v>58679</v>
      </c>
      <c r="G899" s="2">
        <f t="shared" ref="G899" si="6955">INT(G896+0.5*C899)</f>
        <v>22510</v>
      </c>
      <c r="H899" s="2">
        <f t="shared" ref="H899" si="6956">INT(H896+0.5*C899)</f>
        <v>22510</v>
      </c>
      <c r="I899" s="2">
        <f t="shared" ref="I899" si="6957">INT(I896+0.7*C899)</f>
        <v>31492</v>
      </c>
      <c r="J899" s="6" t="s">
        <v>23</v>
      </c>
      <c r="K899" s="2">
        <f t="shared" ref="K899" si="6958">INT(K896+0.5*C899)</f>
        <v>22550</v>
      </c>
      <c r="L899" s="2" t="s">
        <v>24</v>
      </c>
      <c r="M899" s="2">
        <f t="shared" si="6951"/>
        <v>2115</v>
      </c>
      <c r="N899" s="2" t="s">
        <v>27</v>
      </c>
      <c r="O899" s="2">
        <f t="shared" ref="O899" si="6959">INT(O896+0.1*C899)</f>
        <v>4380</v>
      </c>
      <c r="P899" s="2">
        <f t="shared" si="6493"/>
        <v>313</v>
      </c>
    </row>
    <row r="900" spans="1:16" x14ac:dyDescent="0.25">
      <c r="A900" s="5" t="s">
        <v>926</v>
      </c>
      <c r="B900" s="2" t="s">
        <v>1</v>
      </c>
      <c r="C900" s="2">
        <f t="shared" si="6634"/>
        <v>300</v>
      </c>
      <c r="D900" s="5" t="str">
        <f t="shared" ref="D900" si="6960">IF(AND(C900&gt;0,C900&lt;25),"units_archer_1.png",IF(AND(C900&gt;=25,C900&lt;50),"units_archer_2.png",IF(AND(C900&gt;=50,C900&lt;75),"units_archer_3.png",IF(AND(C900&gt;=75,C900&lt;100),"units_archer_4.png",IF(AND(C900&gt;=100,C900&lt;125),"units_archer_5.png",IF(AND(C900&gt;=125,C900&lt;150),"units_archer_6.png",IF(AND(C900&gt;=150,C900&lt;175),"units_archer_7.png",IF(AND(C900&gt;=175,C900&lt;200),"units_archer_8.png",IF(AND(C900&gt;=200,C900&lt;225),"units_archer_9.png",IF(AND(C900&gt;=225,C900&lt;250),"units_archer_10.png",IF(AND(C900&gt;=250,C900&lt;275),"units_archer_11.png",IF(AND(C900&gt;=275,C900&lt;300),"units_pikeman_12.png","units_pikeman_13.png"))))))))))))</f>
        <v>units_pikeman_13.png</v>
      </c>
      <c r="E900" s="5" t="str">
        <f t="shared" si="6535"/>
        <v>Lkey_combat_unit_archer_300</v>
      </c>
      <c r="F900" s="6">
        <f t="shared" ref="F900" si="6961">INT(F897+0.9*C900)</f>
        <v>40600</v>
      </c>
      <c r="G900" s="2">
        <f t="shared" ref="G900" si="6962">INT(G897+0.3*C900)</f>
        <v>13410</v>
      </c>
      <c r="H900" s="2">
        <f t="shared" ref="H900" si="6963">INT(H897+0.75*C900)</f>
        <v>33776</v>
      </c>
      <c r="I900" s="2">
        <f t="shared" ref="I900" si="6964">INT(I897+0.4*C900)</f>
        <v>17946</v>
      </c>
      <c r="J900" s="6" t="s">
        <v>23</v>
      </c>
      <c r="K900" s="2">
        <f t="shared" ref="K900:K901" si="6965">INT(K897+0.1*C900)</f>
        <v>4390</v>
      </c>
      <c r="L900" s="2" t="s">
        <v>24</v>
      </c>
      <c r="M900" s="2">
        <f t="shared" ref="M900" si="6966">INT(M897+0.5*C900)</f>
        <v>22540</v>
      </c>
      <c r="N900" s="2" t="s">
        <v>27</v>
      </c>
      <c r="O900" s="2">
        <f t="shared" ref="O900" si="6967">INT(O897+0.05*C900)</f>
        <v>2115</v>
      </c>
      <c r="P900" s="2">
        <f t="shared" si="6493"/>
        <v>318</v>
      </c>
    </row>
    <row r="901" spans="1:16" x14ac:dyDescent="0.25">
      <c r="A901" s="5" t="s">
        <v>927</v>
      </c>
      <c r="B901" s="2" t="s">
        <v>3</v>
      </c>
      <c r="C901" s="2">
        <f t="shared" si="6634"/>
        <v>300</v>
      </c>
      <c r="D901" s="5" t="str">
        <f t="shared" ref="D901" si="6968">IF(AND(C901&gt;0,C901&lt;25),"units_knight_1.png",IF(AND(C901&gt;=25,C901&lt;50),"units_knight_2.png",IF(AND(C901&gt;=50,C901&lt;75),"units_knight_3.png",IF(AND(C901&gt;=75,C901&lt;100),"units_knight_4.png",IF(AND(C901&gt;=100,C901&lt;125),"units_knight_5.png",IF(AND(C901&gt;=125,C901&lt;150),"units_knight_6.png",IF(AND(C901&gt;=150,C901&lt;175),"units_knight_7.png",IF(AND(C901&gt;=175,C901&lt;200),"units_knight_8.png",IF(AND(C901&gt;=200,C901&lt;225),"units_knight_9.png",IF(AND(C901&gt;=225,C901&lt;250),"units_knight_10.png",IF(AND(C901&gt;=250,C901&lt;275),"units_knight_11.png",IF(AND(C901&gt;=275,C901&lt;300),"units_pikeman_12.png","units_pikeman_13.png"))))))))))))</f>
        <v>units_pikeman_13.png</v>
      </c>
      <c r="E901" s="5" t="str">
        <f t="shared" si="6544"/>
        <v>Lkey_combat_unit_knight_300</v>
      </c>
      <c r="F901" s="6">
        <f t="shared" ref="F901" si="6969">INT(F898+1.1*C901)</f>
        <v>49629</v>
      </c>
      <c r="G901" s="2">
        <f t="shared" ref="G901" si="6970">INT(G898+0.6*C901)</f>
        <v>26995</v>
      </c>
      <c r="H901" s="2">
        <f t="shared" ref="H901" si="6971">INT(H898+0.65*C901)</f>
        <v>29219</v>
      </c>
      <c r="I901" s="2">
        <f t="shared" ref="I901" si="6972">INT(I898+0.2*C901)</f>
        <v>8910</v>
      </c>
      <c r="J901" s="6" t="s">
        <v>23</v>
      </c>
      <c r="K901" s="2">
        <f t="shared" si="6965"/>
        <v>4400</v>
      </c>
      <c r="L901" s="2" t="s">
        <v>24</v>
      </c>
      <c r="M901" s="2">
        <f t="shared" ref="M901" si="6973">INT(M898+0.05*C901)</f>
        <v>2115</v>
      </c>
      <c r="N901" s="2" t="s">
        <v>27</v>
      </c>
      <c r="O901" s="2">
        <f t="shared" ref="O901" si="6974">INT(O898+0.5*C901)</f>
        <v>22530</v>
      </c>
      <c r="P901" s="2">
        <f t="shared" si="6493"/>
        <v>323</v>
      </c>
    </row>
  </sheetData>
  <pageMargins left="0.7" right="0.7" top="0.75" bottom="0.75" header="0.3" footer="0.3"/>
  <ignoredErrors>
    <ignoredError sqref="K899 M900"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901"/>
  <sheetViews>
    <sheetView workbookViewId="0">
      <selection activeCell="D202" sqref="D202"/>
    </sheetView>
  </sheetViews>
  <sheetFormatPr defaultColWidth="8.85546875" defaultRowHeight="15" x14ac:dyDescent="0.25"/>
  <cols>
    <col min="1" max="1" width="9.85546875" style="5" customWidth="1"/>
    <col min="2" max="2" width="8.7109375" style="2"/>
    <col min="3" max="3" width="6.42578125" style="2" customWidth="1"/>
    <col min="4" max="4" width="21.7109375" style="5" customWidth="1"/>
    <col min="5" max="5" width="28.42578125" style="5" customWidth="1"/>
    <col min="6" max="6" width="13.28515625" style="6" customWidth="1"/>
    <col min="7" max="9" width="13.28515625" style="2" customWidth="1"/>
    <col min="10" max="10" width="16.140625" style="6" customWidth="1"/>
    <col min="11" max="16" width="16.140625" style="2" customWidth="1"/>
  </cols>
  <sheetData>
    <row r="1" spans="1:16" s="1" customFormat="1" x14ac:dyDescent="0.25">
      <c r="A1" s="4" t="s">
        <v>5</v>
      </c>
      <c r="B1" s="1" t="s">
        <v>4</v>
      </c>
      <c r="C1" s="1" t="s">
        <v>6</v>
      </c>
      <c r="D1" s="4" t="s">
        <v>7</v>
      </c>
      <c r="E1" s="4" t="s">
        <v>16</v>
      </c>
      <c r="F1" s="3" t="s">
        <v>8</v>
      </c>
      <c r="G1" s="1" t="s">
        <v>0</v>
      </c>
      <c r="H1" s="1" t="s">
        <v>2</v>
      </c>
      <c r="I1" s="1" t="s">
        <v>9</v>
      </c>
      <c r="J1" s="3" t="s">
        <v>10</v>
      </c>
      <c r="K1" s="1" t="s">
        <v>11</v>
      </c>
      <c r="L1" s="1" t="s">
        <v>12</v>
      </c>
      <c r="M1" s="1" t="s">
        <v>13</v>
      </c>
      <c r="N1" s="1" t="s">
        <v>25</v>
      </c>
      <c r="O1" s="1" t="s">
        <v>26</v>
      </c>
      <c r="P1" s="1" t="s">
        <v>14</v>
      </c>
    </row>
    <row r="2" spans="1:16" x14ac:dyDescent="0.25">
      <c r="A2" s="5" t="s">
        <v>28</v>
      </c>
      <c r="B2" s="2" t="s">
        <v>15</v>
      </c>
      <c r="C2" s="2">
        <v>1</v>
      </c>
      <c r="D2" s="5" t="s">
        <v>17</v>
      </c>
      <c r="E2" s="5" t="s">
        <v>20</v>
      </c>
      <c r="F2" s="6">
        <v>120</v>
      </c>
      <c r="G2" s="2">
        <v>10</v>
      </c>
      <c r="H2" s="2">
        <v>10</v>
      </c>
      <c r="I2" s="2">
        <v>22</v>
      </c>
      <c r="J2" s="6" t="s">
        <v>23</v>
      </c>
      <c r="K2" s="2">
        <v>50</v>
      </c>
      <c r="L2" s="2" t="s">
        <v>24</v>
      </c>
      <c r="M2" s="2">
        <v>0</v>
      </c>
      <c r="N2" s="2" t="s">
        <v>27</v>
      </c>
      <c r="O2" s="2">
        <v>0</v>
      </c>
      <c r="P2" s="2">
        <v>10</v>
      </c>
    </row>
    <row r="3" spans="1:16" x14ac:dyDescent="0.25">
      <c r="A3" s="5" t="s">
        <v>29</v>
      </c>
      <c r="B3" s="2" t="s">
        <v>1</v>
      </c>
      <c r="C3" s="2">
        <v>1</v>
      </c>
      <c r="D3" s="5" t="s">
        <v>18</v>
      </c>
      <c r="E3" s="5" t="s">
        <v>21</v>
      </c>
      <c r="F3" s="6">
        <v>100</v>
      </c>
      <c r="G3" s="2">
        <v>0</v>
      </c>
      <c r="H3" s="2">
        <v>26</v>
      </c>
      <c r="I3" s="2">
        <v>6</v>
      </c>
      <c r="J3" s="6" t="s">
        <v>23</v>
      </c>
      <c r="K3" s="2">
        <v>10</v>
      </c>
      <c r="L3" s="2" t="s">
        <v>24</v>
      </c>
      <c r="M3" s="2">
        <v>40</v>
      </c>
      <c r="N3" s="2" t="s">
        <v>27</v>
      </c>
      <c r="O3" s="2">
        <v>0</v>
      </c>
      <c r="P3" s="2">
        <v>15</v>
      </c>
    </row>
    <row r="4" spans="1:16" x14ac:dyDescent="0.25">
      <c r="A4" s="5" t="s">
        <v>30</v>
      </c>
      <c r="B4" s="2" t="s">
        <v>3</v>
      </c>
      <c r="C4" s="2">
        <v>1</v>
      </c>
      <c r="D4" s="5" t="s">
        <v>19</v>
      </c>
      <c r="E4" s="5" t="s">
        <v>22</v>
      </c>
      <c r="F4" s="6">
        <v>100</v>
      </c>
      <c r="G4" s="2">
        <v>25</v>
      </c>
      <c r="H4" s="2">
        <v>14</v>
      </c>
      <c r="I4" s="2">
        <v>0</v>
      </c>
      <c r="J4" s="6" t="s">
        <v>23</v>
      </c>
      <c r="K4" s="2">
        <v>20</v>
      </c>
      <c r="L4" s="2" t="s">
        <v>24</v>
      </c>
      <c r="M4" s="2">
        <v>0</v>
      </c>
      <c r="N4" s="2" t="s">
        <v>27</v>
      </c>
      <c r="O4" s="2">
        <v>30</v>
      </c>
      <c r="P4" s="2">
        <v>20</v>
      </c>
    </row>
    <row r="5" spans="1:16" x14ac:dyDescent="0.25">
      <c r="A5" s="5" t="s">
        <v>31</v>
      </c>
      <c r="B5" s="2" t="s">
        <v>15</v>
      </c>
      <c r="C5" s="2">
        <v>2</v>
      </c>
      <c r="D5" s="5" t="s">
        <v>17</v>
      </c>
      <c r="E5" s="5" t="s">
        <v>943</v>
      </c>
      <c r="F5" s="6">
        <v>122</v>
      </c>
      <c r="G5" s="2">
        <v>11</v>
      </c>
      <c r="H5" s="2">
        <v>11</v>
      </c>
      <c r="I5" s="2">
        <v>23</v>
      </c>
      <c r="J5" s="6" t="s">
        <v>23</v>
      </c>
      <c r="K5" s="2">
        <v>51</v>
      </c>
      <c r="L5" s="2" t="s">
        <v>24</v>
      </c>
      <c r="M5" s="2">
        <v>0</v>
      </c>
      <c r="N5" s="2" t="s">
        <v>27</v>
      </c>
      <c r="O5" s="2">
        <v>0</v>
      </c>
      <c r="P5" s="2">
        <v>10</v>
      </c>
    </row>
    <row r="6" spans="1:16" x14ac:dyDescent="0.25">
      <c r="A6" s="5" t="s">
        <v>32</v>
      </c>
      <c r="B6" s="2" t="s">
        <v>1</v>
      </c>
      <c r="C6" s="2">
        <v>2</v>
      </c>
      <c r="D6" s="5" t="s">
        <v>18</v>
      </c>
      <c r="E6" s="5" t="s">
        <v>944</v>
      </c>
      <c r="F6" s="6">
        <v>101</v>
      </c>
      <c r="G6" s="2">
        <v>0</v>
      </c>
      <c r="H6" s="2">
        <v>27</v>
      </c>
      <c r="I6" s="2">
        <v>6</v>
      </c>
      <c r="J6" s="6" t="s">
        <v>23</v>
      </c>
      <c r="K6" s="2">
        <v>10</v>
      </c>
      <c r="L6" s="2" t="s">
        <v>24</v>
      </c>
      <c r="M6" s="2">
        <v>41</v>
      </c>
      <c r="N6" s="2" t="s">
        <v>27</v>
      </c>
      <c r="O6" s="2">
        <v>0</v>
      </c>
      <c r="P6" s="2">
        <v>15</v>
      </c>
    </row>
    <row r="7" spans="1:16" x14ac:dyDescent="0.25">
      <c r="A7" s="5" t="s">
        <v>33</v>
      </c>
      <c r="B7" s="2" t="s">
        <v>3</v>
      </c>
      <c r="C7" s="2">
        <v>2</v>
      </c>
      <c r="D7" s="5" t="s">
        <v>19</v>
      </c>
      <c r="E7" s="5" t="s">
        <v>945</v>
      </c>
      <c r="F7" s="6">
        <v>102</v>
      </c>
      <c r="G7" s="2">
        <v>26</v>
      </c>
      <c r="H7" s="2">
        <v>15</v>
      </c>
      <c r="I7" s="2">
        <v>0</v>
      </c>
      <c r="J7" s="6" t="s">
        <v>23</v>
      </c>
      <c r="K7" s="2">
        <v>20</v>
      </c>
      <c r="L7" s="2" t="s">
        <v>24</v>
      </c>
      <c r="M7" s="2">
        <v>0</v>
      </c>
      <c r="N7" s="2" t="s">
        <v>27</v>
      </c>
      <c r="O7" s="2">
        <v>31</v>
      </c>
      <c r="P7" s="2">
        <v>20</v>
      </c>
    </row>
    <row r="8" spans="1:16" x14ac:dyDescent="0.25">
      <c r="A8" s="5" t="s">
        <v>34</v>
      </c>
      <c r="B8" s="2" t="s">
        <v>15</v>
      </c>
      <c r="C8" s="2">
        <v>3</v>
      </c>
      <c r="D8" s="5" t="s">
        <v>17</v>
      </c>
      <c r="E8" s="5" t="s">
        <v>946</v>
      </c>
      <c r="F8" s="6">
        <v>125</v>
      </c>
      <c r="G8" s="2">
        <v>12</v>
      </c>
      <c r="H8" s="2">
        <v>12</v>
      </c>
      <c r="I8" s="2">
        <v>25</v>
      </c>
      <c r="J8" s="6" t="s">
        <v>23</v>
      </c>
      <c r="K8" s="2">
        <v>52</v>
      </c>
      <c r="L8" s="2" t="s">
        <v>24</v>
      </c>
      <c r="M8" s="2">
        <v>0</v>
      </c>
      <c r="N8" s="2" t="s">
        <v>27</v>
      </c>
      <c r="O8" s="2">
        <v>0</v>
      </c>
      <c r="P8" s="2">
        <v>10</v>
      </c>
    </row>
    <row r="9" spans="1:16" x14ac:dyDescent="0.25">
      <c r="A9" s="5" t="s">
        <v>35</v>
      </c>
      <c r="B9" s="2" t="s">
        <v>1</v>
      </c>
      <c r="C9" s="2">
        <v>3</v>
      </c>
      <c r="D9" s="5" t="s">
        <v>18</v>
      </c>
      <c r="E9" s="5" t="s">
        <v>947</v>
      </c>
      <c r="F9" s="6">
        <v>103</v>
      </c>
      <c r="G9" s="2">
        <v>0</v>
      </c>
      <c r="H9" s="2">
        <v>29</v>
      </c>
      <c r="I9" s="2">
        <v>7</v>
      </c>
      <c r="J9" s="6" t="s">
        <v>23</v>
      </c>
      <c r="K9" s="2">
        <v>10</v>
      </c>
      <c r="L9" s="2" t="s">
        <v>24</v>
      </c>
      <c r="M9" s="2">
        <v>42</v>
      </c>
      <c r="N9" s="2" t="s">
        <v>27</v>
      </c>
      <c r="O9" s="2">
        <v>0</v>
      </c>
      <c r="P9" s="2">
        <v>15</v>
      </c>
    </row>
    <row r="10" spans="1:16" x14ac:dyDescent="0.25">
      <c r="A10" s="5" t="s">
        <v>36</v>
      </c>
      <c r="B10" s="2" t="s">
        <v>3</v>
      </c>
      <c r="C10" s="2">
        <v>3</v>
      </c>
      <c r="D10" s="5" t="s">
        <v>19</v>
      </c>
      <c r="E10" s="5" t="s">
        <v>948</v>
      </c>
      <c r="F10" s="6">
        <v>105</v>
      </c>
      <c r="G10" s="2">
        <v>27</v>
      </c>
      <c r="H10" s="2">
        <v>16</v>
      </c>
      <c r="I10" s="2">
        <v>0</v>
      </c>
      <c r="J10" s="6" t="s">
        <v>23</v>
      </c>
      <c r="K10" s="2">
        <v>20</v>
      </c>
      <c r="L10" s="2" t="s">
        <v>24</v>
      </c>
      <c r="M10" s="2">
        <v>0</v>
      </c>
      <c r="N10" s="2" t="s">
        <v>27</v>
      </c>
      <c r="O10" s="2">
        <v>32</v>
      </c>
      <c r="P10" s="2">
        <v>20</v>
      </c>
    </row>
    <row r="11" spans="1:16" x14ac:dyDescent="0.25">
      <c r="A11" s="5" t="s">
        <v>37</v>
      </c>
      <c r="B11" s="2" t="s">
        <v>15</v>
      </c>
      <c r="C11" s="2">
        <v>4</v>
      </c>
      <c r="D11" s="5" t="s">
        <v>17</v>
      </c>
      <c r="E11" s="5" t="s">
        <v>949</v>
      </c>
      <c r="F11" s="6">
        <v>130</v>
      </c>
      <c r="G11" s="2">
        <v>14</v>
      </c>
      <c r="H11" s="2">
        <v>14</v>
      </c>
      <c r="I11" s="2">
        <v>27</v>
      </c>
      <c r="J11" s="6" t="s">
        <v>23</v>
      </c>
      <c r="K11" s="2">
        <v>54</v>
      </c>
      <c r="L11" s="2" t="s">
        <v>24</v>
      </c>
      <c r="M11" s="2">
        <v>0</v>
      </c>
      <c r="N11" s="2" t="s">
        <v>27</v>
      </c>
      <c r="O11" s="2">
        <v>0</v>
      </c>
      <c r="P11" s="2">
        <v>10</v>
      </c>
    </row>
    <row r="12" spans="1:16" x14ac:dyDescent="0.25">
      <c r="A12" s="5" t="s">
        <v>38</v>
      </c>
      <c r="B12" s="2" t="s">
        <v>1</v>
      </c>
      <c r="C12" s="2">
        <v>4</v>
      </c>
      <c r="D12" s="5" t="s">
        <v>18</v>
      </c>
      <c r="E12" s="5" t="s">
        <v>950</v>
      </c>
      <c r="F12" s="6">
        <v>106</v>
      </c>
      <c r="G12" s="2">
        <v>1</v>
      </c>
      <c r="H12" s="2">
        <v>32</v>
      </c>
      <c r="I12" s="2">
        <v>8</v>
      </c>
      <c r="J12" s="6" t="s">
        <v>23</v>
      </c>
      <c r="K12" s="2">
        <v>10</v>
      </c>
      <c r="L12" s="2" t="s">
        <v>24</v>
      </c>
      <c r="M12" s="2">
        <v>44</v>
      </c>
      <c r="N12" s="2" t="s">
        <v>27</v>
      </c>
      <c r="O12" s="2">
        <v>0</v>
      </c>
      <c r="P12" s="2">
        <v>15</v>
      </c>
    </row>
    <row r="13" spans="1:16" x14ac:dyDescent="0.25">
      <c r="A13" s="5" t="s">
        <v>39</v>
      </c>
      <c r="B13" s="2" t="s">
        <v>3</v>
      </c>
      <c r="C13" s="2">
        <v>4</v>
      </c>
      <c r="D13" s="5" t="s">
        <v>19</v>
      </c>
      <c r="E13" s="5" t="s">
        <v>951</v>
      </c>
      <c r="F13" s="6">
        <v>109</v>
      </c>
      <c r="G13" s="2">
        <v>29</v>
      </c>
      <c r="H13" s="2">
        <v>18</v>
      </c>
      <c r="I13" s="2">
        <v>0</v>
      </c>
      <c r="J13" s="6" t="s">
        <v>23</v>
      </c>
      <c r="K13" s="2">
        <v>20</v>
      </c>
      <c r="L13" s="2" t="s">
        <v>24</v>
      </c>
      <c r="M13" s="2">
        <v>0</v>
      </c>
      <c r="N13" s="2" t="s">
        <v>27</v>
      </c>
      <c r="O13" s="2">
        <v>34</v>
      </c>
      <c r="P13" s="2">
        <v>20</v>
      </c>
    </row>
    <row r="14" spans="1:16" x14ac:dyDescent="0.25">
      <c r="A14" s="5" t="s">
        <v>40</v>
      </c>
      <c r="B14" s="2" t="s">
        <v>15</v>
      </c>
      <c r="C14" s="2">
        <v>5</v>
      </c>
      <c r="D14" s="5" t="s">
        <v>17</v>
      </c>
      <c r="E14" s="5" t="s">
        <v>952</v>
      </c>
      <c r="F14" s="6">
        <v>136</v>
      </c>
      <c r="G14" s="2">
        <v>16</v>
      </c>
      <c r="H14" s="2">
        <v>16</v>
      </c>
      <c r="I14" s="2">
        <v>30</v>
      </c>
      <c r="J14" s="6" t="s">
        <v>23</v>
      </c>
      <c r="K14" s="2">
        <v>56</v>
      </c>
      <c r="L14" s="2" t="s">
        <v>24</v>
      </c>
      <c r="M14" s="2">
        <v>0</v>
      </c>
      <c r="N14" s="2" t="s">
        <v>27</v>
      </c>
      <c r="O14" s="2">
        <v>0</v>
      </c>
      <c r="P14" s="2">
        <v>10</v>
      </c>
    </row>
    <row r="15" spans="1:16" x14ac:dyDescent="0.25">
      <c r="A15" s="5" t="s">
        <v>41</v>
      </c>
      <c r="B15" s="2" t="s">
        <v>1</v>
      </c>
      <c r="C15" s="2">
        <v>5</v>
      </c>
      <c r="D15" s="5" t="s">
        <v>18</v>
      </c>
      <c r="E15" s="5" t="s">
        <v>953</v>
      </c>
      <c r="F15" s="6">
        <v>110</v>
      </c>
      <c r="G15" s="2">
        <v>2</v>
      </c>
      <c r="H15" s="2">
        <v>35</v>
      </c>
      <c r="I15" s="2">
        <v>10</v>
      </c>
      <c r="J15" s="6" t="s">
        <v>23</v>
      </c>
      <c r="K15" s="2">
        <v>10</v>
      </c>
      <c r="L15" s="2" t="s">
        <v>24</v>
      </c>
      <c r="M15" s="2">
        <v>46</v>
      </c>
      <c r="N15" s="2" t="s">
        <v>27</v>
      </c>
      <c r="O15" s="2">
        <v>0</v>
      </c>
      <c r="P15" s="2">
        <v>15</v>
      </c>
    </row>
    <row r="16" spans="1:16" x14ac:dyDescent="0.25">
      <c r="A16" s="5" t="s">
        <v>42</v>
      </c>
      <c r="B16" s="2" t="s">
        <v>3</v>
      </c>
      <c r="C16" s="2">
        <v>5</v>
      </c>
      <c r="D16" s="5" t="s">
        <v>19</v>
      </c>
      <c r="E16" s="5" t="s">
        <v>954</v>
      </c>
      <c r="F16" s="6">
        <v>114</v>
      </c>
      <c r="G16" s="2">
        <v>32</v>
      </c>
      <c r="H16" s="2">
        <v>21</v>
      </c>
      <c r="I16" s="2">
        <v>1</v>
      </c>
      <c r="J16" s="6" t="s">
        <v>23</v>
      </c>
      <c r="K16" s="2">
        <v>20</v>
      </c>
      <c r="L16" s="2" t="s">
        <v>24</v>
      </c>
      <c r="M16" s="2">
        <v>0</v>
      </c>
      <c r="N16" s="2" t="s">
        <v>27</v>
      </c>
      <c r="O16" s="2">
        <v>36</v>
      </c>
      <c r="P16" s="2">
        <v>20</v>
      </c>
    </row>
    <row r="17" spans="1:16" x14ac:dyDescent="0.25">
      <c r="A17" s="5" t="s">
        <v>43</v>
      </c>
      <c r="B17" s="2" t="s">
        <v>15</v>
      </c>
      <c r="C17" s="2">
        <v>6</v>
      </c>
      <c r="D17" s="5" t="s">
        <v>17</v>
      </c>
      <c r="E17" s="5" t="s">
        <v>955</v>
      </c>
      <c r="F17" s="6">
        <v>143</v>
      </c>
      <c r="G17" s="2">
        <v>19</v>
      </c>
      <c r="H17" s="2">
        <v>19</v>
      </c>
      <c r="I17" s="2">
        <v>34</v>
      </c>
      <c r="J17" s="6" t="s">
        <v>23</v>
      </c>
      <c r="K17" s="2">
        <v>59</v>
      </c>
      <c r="L17" s="2" t="s">
        <v>24</v>
      </c>
      <c r="M17" s="2">
        <v>0</v>
      </c>
      <c r="N17" s="2" t="s">
        <v>27</v>
      </c>
      <c r="O17" s="2">
        <v>0</v>
      </c>
      <c r="P17" s="2">
        <v>10</v>
      </c>
    </row>
    <row r="18" spans="1:16" x14ac:dyDescent="0.25">
      <c r="A18" s="5" t="s">
        <v>44</v>
      </c>
      <c r="B18" s="2" t="s">
        <v>1</v>
      </c>
      <c r="C18" s="2">
        <v>6</v>
      </c>
      <c r="D18" s="5" t="s">
        <v>18</v>
      </c>
      <c r="E18" s="5" t="s">
        <v>956</v>
      </c>
      <c r="F18" s="6">
        <v>115</v>
      </c>
      <c r="G18" s="2">
        <v>3</v>
      </c>
      <c r="H18" s="2">
        <v>39</v>
      </c>
      <c r="I18" s="2">
        <v>12</v>
      </c>
      <c r="J18" s="6" t="s">
        <v>23</v>
      </c>
      <c r="K18" s="2">
        <v>10</v>
      </c>
      <c r="L18" s="2" t="s">
        <v>24</v>
      </c>
      <c r="M18" s="2">
        <v>49</v>
      </c>
      <c r="N18" s="2" t="s">
        <v>27</v>
      </c>
      <c r="O18" s="2">
        <v>0</v>
      </c>
      <c r="P18" s="2">
        <v>15</v>
      </c>
    </row>
    <row r="19" spans="1:16" x14ac:dyDescent="0.25">
      <c r="A19" s="5" t="s">
        <v>45</v>
      </c>
      <c r="B19" s="2" t="s">
        <v>3</v>
      </c>
      <c r="C19" s="2">
        <v>6</v>
      </c>
      <c r="D19" s="5" t="s">
        <v>19</v>
      </c>
      <c r="E19" s="5" t="s">
        <v>957</v>
      </c>
      <c r="F19" s="6">
        <v>120</v>
      </c>
      <c r="G19" s="2">
        <v>35</v>
      </c>
      <c r="H19" s="2">
        <v>24</v>
      </c>
      <c r="I19" s="2">
        <v>2</v>
      </c>
      <c r="J19" s="6" t="s">
        <v>23</v>
      </c>
      <c r="K19" s="2">
        <v>20</v>
      </c>
      <c r="L19" s="2" t="s">
        <v>24</v>
      </c>
      <c r="M19" s="2">
        <v>0</v>
      </c>
      <c r="N19" s="2" t="s">
        <v>27</v>
      </c>
      <c r="O19" s="2">
        <v>39</v>
      </c>
      <c r="P19" s="2">
        <v>20</v>
      </c>
    </row>
    <row r="20" spans="1:16" x14ac:dyDescent="0.25">
      <c r="A20" s="5" t="s">
        <v>46</v>
      </c>
      <c r="B20" s="2" t="s">
        <v>15</v>
      </c>
      <c r="C20" s="2">
        <v>7</v>
      </c>
      <c r="D20" s="5" t="s">
        <v>17</v>
      </c>
      <c r="E20" s="5" t="s">
        <v>958</v>
      </c>
      <c r="F20" s="6">
        <v>152</v>
      </c>
      <c r="G20" s="2">
        <v>22</v>
      </c>
      <c r="H20" s="2">
        <v>22</v>
      </c>
      <c r="I20" s="2">
        <v>38</v>
      </c>
      <c r="J20" s="6" t="s">
        <v>23</v>
      </c>
      <c r="K20" s="2">
        <v>62</v>
      </c>
      <c r="L20" s="2" t="s">
        <v>24</v>
      </c>
      <c r="M20" s="2">
        <v>0</v>
      </c>
      <c r="N20" s="2" t="s">
        <v>27</v>
      </c>
      <c r="O20" s="2">
        <v>0</v>
      </c>
      <c r="P20" s="2">
        <v>10</v>
      </c>
    </row>
    <row r="21" spans="1:16" x14ac:dyDescent="0.25">
      <c r="A21" s="5" t="s">
        <v>47</v>
      </c>
      <c r="B21" s="2" t="s">
        <v>1</v>
      </c>
      <c r="C21" s="2">
        <v>7</v>
      </c>
      <c r="D21" s="5" t="s">
        <v>18</v>
      </c>
      <c r="E21" s="5" t="s">
        <v>959</v>
      </c>
      <c r="F21" s="6">
        <v>121</v>
      </c>
      <c r="G21" s="2">
        <v>5</v>
      </c>
      <c r="H21" s="2">
        <v>44</v>
      </c>
      <c r="I21" s="2">
        <v>14</v>
      </c>
      <c r="J21" s="6" t="s">
        <v>23</v>
      </c>
      <c r="K21" s="2">
        <v>10</v>
      </c>
      <c r="L21" s="2" t="s">
        <v>24</v>
      </c>
      <c r="M21" s="2">
        <v>52</v>
      </c>
      <c r="N21" s="2" t="s">
        <v>27</v>
      </c>
      <c r="O21" s="2">
        <v>0</v>
      </c>
      <c r="P21" s="2">
        <v>15</v>
      </c>
    </row>
    <row r="22" spans="1:16" x14ac:dyDescent="0.25">
      <c r="A22" s="5" t="s">
        <v>48</v>
      </c>
      <c r="B22" s="2" t="s">
        <v>3</v>
      </c>
      <c r="C22" s="2">
        <v>7</v>
      </c>
      <c r="D22" s="5" t="s">
        <v>19</v>
      </c>
      <c r="E22" s="5" t="s">
        <v>960</v>
      </c>
      <c r="F22" s="6">
        <v>127</v>
      </c>
      <c r="G22" s="2">
        <v>39</v>
      </c>
      <c r="H22" s="2">
        <v>28</v>
      </c>
      <c r="I22" s="2">
        <v>3</v>
      </c>
      <c r="J22" s="6" t="s">
        <v>23</v>
      </c>
      <c r="K22" s="2">
        <v>20</v>
      </c>
      <c r="L22" s="2" t="s">
        <v>24</v>
      </c>
      <c r="M22" s="2">
        <v>0</v>
      </c>
      <c r="N22" s="2" t="s">
        <v>27</v>
      </c>
      <c r="O22" s="2">
        <v>42</v>
      </c>
      <c r="P22" s="2">
        <v>20</v>
      </c>
    </row>
    <row r="23" spans="1:16" x14ac:dyDescent="0.25">
      <c r="A23" s="5" t="s">
        <v>49</v>
      </c>
      <c r="B23" s="2" t="s">
        <v>15</v>
      </c>
      <c r="C23" s="2">
        <v>8</v>
      </c>
      <c r="D23" s="5" t="s">
        <v>17</v>
      </c>
      <c r="E23" s="5" t="s">
        <v>961</v>
      </c>
      <c r="F23" s="6">
        <v>162</v>
      </c>
      <c r="G23" s="2">
        <v>26</v>
      </c>
      <c r="H23" s="2">
        <v>26</v>
      </c>
      <c r="I23" s="2">
        <v>43</v>
      </c>
      <c r="J23" s="6" t="s">
        <v>23</v>
      </c>
      <c r="K23" s="2">
        <v>66</v>
      </c>
      <c r="L23" s="2" t="s">
        <v>24</v>
      </c>
      <c r="M23" s="2">
        <v>0</v>
      </c>
      <c r="N23" s="2" t="s">
        <v>27</v>
      </c>
      <c r="O23" s="2">
        <v>0</v>
      </c>
      <c r="P23" s="2">
        <v>10</v>
      </c>
    </row>
    <row r="24" spans="1:16" x14ac:dyDescent="0.25">
      <c r="A24" s="5" t="s">
        <v>50</v>
      </c>
      <c r="B24" s="2" t="s">
        <v>1</v>
      </c>
      <c r="C24" s="2">
        <v>8</v>
      </c>
      <c r="D24" s="5" t="s">
        <v>18</v>
      </c>
      <c r="E24" s="5" t="s">
        <v>962</v>
      </c>
      <c r="F24" s="6">
        <v>128</v>
      </c>
      <c r="G24" s="2">
        <v>7</v>
      </c>
      <c r="H24" s="2">
        <v>50</v>
      </c>
      <c r="I24" s="2">
        <v>17</v>
      </c>
      <c r="J24" s="6" t="s">
        <v>23</v>
      </c>
      <c r="K24" s="2">
        <v>10</v>
      </c>
      <c r="L24" s="2" t="s">
        <v>24</v>
      </c>
      <c r="M24" s="2">
        <v>56</v>
      </c>
      <c r="N24" s="2" t="s">
        <v>27</v>
      </c>
      <c r="O24" s="2">
        <v>0</v>
      </c>
      <c r="P24" s="2">
        <v>15</v>
      </c>
    </row>
    <row r="25" spans="1:16" x14ac:dyDescent="0.25">
      <c r="A25" s="5" t="s">
        <v>51</v>
      </c>
      <c r="B25" s="2" t="s">
        <v>3</v>
      </c>
      <c r="C25" s="2">
        <v>8</v>
      </c>
      <c r="D25" s="5" t="s">
        <v>19</v>
      </c>
      <c r="E25" s="5" t="s">
        <v>963</v>
      </c>
      <c r="F25" s="6">
        <v>135</v>
      </c>
      <c r="G25" s="2">
        <v>43</v>
      </c>
      <c r="H25" s="2">
        <v>33</v>
      </c>
      <c r="I25" s="2">
        <v>4</v>
      </c>
      <c r="J25" s="6" t="s">
        <v>23</v>
      </c>
      <c r="K25" s="2">
        <v>20</v>
      </c>
      <c r="L25" s="2" t="s">
        <v>24</v>
      </c>
      <c r="M25" s="2">
        <v>0</v>
      </c>
      <c r="N25" s="2" t="s">
        <v>27</v>
      </c>
      <c r="O25" s="2">
        <v>46</v>
      </c>
      <c r="P25" s="2">
        <v>20</v>
      </c>
    </row>
    <row r="26" spans="1:16" x14ac:dyDescent="0.25">
      <c r="A26" s="5" t="s">
        <v>52</v>
      </c>
      <c r="B26" s="2" t="s">
        <v>15</v>
      </c>
      <c r="C26" s="2">
        <v>9</v>
      </c>
      <c r="D26" s="5" t="s">
        <v>17</v>
      </c>
      <c r="E26" s="5" t="s">
        <v>964</v>
      </c>
      <c r="F26" s="6">
        <v>173</v>
      </c>
      <c r="G26" s="2">
        <v>30</v>
      </c>
      <c r="H26" s="2">
        <v>30</v>
      </c>
      <c r="I26" s="2">
        <v>49</v>
      </c>
      <c r="J26" s="6" t="s">
        <v>23</v>
      </c>
      <c r="K26" s="2">
        <v>70</v>
      </c>
      <c r="L26" s="2" t="s">
        <v>24</v>
      </c>
      <c r="M26" s="2">
        <v>0</v>
      </c>
      <c r="N26" s="2" t="s">
        <v>27</v>
      </c>
      <c r="O26" s="2">
        <v>0</v>
      </c>
      <c r="P26" s="2">
        <v>10</v>
      </c>
    </row>
    <row r="27" spans="1:16" x14ac:dyDescent="0.25">
      <c r="A27" s="5" t="s">
        <v>53</v>
      </c>
      <c r="B27" s="2" t="s">
        <v>1</v>
      </c>
      <c r="C27" s="2">
        <v>9</v>
      </c>
      <c r="D27" s="5" t="s">
        <v>18</v>
      </c>
      <c r="E27" s="5" t="s">
        <v>965</v>
      </c>
      <c r="F27" s="6">
        <v>136</v>
      </c>
      <c r="G27" s="2">
        <v>9</v>
      </c>
      <c r="H27" s="2">
        <v>56</v>
      </c>
      <c r="I27" s="2">
        <v>20</v>
      </c>
      <c r="J27" s="6" t="s">
        <v>23</v>
      </c>
      <c r="K27" s="2">
        <v>10</v>
      </c>
      <c r="L27" s="2" t="s">
        <v>24</v>
      </c>
      <c r="M27" s="2">
        <v>60</v>
      </c>
      <c r="N27" s="2" t="s">
        <v>27</v>
      </c>
      <c r="O27" s="2">
        <v>0</v>
      </c>
      <c r="P27" s="2">
        <v>15</v>
      </c>
    </row>
    <row r="28" spans="1:16" x14ac:dyDescent="0.25">
      <c r="A28" s="5" t="s">
        <v>54</v>
      </c>
      <c r="B28" s="2" t="s">
        <v>3</v>
      </c>
      <c r="C28" s="2">
        <v>9</v>
      </c>
      <c r="D28" s="5" t="s">
        <v>19</v>
      </c>
      <c r="E28" s="5" t="s">
        <v>966</v>
      </c>
      <c r="F28" s="6">
        <v>144</v>
      </c>
      <c r="G28" s="2">
        <v>48</v>
      </c>
      <c r="H28" s="2">
        <v>38</v>
      </c>
      <c r="I28" s="2">
        <v>5</v>
      </c>
      <c r="J28" s="6" t="s">
        <v>23</v>
      </c>
      <c r="K28" s="2">
        <v>20</v>
      </c>
      <c r="L28" s="2" t="s">
        <v>24</v>
      </c>
      <c r="M28" s="2">
        <v>0</v>
      </c>
      <c r="N28" s="2" t="s">
        <v>27</v>
      </c>
      <c r="O28" s="2">
        <v>50</v>
      </c>
      <c r="P28" s="2">
        <v>20</v>
      </c>
    </row>
    <row r="29" spans="1:16" x14ac:dyDescent="0.25">
      <c r="A29" s="5" t="s">
        <v>55</v>
      </c>
      <c r="B29" s="2" t="s">
        <v>15</v>
      </c>
      <c r="C29" s="2">
        <v>10</v>
      </c>
      <c r="D29" s="5" t="s">
        <v>17</v>
      </c>
      <c r="E29" s="5" t="s">
        <v>967</v>
      </c>
      <c r="F29" s="6">
        <v>186</v>
      </c>
      <c r="G29" s="2">
        <v>35</v>
      </c>
      <c r="H29" s="2">
        <v>35</v>
      </c>
      <c r="I29" s="2">
        <v>56</v>
      </c>
      <c r="J29" s="6" t="s">
        <v>23</v>
      </c>
      <c r="K29" s="2">
        <v>75</v>
      </c>
      <c r="L29" s="2" t="s">
        <v>24</v>
      </c>
      <c r="M29" s="2">
        <v>0</v>
      </c>
      <c r="N29" s="2" t="s">
        <v>27</v>
      </c>
      <c r="O29" s="2">
        <v>1</v>
      </c>
      <c r="P29" s="2">
        <v>10</v>
      </c>
    </row>
    <row r="30" spans="1:16" x14ac:dyDescent="0.25">
      <c r="A30" s="5" t="s">
        <v>56</v>
      </c>
      <c r="B30" s="2" t="s">
        <v>1</v>
      </c>
      <c r="C30" s="2">
        <v>10</v>
      </c>
      <c r="D30" s="5" t="s">
        <v>18</v>
      </c>
      <c r="E30" s="5" t="s">
        <v>968</v>
      </c>
      <c r="F30" s="6">
        <v>145</v>
      </c>
      <c r="G30" s="2">
        <v>12</v>
      </c>
      <c r="H30" s="2">
        <v>63</v>
      </c>
      <c r="I30" s="2">
        <v>24</v>
      </c>
      <c r="J30" s="6" t="s">
        <v>23</v>
      </c>
      <c r="K30" s="2">
        <v>11</v>
      </c>
      <c r="L30" s="2" t="s">
        <v>24</v>
      </c>
      <c r="M30" s="2">
        <v>65</v>
      </c>
      <c r="N30" s="2" t="s">
        <v>27</v>
      </c>
      <c r="O30" s="2">
        <v>0</v>
      </c>
      <c r="P30" s="2">
        <v>15</v>
      </c>
    </row>
    <row r="31" spans="1:16" x14ac:dyDescent="0.25">
      <c r="A31" s="5" t="s">
        <v>57</v>
      </c>
      <c r="B31" s="2" t="s">
        <v>3</v>
      </c>
      <c r="C31" s="2">
        <v>10</v>
      </c>
      <c r="D31" s="5" t="s">
        <v>19</v>
      </c>
      <c r="E31" s="5" t="s">
        <v>969</v>
      </c>
      <c r="F31" s="6">
        <v>155</v>
      </c>
      <c r="G31" s="2">
        <v>54</v>
      </c>
      <c r="H31" s="2">
        <v>44</v>
      </c>
      <c r="I31" s="2">
        <v>7</v>
      </c>
      <c r="J31" s="6" t="s">
        <v>23</v>
      </c>
      <c r="K31" s="2">
        <v>21</v>
      </c>
      <c r="L31" s="2" t="s">
        <v>24</v>
      </c>
      <c r="M31" s="2">
        <v>0</v>
      </c>
      <c r="N31" s="2" t="s">
        <v>27</v>
      </c>
      <c r="O31" s="2">
        <v>55</v>
      </c>
      <c r="P31" s="2">
        <v>20</v>
      </c>
    </row>
    <row r="32" spans="1:16" x14ac:dyDescent="0.25">
      <c r="A32" s="5" t="s">
        <v>58</v>
      </c>
      <c r="B32" s="2" t="s">
        <v>15</v>
      </c>
      <c r="C32" s="2">
        <v>11</v>
      </c>
      <c r="D32" s="5" t="s">
        <v>17</v>
      </c>
      <c r="E32" s="5" t="s">
        <v>970</v>
      </c>
      <c r="F32" s="6">
        <v>200</v>
      </c>
      <c r="G32" s="2">
        <v>40</v>
      </c>
      <c r="H32" s="2">
        <v>40</v>
      </c>
      <c r="I32" s="2">
        <v>63</v>
      </c>
      <c r="J32" s="6" t="s">
        <v>23</v>
      </c>
      <c r="K32" s="2">
        <v>80</v>
      </c>
      <c r="L32" s="2" t="s">
        <v>24</v>
      </c>
      <c r="M32" s="2">
        <v>0</v>
      </c>
      <c r="N32" s="2" t="s">
        <v>27</v>
      </c>
      <c r="O32" s="2">
        <v>2</v>
      </c>
      <c r="P32" s="2">
        <v>10</v>
      </c>
    </row>
    <row r="33" spans="1:16" x14ac:dyDescent="0.25">
      <c r="A33" s="5" t="s">
        <v>59</v>
      </c>
      <c r="B33" s="2" t="s">
        <v>1</v>
      </c>
      <c r="C33" s="2">
        <v>11</v>
      </c>
      <c r="D33" s="5" t="s">
        <v>18</v>
      </c>
      <c r="E33" s="5" t="s">
        <v>971</v>
      </c>
      <c r="F33" s="6">
        <v>154</v>
      </c>
      <c r="G33" s="2">
        <v>15</v>
      </c>
      <c r="H33" s="2">
        <v>71</v>
      </c>
      <c r="I33" s="2">
        <v>28</v>
      </c>
      <c r="J33" s="6" t="s">
        <v>23</v>
      </c>
      <c r="K33" s="2">
        <v>12</v>
      </c>
      <c r="L33" s="2" t="s">
        <v>24</v>
      </c>
      <c r="M33" s="2">
        <v>70</v>
      </c>
      <c r="N33" s="2" t="s">
        <v>27</v>
      </c>
      <c r="O33" s="2">
        <v>0</v>
      </c>
      <c r="P33" s="2">
        <v>15</v>
      </c>
    </row>
    <row r="34" spans="1:16" x14ac:dyDescent="0.25">
      <c r="A34" s="5" t="s">
        <v>60</v>
      </c>
      <c r="B34" s="2" t="s">
        <v>3</v>
      </c>
      <c r="C34" s="2">
        <v>11</v>
      </c>
      <c r="D34" s="5" t="s">
        <v>19</v>
      </c>
      <c r="E34" s="5" t="s">
        <v>972</v>
      </c>
      <c r="F34" s="6">
        <v>167</v>
      </c>
      <c r="G34" s="2">
        <v>60</v>
      </c>
      <c r="H34" s="2">
        <v>51</v>
      </c>
      <c r="I34" s="2">
        <v>9</v>
      </c>
      <c r="J34" s="6" t="s">
        <v>23</v>
      </c>
      <c r="K34" s="2">
        <v>22</v>
      </c>
      <c r="L34" s="2" t="s">
        <v>24</v>
      </c>
      <c r="M34" s="2">
        <v>0</v>
      </c>
      <c r="N34" s="2" t="s">
        <v>27</v>
      </c>
      <c r="O34" s="2">
        <v>60</v>
      </c>
      <c r="P34" s="2">
        <v>20</v>
      </c>
    </row>
    <row r="35" spans="1:16" x14ac:dyDescent="0.25">
      <c r="A35" s="5" t="s">
        <v>61</v>
      </c>
      <c r="B35" s="2" t="s">
        <v>15</v>
      </c>
      <c r="C35" s="2">
        <v>12</v>
      </c>
      <c r="D35" s="5" t="s">
        <v>17</v>
      </c>
      <c r="E35" s="5" t="s">
        <v>973</v>
      </c>
      <c r="F35" s="6">
        <v>215</v>
      </c>
      <c r="G35" s="2">
        <v>46</v>
      </c>
      <c r="H35" s="2">
        <v>46</v>
      </c>
      <c r="I35" s="2">
        <v>71</v>
      </c>
      <c r="J35" s="6" t="s">
        <v>23</v>
      </c>
      <c r="K35" s="2">
        <v>86</v>
      </c>
      <c r="L35" s="2" t="s">
        <v>24</v>
      </c>
      <c r="M35" s="2">
        <v>0</v>
      </c>
      <c r="N35" s="2" t="s">
        <v>27</v>
      </c>
      <c r="O35" s="2">
        <v>3</v>
      </c>
      <c r="P35" s="2">
        <v>10</v>
      </c>
    </row>
    <row r="36" spans="1:16" x14ac:dyDescent="0.25">
      <c r="A36" s="5" t="s">
        <v>62</v>
      </c>
      <c r="B36" s="2" t="s">
        <v>1</v>
      </c>
      <c r="C36" s="2">
        <v>12</v>
      </c>
      <c r="D36" s="5" t="s">
        <v>18</v>
      </c>
      <c r="E36" s="5" t="s">
        <v>974</v>
      </c>
      <c r="F36" s="6">
        <v>164</v>
      </c>
      <c r="G36" s="2">
        <v>18</v>
      </c>
      <c r="H36" s="2">
        <v>80</v>
      </c>
      <c r="I36" s="2">
        <v>32</v>
      </c>
      <c r="J36" s="6" t="s">
        <v>23</v>
      </c>
      <c r="K36" s="2">
        <v>13</v>
      </c>
      <c r="L36" s="2" t="s">
        <v>24</v>
      </c>
      <c r="M36" s="2">
        <v>76</v>
      </c>
      <c r="N36" s="2" t="s">
        <v>27</v>
      </c>
      <c r="O36" s="2">
        <v>0</v>
      </c>
      <c r="P36" s="2">
        <v>15</v>
      </c>
    </row>
    <row r="37" spans="1:16" x14ac:dyDescent="0.25">
      <c r="A37" s="5" t="s">
        <v>63</v>
      </c>
      <c r="B37" s="2" t="s">
        <v>3</v>
      </c>
      <c r="C37" s="2">
        <v>12</v>
      </c>
      <c r="D37" s="5" t="s">
        <v>19</v>
      </c>
      <c r="E37" s="5" t="s">
        <v>975</v>
      </c>
      <c r="F37" s="6">
        <v>180</v>
      </c>
      <c r="G37" s="2">
        <v>67</v>
      </c>
      <c r="H37" s="2">
        <v>58</v>
      </c>
      <c r="I37" s="2">
        <v>11</v>
      </c>
      <c r="J37" s="6" t="s">
        <v>23</v>
      </c>
      <c r="K37" s="2">
        <v>23</v>
      </c>
      <c r="L37" s="2" t="s">
        <v>24</v>
      </c>
      <c r="M37" s="2">
        <v>0</v>
      </c>
      <c r="N37" s="2" t="s">
        <v>27</v>
      </c>
      <c r="O37" s="2">
        <v>66</v>
      </c>
      <c r="P37" s="2">
        <v>20</v>
      </c>
    </row>
    <row r="38" spans="1:16" x14ac:dyDescent="0.25">
      <c r="A38" s="5" t="s">
        <v>64</v>
      </c>
      <c r="B38" s="2" t="s">
        <v>15</v>
      </c>
      <c r="C38" s="2">
        <v>13</v>
      </c>
      <c r="D38" s="5" t="s">
        <v>17</v>
      </c>
      <c r="E38" s="5" t="s">
        <v>976</v>
      </c>
      <c r="F38" s="6">
        <v>231</v>
      </c>
      <c r="G38" s="2">
        <v>52</v>
      </c>
      <c r="H38" s="2">
        <v>52</v>
      </c>
      <c r="I38" s="2">
        <v>80</v>
      </c>
      <c r="J38" s="6" t="s">
        <v>23</v>
      </c>
      <c r="K38" s="2">
        <v>92</v>
      </c>
      <c r="L38" s="2" t="s">
        <v>24</v>
      </c>
      <c r="M38" s="2">
        <v>0</v>
      </c>
      <c r="N38" s="2" t="s">
        <v>27</v>
      </c>
      <c r="O38" s="2">
        <v>4</v>
      </c>
      <c r="P38" s="2">
        <v>10</v>
      </c>
    </row>
    <row r="39" spans="1:16" x14ac:dyDescent="0.25">
      <c r="A39" s="5" t="s">
        <v>65</v>
      </c>
      <c r="B39" s="2" t="s">
        <v>1</v>
      </c>
      <c r="C39" s="2">
        <v>13</v>
      </c>
      <c r="D39" s="5" t="s">
        <v>18</v>
      </c>
      <c r="E39" s="5" t="s">
        <v>977</v>
      </c>
      <c r="F39" s="6">
        <v>175</v>
      </c>
      <c r="G39" s="2">
        <v>21</v>
      </c>
      <c r="H39" s="2">
        <v>89</v>
      </c>
      <c r="I39" s="2">
        <v>37</v>
      </c>
      <c r="J39" s="6" t="s">
        <v>23</v>
      </c>
      <c r="K39" s="2">
        <v>14</v>
      </c>
      <c r="L39" s="2" t="s">
        <v>24</v>
      </c>
      <c r="M39" s="2">
        <v>82</v>
      </c>
      <c r="N39" s="2" t="s">
        <v>27</v>
      </c>
      <c r="O39" s="2">
        <v>0</v>
      </c>
      <c r="P39" s="2">
        <v>15</v>
      </c>
    </row>
    <row r="40" spans="1:16" x14ac:dyDescent="0.25">
      <c r="A40" s="5" t="s">
        <v>66</v>
      </c>
      <c r="B40" s="2" t="s">
        <v>3</v>
      </c>
      <c r="C40" s="2">
        <v>13</v>
      </c>
      <c r="D40" s="5" t="s">
        <v>19</v>
      </c>
      <c r="E40" s="5" t="s">
        <v>978</v>
      </c>
      <c r="F40" s="6">
        <v>194</v>
      </c>
      <c r="G40" s="2">
        <v>74</v>
      </c>
      <c r="H40" s="2">
        <v>66</v>
      </c>
      <c r="I40" s="2">
        <v>13</v>
      </c>
      <c r="J40" s="6" t="s">
        <v>23</v>
      </c>
      <c r="K40" s="2">
        <v>24</v>
      </c>
      <c r="L40" s="2" t="s">
        <v>24</v>
      </c>
      <c r="M40" s="2">
        <v>0</v>
      </c>
      <c r="N40" s="2" t="s">
        <v>27</v>
      </c>
      <c r="O40" s="2">
        <v>72</v>
      </c>
      <c r="P40" s="2">
        <v>20</v>
      </c>
    </row>
    <row r="41" spans="1:16" x14ac:dyDescent="0.25">
      <c r="A41" s="5" t="s">
        <v>67</v>
      </c>
      <c r="B41" s="2" t="s">
        <v>15</v>
      </c>
      <c r="C41" s="2">
        <v>14</v>
      </c>
      <c r="D41" s="5" t="s">
        <v>17</v>
      </c>
      <c r="E41" s="5" t="s">
        <v>979</v>
      </c>
      <c r="F41" s="6">
        <v>249</v>
      </c>
      <c r="G41" s="2">
        <v>59</v>
      </c>
      <c r="H41" s="2">
        <v>59</v>
      </c>
      <c r="I41" s="2">
        <v>89</v>
      </c>
      <c r="J41" s="6" t="s">
        <v>23</v>
      </c>
      <c r="K41" s="2">
        <v>99</v>
      </c>
      <c r="L41" s="2" t="s">
        <v>24</v>
      </c>
      <c r="M41" s="2">
        <v>0</v>
      </c>
      <c r="N41" s="2" t="s">
        <v>27</v>
      </c>
      <c r="O41" s="2">
        <v>5</v>
      </c>
      <c r="P41" s="2">
        <v>10</v>
      </c>
    </row>
    <row r="42" spans="1:16" x14ac:dyDescent="0.25">
      <c r="A42" s="5" t="s">
        <v>68</v>
      </c>
      <c r="B42" s="2" t="s">
        <v>1</v>
      </c>
      <c r="C42" s="2">
        <v>14</v>
      </c>
      <c r="D42" s="5" t="s">
        <v>18</v>
      </c>
      <c r="E42" s="5" t="s">
        <v>980</v>
      </c>
      <c r="F42" s="6">
        <v>187</v>
      </c>
      <c r="G42" s="2">
        <v>25</v>
      </c>
      <c r="H42" s="2">
        <v>99</v>
      </c>
      <c r="I42" s="2">
        <v>42</v>
      </c>
      <c r="J42" s="6" t="s">
        <v>23</v>
      </c>
      <c r="K42" s="2">
        <v>15</v>
      </c>
      <c r="L42" s="2" t="s">
        <v>24</v>
      </c>
      <c r="M42" s="2">
        <v>89</v>
      </c>
      <c r="N42" s="2" t="s">
        <v>27</v>
      </c>
      <c r="O42" s="2">
        <v>0</v>
      </c>
      <c r="P42" s="2">
        <v>15</v>
      </c>
    </row>
    <row r="43" spans="1:16" x14ac:dyDescent="0.25">
      <c r="A43" s="5" t="s">
        <v>69</v>
      </c>
      <c r="B43" s="2" t="s">
        <v>3</v>
      </c>
      <c r="C43" s="2">
        <v>14</v>
      </c>
      <c r="D43" s="5" t="s">
        <v>19</v>
      </c>
      <c r="E43" s="5" t="s">
        <v>981</v>
      </c>
      <c r="F43" s="6">
        <v>209</v>
      </c>
      <c r="G43" s="2">
        <v>82</v>
      </c>
      <c r="H43" s="2">
        <v>75</v>
      </c>
      <c r="I43" s="2">
        <v>15</v>
      </c>
      <c r="J43" s="6" t="s">
        <v>23</v>
      </c>
      <c r="K43" s="2">
        <v>25</v>
      </c>
      <c r="L43" s="2" t="s">
        <v>24</v>
      </c>
      <c r="M43" s="2">
        <v>0</v>
      </c>
      <c r="N43" s="2" t="s">
        <v>27</v>
      </c>
      <c r="O43" s="2">
        <v>79</v>
      </c>
      <c r="P43" s="2">
        <v>20</v>
      </c>
    </row>
    <row r="44" spans="1:16" x14ac:dyDescent="0.25">
      <c r="A44" s="5" t="s">
        <v>70</v>
      </c>
      <c r="B44" s="2" t="s">
        <v>15</v>
      </c>
      <c r="C44" s="2">
        <v>15</v>
      </c>
      <c r="D44" s="5" t="s">
        <v>17</v>
      </c>
      <c r="E44" s="5" t="s">
        <v>982</v>
      </c>
      <c r="F44" s="6">
        <v>268</v>
      </c>
      <c r="G44" s="2">
        <v>66</v>
      </c>
      <c r="H44" s="2">
        <v>66</v>
      </c>
      <c r="I44" s="2">
        <v>99</v>
      </c>
      <c r="J44" s="6" t="s">
        <v>23</v>
      </c>
      <c r="K44" s="2">
        <v>106</v>
      </c>
      <c r="L44" s="2" t="s">
        <v>24</v>
      </c>
      <c r="M44" s="2">
        <v>0</v>
      </c>
      <c r="N44" s="2" t="s">
        <v>27</v>
      </c>
      <c r="O44" s="2">
        <v>6</v>
      </c>
      <c r="P44" s="2">
        <v>10</v>
      </c>
    </row>
    <row r="45" spans="1:16" x14ac:dyDescent="0.25">
      <c r="A45" s="5" t="s">
        <v>71</v>
      </c>
      <c r="B45" s="2" t="s">
        <v>1</v>
      </c>
      <c r="C45" s="2">
        <v>15</v>
      </c>
      <c r="D45" s="5" t="s">
        <v>18</v>
      </c>
      <c r="E45" s="5" t="s">
        <v>983</v>
      </c>
      <c r="F45" s="6">
        <v>200</v>
      </c>
      <c r="G45" s="2">
        <v>29</v>
      </c>
      <c r="H45" s="2">
        <v>110</v>
      </c>
      <c r="I45" s="2">
        <v>48</v>
      </c>
      <c r="J45" s="6" t="s">
        <v>23</v>
      </c>
      <c r="K45" s="2">
        <v>16</v>
      </c>
      <c r="L45" s="2" t="s">
        <v>24</v>
      </c>
      <c r="M45" s="2">
        <v>96</v>
      </c>
      <c r="N45" s="2" t="s">
        <v>27</v>
      </c>
      <c r="O45" s="2">
        <v>0</v>
      </c>
      <c r="P45" s="2">
        <v>15</v>
      </c>
    </row>
    <row r="46" spans="1:16" x14ac:dyDescent="0.25">
      <c r="A46" s="5" t="s">
        <v>72</v>
      </c>
      <c r="B46" s="2" t="s">
        <v>3</v>
      </c>
      <c r="C46" s="2">
        <v>15</v>
      </c>
      <c r="D46" s="5" t="s">
        <v>19</v>
      </c>
      <c r="E46" s="5" t="s">
        <v>984</v>
      </c>
      <c r="F46" s="6">
        <v>225</v>
      </c>
      <c r="G46" s="2">
        <v>91</v>
      </c>
      <c r="H46" s="2">
        <v>84</v>
      </c>
      <c r="I46" s="2">
        <v>18</v>
      </c>
      <c r="J46" s="6" t="s">
        <v>23</v>
      </c>
      <c r="K46" s="2">
        <v>26</v>
      </c>
      <c r="L46" s="2" t="s">
        <v>24</v>
      </c>
      <c r="M46" s="2">
        <v>0</v>
      </c>
      <c r="N46" s="2" t="s">
        <v>27</v>
      </c>
      <c r="O46" s="2">
        <v>86</v>
      </c>
      <c r="P46" s="2">
        <v>20</v>
      </c>
    </row>
    <row r="47" spans="1:16" x14ac:dyDescent="0.25">
      <c r="A47" s="5" t="s">
        <v>73</v>
      </c>
      <c r="B47" s="2" t="s">
        <v>15</v>
      </c>
      <c r="C47" s="2">
        <v>16</v>
      </c>
      <c r="D47" s="5" t="s">
        <v>17</v>
      </c>
      <c r="E47" s="5" t="s">
        <v>985</v>
      </c>
      <c r="F47" s="6">
        <v>288</v>
      </c>
      <c r="G47" s="2">
        <v>74</v>
      </c>
      <c r="H47" s="2">
        <v>74</v>
      </c>
      <c r="I47" s="2">
        <v>110</v>
      </c>
      <c r="J47" s="6" t="s">
        <v>23</v>
      </c>
      <c r="K47" s="2">
        <v>114</v>
      </c>
      <c r="L47" s="2" t="s">
        <v>24</v>
      </c>
      <c r="M47" s="2">
        <v>0</v>
      </c>
      <c r="N47" s="2" t="s">
        <v>27</v>
      </c>
      <c r="O47" s="2">
        <v>7</v>
      </c>
      <c r="P47" s="2">
        <v>10</v>
      </c>
    </row>
    <row r="48" spans="1:16" x14ac:dyDescent="0.25">
      <c r="A48" s="5" t="s">
        <v>74</v>
      </c>
      <c r="B48" s="2" t="s">
        <v>1</v>
      </c>
      <c r="C48" s="2">
        <v>16</v>
      </c>
      <c r="D48" s="5" t="s">
        <v>18</v>
      </c>
      <c r="E48" s="5" t="s">
        <v>986</v>
      </c>
      <c r="F48" s="6">
        <v>214</v>
      </c>
      <c r="G48" s="2">
        <v>33</v>
      </c>
      <c r="H48" s="2">
        <v>122</v>
      </c>
      <c r="I48" s="2">
        <v>54</v>
      </c>
      <c r="J48" s="6" t="s">
        <v>23</v>
      </c>
      <c r="K48" s="2">
        <v>17</v>
      </c>
      <c r="L48" s="2" t="s">
        <v>24</v>
      </c>
      <c r="M48" s="2">
        <v>104</v>
      </c>
      <c r="N48" s="2" t="s">
        <v>27</v>
      </c>
      <c r="O48" s="2">
        <v>0</v>
      </c>
      <c r="P48" s="2">
        <v>15</v>
      </c>
    </row>
    <row r="49" spans="1:16" x14ac:dyDescent="0.25">
      <c r="A49" s="5" t="s">
        <v>75</v>
      </c>
      <c r="B49" s="2" t="s">
        <v>3</v>
      </c>
      <c r="C49" s="2">
        <v>16</v>
      </c>
      <c r="D49" s="5" t="s">
        <v>19</v>
      </c>
      <c r="E49" s="5" t="s">
        <v>987</v>
      </c>
      <c r="F49" s="6">
        <v>242</v>
      </c>
      <c r="G49" s="2">
        <v>100</v>
      </c>
      <c r="H49" s="2">
        <v>94</v>
      </c>
      <c r="I49" s="2">
        <v>21</v>
      </c>
      <c r="J49" s="6" t="s">
        <v>23</v>
      </c>
      <c r="K49" s="2">
        <v>27</v>
      </c>
      <c r="L49" s="2" t="s">
        <v>24</v>
      </c>
      <c r="M49" s="2">
        <v>0</v>
      </c>
      <c r="N49" s="2" t="s">
        <v>27</v>
      </c>
      <c r="O49" s="2">
        <v>94</v>
      </c>
      <c r="P49" s="2">
        <v>20</v>
      </c>
    </row>
    <row r="50" spans="1:16" x14ac:dyDescent="0.25">
      <c r="A50" s="5" t="s">
        <v>76</v>
      </c>
      <c r="B50" s="2" t="s">
        <v>15</v>
      </c>
      <c r="C50" s="2">
        <v>17</v>
      </c>
      <c r="D50" s="5" t="s">
        <v>17</v>
      </c>
      <c r="E50" s="5" t="s">
        <v>988</v>
      </c>
      <c r="F50" s="6">
        <v>310</v>
      </c>
      <c r="G50" s="2">
        <v>82</v>
      </c>
      <c r="H50" s="2">
        <v>82</v>
      </c>
      <c r="I50" s="2">
        <v>121</v>
      </c>
      <c r="J50" s="6" t="s">
        <v>23</v>
      </c>
      <c r="K50" s="2">
        <v>122</v>
      </c>
      <c r="L50" s="2" t="s">
        <v>24</v>
      </c>
      <c r="M50" s="2">
        <v>0</v>
      </c>
      <c r="N50" s="2" t="s">
        <v>27</v>
      </c>
      <c r="O50" s="2">
        <v>8</v>
      </c>
      <c r="P50" s="2">
        <v>10</v>
      </c>
    </row>
    <row r="51" spans="1:16" x14ac:dyDescent="0.25">
      <c r="A51" s="5" t="s">
        <v>77</v>
      </c>
      <c r="B51" s="2" t="s">
        <v>1</v>
      </c>
      <c r="C51" s="2">
        <v>17</v>
      </c>
      <c r="D51" s="5" t="s">
        <v>18</v>
      </c>
      <c r="E51" s="5" t="s">
        <v>989</v>
      </c>
      <c r="F51" s="6">
        <v>229</v>
      </c>
      <c r="G51" s="2">
        <v>38</v>
      </c>
      <c r="H51" s="2">
        <v>134</v>
      </c>
      <c r="I51" s="2">
        <v>60</v>
      </c>
      <c r="J51" s="6" t="s">
        <v>23</v>
      </c>
      <c r="K51" s="2">
        <v>18</v>
      </c>
      <c r="L51" s="2" t="s">
        <v>24</v>
      </c>
      <c r="M51" s="2">
        <v>112</v>
      </c>
      <c r="N51" s="2" t="s">
        <v>27</v>
      </c>
      <c r="O51" s="2">
        <v>0</v>
      </c>
      <c r="P51" s="2">
        <v>15</v>
      </c>
    </row>
    <row r="52" spans="1:16" x14ac:dyDescent="0.25">
      <c r="A52" s="5" t="s">
        <v>78</v>
      </c>
      <c r="B52" s="2" t="s">
        <v>3</v>
      </c>
      <c r="C52" s="2">
        <v>17</v>
      </c>
      <c r="D52" s="5" t="s">
        <v>19</v>
      </c>
      <c r="E52" s="5" t="s">
        <v>990</v>
      </c>
      <c r="F52" s="6">
        <v>260</v>
      </c>
      <c r="G52" s="2">
        <v>110</v>
      </c>
      <c r="H52" s="2">
        <v>105</v>
      </c>
      <c r="I52" s="2">
        <v>24</v>
      </c>
      <c r="J52" s="6" t="s">
        <v>23</v>
      </c>
      <c r="K52" s="2">
        <v>28</v>
      </c>
      <c r="L52" s="2" t="s">
        <v>24</v>
      </c>
      <c r="M52" s="2">
        <v>0</v>
      </c>
      <c r="N52" s="2" t="s">
        <v>27</v>
      </c>
      <c r="O52" s="2">
        <v>102</v>
      </c>
      <c r="P52" s="2">
        <v>20</v>
      </c>
    </row>
    <row r="53" spans="1:16" x14ac:dyDescent="0.25">
      <c r="A53" s="5" t="s">
        <v>79</v>
      </c>
      <c r="B53" s="2" t="s">
        <v>15</v>
      </c>
      <c r="C53" s="2">
        <v>18</v>
      </c>
      <c r="D53" s="5" t="s">
        <v>17</v>
      </c>
      <c r="E53" s="5" t="s">
        <v>991</v>
      </c>
      <c r="F53" s="6">
        <v>333</v>
      </c>
      <c r="G53" s="2">
        <v>91</v>
      </c>
      <c r="H53" s="2">
        <v>91</v>
      </c>
      <c r="I53" s="2">
        <v>133</v>
      </c>
      <c r="J53" s="6" t="s">
        <v>23</v>
      </c>
      <c r="K53" s="2">
        <v>131</v>
      </c>
      <c r="L53" s="2" t="s">
        <v>24</v>
      </c>
      <c r="M53" s="2">
        <v>0</v>
      </c>
      <c r="N53" s="2" t="s">
        <v>27</v>
      </c>
      <c r="O53" s="2">
        <v>9</v>
      </c>
      <c r="P53" s="2">
        <v>10</v>
      </c>
    </row>
    <row r="54" spans="1:16" x14ac:dyDescent="0.25">
      <c r="A54" s="5" t="s">
        <v>80</v>
      </c>
      <c r="B54" s="2" t="s">
        <v>1</v>
      </c>
      <c r="C54" s="2">
        <v>18</v>
      </c>
      <c r="D54" s="5" t="s">
        <v>18</v>
      </c>
      <c r="E54" s="5" t="s">
        <v>992</v>
      </c>
      <c r="F54" s="6">
        <v>245</v>
      </c>
      <c r="G54" s="2">
        <v>43</v>
      </c>
      <c r="H54" s="2">
        <v>147</v>
      </c>
      <c r="I54" s="2">
        <v>67</v>
      </c>
      <c r="J54" s="6" t="s">
        <v>23</v>
      </c>
      <c r="K54" s="2">
        <v>19</v>
      </c>
      <c r="L54" s="2" t="s">
        <v>24</v>
      </c>
      <c r="M54" s="2">
        <v>121</v>
      </c>
      <c r="N54" s="2" t="s">
        <v>27</v>
      </c>
      <c r="O54" s="2">
        <v>0</v>
      </c>
      <c r="P54" s="2">
        <v>15</v>
      </c>
    </row>
    <row r="55" spans="1:16" x14ac:dyDescent="0.25">
      <c r="A55" s="5" t="s">
        <v>81</v>
      </c>
      <c r="B55" s="2" t="s">
        <v>3</v>
      </c>
      <c r="C55" s="2">
        <v>18</v>
      </c>
      <c r="D55" s="5" t="s">
        <v>19</v>
      </c>
      <c r="E55" s="5" t="s">
        <v>993</v>
      </c>
      <c r="F55" s="6">
        <v>279</v>
      </c>
      <c r="G55" s="2">
        <v>120</v>
      </c>
      <c r="H55" s="2">
        <v>116</v>
      </c>
      <c r="I55" s="2">
        <v>27</v>
      </c>
      <c r="J55" s="6" t="s">
        <v>23</v>
      </c>
      <c r="K55" s="2">
        <v>29</v>
      </c>
      <c r="L55" s="2" t="s">
        <v>24</v>
      </c>
      <c r="M55" s="2">
        <v>0</v>
      </c>
      <c r="N55" s="2" t="s">
        <v>27</v>
      </c>
      <c r="O55" s="2">
        <v>111</v>
      </c>
      <c r="P55" s="2">
        <v>20</v>
      </c>
    </row>
    <row r="56" spans="1:16" x14ac:dyDescent="0.25">
      <c r="A56" s="5" t="s">
        <v>82</v>
      </c>
      <c r="B56" s="2" t="s">
        <v>15</v>
      </c>
      <c r="C56" s="2">
        <v>19</v>
      </c>
      <c r="D56" s="5" t="s">
        <v>17</v>
      </c>
      <c r="E56" s="5" t="s">
        <v>994</v>
      </c>
      <c r="F56" s="6">
        <v>357</v>
      </c>
      <c r="G56" s="2">
        <v>100</v>
      </c>
      <c r="H56" s="2">
        <v>100</v>
      </c>
      <c r="I56" s="2">
        <v>146</v>
      </c>
      <c r="J56" s="6" t="s">
        <v>23</v>
      </c>
      <c r="K56" s="2">
        <v>140</v>
      </c>
      <c r="L56" s="2" t="s">
        <v>24</v>
      </c>
      <c r="M56" s="2">
        <v>0</v>
      </c>
      <c r="N56" s="2" t="s">
        <v>27</v>
      </c>
      <c r="O56" s="2">
        <v>10</v>
      </c>
      <c r="P56" s="2">
        <v>10</v>
      </c>
    </row>
    <row r="57" spans="1:16" x14ac:dyDescent="0.25">
      <c r="A57" s="5" t="s">
        <v>83</v>
      </c>
      <c r="B57" s="2" t="s">
        <v>1</v>
      </c>
      <c r="C57" s="2">
        <v>19</v>
      </c>
      <c r="D57" s="5" t="s">
        <v>18</v>
      </c>
      <c r="E57" s="5" t="s">
        <v>995</v>
      </c>
      <c r="F57" s="6">
        <v>262</v>
      </c>
      <c r="G57" s="2">
        <v>48</v>
      </c>
      <c r="H57" s="2">
        <v>161</v>
      </c>
      <c r="I57" s="2">
        <v>74</v>
      </c>
      <c r="J57" s="6" t="s">
        <v>23</v>
      </c>
      <c r="K57" s="2">
        <v>20</v>
      </c>
      <c r="L57" s="2" t="s">
        <v>24</v>
      </c>
      <c r="M57" s="2">
        <v>130</v>
      </c>
      <c r="N57" s="2" t="s">
        <v>27</v>
      </c>
      <c r="O57" s="2">
        <v>0</v>
      </c>
      <c r="P57" s="2">
        <v>15</v>
      </c>
    </row>
    <row r="58" spans="1:16" x14ac:dyDescent="0.25">
      <c r="A58" s="5" t="s">
        <v>84</v>
      </c>
      <c r="B58" s="2" t="s">
        <v>3</v>
      </c>
      <c r="C58" s="2">
        <v>19</v>
      </c>
      <c r="D58" s="5" t="s">
        <v>19</v>
      </c>
      <c r="E58" s="5" t="s">
        <v>996</v>
      </c>
      <c r="F58" s="6">
        <v>299</v>
      </c>
      <c r="G58" s="2">
        <v>131</v>
      </c>
      <c r="H58" s="2">
        <v>128</v>
      </c>
      <c r="I58" s="2">
        <v>30</v>
      </c>
      <c r="J58" s="6" t="s">
        <v>23</v>
      </c>
      <c r="K58" s="2">
        <v>30</v>
      </c>
      <c r="L58" s="2" t="s">
        <v>24</v>
      </c>
      <c r="M58" s="2">
        <v>0</v>
      </c>
      <c r="N58" s="2" t="s">
        <v>27</v>
      </c>
      <c r="O58" s="2">
        <v>120</v>
      </c>
      <c r="P58" s="2">
        <v>20</v>
      </c>
    </row>
    <row r="59" spans="1:16" x14ac:dyDescent="0.25">
      <c r="A59" s="5" t="s">
        <v>85</v>
      </c>
      <c r="B59" s="2" t="s">
        <v>15</v>
      </c>
      <c r="C59" s="2">
        <v>20</v>
      </c>
      <c r="D59" s="5" t="s">
        <v>17</v>
      </c>
      <c r="E59" s="5" t="s">
        <v>997</v>
      </c>
      <c r="F59" s="6">
        <v>383</v>
      </c>
      <c r="G59" s="2">
        <v>110</v>
      </c>
      <c r="H59" s="2">
        <v>110</v>
      </c>
      <c r="I59" s="2">
        <v>160</v>
      </c>
      <c r="J59" s="6" t="s">
        <v>23</v>
      </c>
      <c r="K59" s="2">
        <v>150</v>
      </c>
      <c r="L59" s="2" t="s">
        <v>24</v>
      </c>
      <c r="M59" s="2">
        <v>1</v>
      </c>
      <c r="N59" s="2" t="s">
        <v>27</v>
      </c>
      <c r="O59" s="2">
        <v>12</v>
      </c>
      <c r="P59" s="2">
        <v>10</v>
      </c>
    </row>
    <row r="60" spans="1:16" x14ac:dyDescent="0.25">
      <c r="A60" s="5" t="s">
        <v>86</v>
      </c>
      <c r="B60" s="2" t="s">
        <v>1</v>
      </c>
      <c r="C60" s="2">
        <v>20</v>
      </c>
      <c r="D60" s="5" t="s">
        <v>18</v>
      </c>
      <c r="E60" s="5" t="s">
        <v>998</v>
      </c>
      <c r="F60" s="6">
        <v>280</v>
      </c>
      <c r="G60" s="2">
        <v>54</v>
      </c>
      <c r="H60" s="2">
        <v>176</v>
      </c>
      <c r="I60" s="2">
        <v>82</v>
      </c>
      <c r="J60" s="6" t="s">
        <v>23</v>
      </c>
      <c r="K60" s="2">
        <v>22</v>
      </c>
      <c r="L60" s="2" t="s">
        <v>24</v>
      </c>
      <c r="M60" s="2">
        <v>140</v>
      </c>
      <c r="N60" s="2" t="s">
        <v>27</v>
      </c>
      <c r="O60" s="2">
        <v>1</v>
      </c>
      <c r="P60" s="2">
        <v>15</v>
      </c>
    </row>
    <row r="61" spans="1:16" x14ac:dyDescent="0.25">
      <c r="A61" s="5" t="s">
        <v>87</v>
      </c>
      <c r="B61" s="2" t="s">
        <v>3</v>
      </c>
      <c r="C61" s="2">
        <v>20</v>
      </c>
      <c r="D61" s="5" t="s">
        <v>19</v>
      </c>
      <c r="E61" s="5" t="s">
        <v>999</v>
      </c>
      <c r="F61" s="6">
        <v>321</v>
      </c>
      <c r="G61" s="2">
        <v>143</v>
      </c>
      <c r="H61" s="2">
        <v>141</v>
      </c>
      <c r="I61" s="2">
        <v>34</v>
      </c>
      <c r="J61" s="6" t="s">
        <v>23</v>
      </c>
      <c r="K61" s="2">
        <v>32</v>
      </c>
      <c r="L61" s="2" t="s">
        <v>24</v>
      </c>
      <c r="M61" s="2">
        <v>1</v>
      </c>
      <c r="N61" s="2" t="s">
        <v>27</v>
      </c>
      <c r="O61" s="2">
        <v>130</v>
      </c>
      <c r="P61" s="2">
        <v>20</v>
      </c>
    </row>
    <row r="62" spans="1:16" x14ac:dyDescent="0.25">
      <c r="A62" s="5" t="s">
        <v>88</v>
      </c>
      <c r="B62" s="2" t="s">
        <v>15</v>
      </c>
      <c r="C62" s="2">
        <v>21</v>
      </c>
      <c r="D62" s="5" t="s">
        <v>17</v>
      </c>
      <c r="E62" s="5" t="s">
        <v>1000</v>
      </c>
      <c r="F62" s="6">
        <v>410</v>
      </c>
      <c r="G62" s="2">
        <v>120</v>
      </c>
      <c r="H62" s="2">
        <v>120</v>
      </c>
      <c r="I62" s="2">
        <v>174</v>
      </c>
      <c r="J62" s="6" t="s">
        <v>23</v>
      </c>
      <c r="K62" s="2">
        <v>160</v>
      </c>
      <c r="L62" s="2" t="s">
        <v>24</v>
      </c>
      <c r="M62" s="2">
        <v>2</v>
      </c>
      <c r="N62" s="2" t="s">
        <v>27</v>
      </c>
      <c r="O62" s="2">
        <v>14</v>
      </c>
      <c r="P62" s="2">
        <v>10</v>
      </c>
    </row>
    <row r="63" spans="1:16" x14ac:dyDescent="0.25">
      <c r="A63" s="5" t="s">
        <v>89</v>
      </c>
      <c r="B63" s="2" t="s">
        <v>1</v>
      </c>
      <c r="C63" s="2">
        <v>21</v>
      </c>
      <c r="D63" s="5" t="s">
        <v>18</v>
      </c>
      <c r="E63" s="5" t="s">
        <v>1001</v>
      </c>
      <c r="F63" s="6">
        <v>298</v>
      </c>
      <c r="G63" s="2">
        <v>60</v>
      </c>
      <c r="H63" s="2">
        <v>191</v>
      </c>
      <c r="I63" s="2">
        <v>90</v>
      </c>
      <c r="J63" s="6" t="s">
        <v>23</v>
      </c>
      <c r="K63" s="2">
        <v>24</v>
      </c>
      <c r="L63" s="2" t="s">
        <v>24</v>
      </c>
      <c r="M63" s="2">
        <v>150</v>
      </c>
      <c r="N63" s="2" t="s">
        <v>27</v>
      </c>
      <c r="O63" s="2">
        <v>2</v>
      </c>
      <c r="P63" s="2">
        <v>15</v>
      </c>
    </row>
    <row r="64" spans="1:16" x14ac:dyDescent="0.25">
      <c r="A64" s="5" t="s">
        <v>90</v>
      </c>
      <c r="B64" s="2" t="s">
        <v>3</v>
      </c>
      <c r="C64" s="2">
        <v>21</v>
      </c>
      <c r="D64" s="5" t="s">
        <v>19</v>
      </c>
      <c r="E64" s="5" t="s">
        <v>1002</v>
      </c>
      <c r="F64" s="6">
        <v>344</v>
      </c>
      <c r="G64" s="2">
        <v>155</v>
      </c>
      <c r="H64" s="2">
        <v>154</v>
      </c>
      <c r="I64" s="2">
        <v>38</v>
      </c>
      <c r="J64" s="6" t="s">
        <v>23</v>
      </c>
      <c r="K64" s="2">
        <v>34</v>
      </c>
      <c r="L64" s="2" t="s">
        <v>24</v>
      </c>
      <c r="M64" s="2">
        <v>2</v>
      </c>
      <c r="N64" s="2" t="s">
        <v>27</v>
      </c>
      <c r="O64" s="2">
        <v>140</v>
      </c>
      <c r="P64" s="2">
        <v>20</v>
      </c>
    </row>
    <row r="65" spans="1:16" x14ac:dyDescent="0.25">
      <c r="A65" s="5" t="s">
        <v>91</v>
      </c>
      <c r="B65" s="2" t="s">
        <v>15</v>
      </c>
      <c r="C65" s="2">
        <v>22</v>
      </c>
      <c r="D65" s="5" t="s">
        <v>17</v>
      </c>
      <c r="E65" s="5" t="s">
        <v>1003</v>
      </c>
      <c r="F65" s="6">
        <v>438</v>
      </c>
      <c r="G65" s="2">
        <v>131</v>
      </c>
      <c r="H65" s="2">
        <v>131</v>
      </c>
      <c r="I65" s="2">
        <v>189</v>
      </c>
      <c r="J65" s="6" t="s">
        <v>23</v>
      </c>
      <c r="K65" s="2">
        <v>171</v>
      </c>
      <c r="L65" s="2" t="s">
        <v>24</v>
      </c>
      <c r="M65" s="2">
        <v>3</v>
      </c>
      <c r="N65" s="2" t="s">
        <v>27</v>
      </c>
      <c r="O65" s="2">
        <v>16</v>
      </c>
      <c r="P65" s="2">
        <v>10</v>
      </c>
    </row>
    <row r="66" spans="1:16" x14ac:dyDescent="0.25">
      <c r="A66" s="5" t="s">
        <v>92</v>
      </c>
      <c r="B66" s="2" t="s">
        <v>1</v>
      </c>
      <c r="C66" s="2">
        <v>22</v>
      </c>
      <c r="D66" s="5" t="s">
        <v>18</v>
      </c>
      <c r="E66" s="5" t="s">
        <v>1004</v>
      </c>
      <c r="F66" s="6">
        <v>317</v>
      </c>
      <c r="G66" s="2">
        <v>66</v>
      </c>
      <c r="H66" s="2">
        <v>207</v>
      </c>
      <c r="I66" s="2">
        <v>98</v>
      </c>
      <c r="J66" s="6" t="s">
        <v>23</v>
      </c>
      <c r="K66" s="2">
        <v>26</v>
      </c>
      <c r="L66" s="2" t="s">
        <v>24</v>
      </c>
      <c r="M66" s="2">
        <v>161</v>
      </c>
      <c r="N66" s="2" t="s">
        <v>27</v>
      </c>
      <c r="O66" s="2">
        <v>3</v>
      </c>
      <c r="P66" s="2">
        <v>15</v>
      </c>
    </row>
    <row r="67" spans="1:16" x14ac:dyDescent="0.25">
      <c r="A67" s="5" t="s">
        <v>93</v>
      </c>
      <c r="B67" s="2" t="s">
        <v>3</v>
      </c>
      <c r="C67" s="2">
        <v>22</v>
      </c>
      <c r="D67" s="5" t="s">
        <v>19</v>
      </c>
      <c r="E67" s="5" t="s">
        <v>1005</v>
      </c>
      <c r="F67" s="6">
        <v>368</v>
      </c>
      <c r="G67" s="2">
        <v>168</v>
      </c>
      <c r="H67" s="2">
        <v>168</v>
      </c>
      <c r="I67" s="2">
        <v>42</v>
      </c>
      <c r="J67" s="6" t="s">
        <v>23</v>
      </c>
      <c r="K67" s="2">
        <v>36</v>
      </c>
      <c r="L67" s="2" t="s">
        <v>24</v>
      </c>
      <c r="M67" s="2">
        <v>3</v>
      </c>
      <c r="N67" s="2" t="s">
        <v>27</v>
      </c>
      <c r="O67" s="2">
        <v>151</v>
      </c>
      <c r="P67" s="2">
        <v>20</v>
      </c>
    </row>
    <row r="68" spans="1:16" x14ac:dyDescent="0.25">
      <c r="A68" s="5" t="s">
        <v>94</v>
      </c>
      <c r="B68" s="2" t="s">
        <v>15</v>
      </c>
      <c r="C68" s="2">
        <v>23</v>
      </c>
      <c r="D68" s="5" t="s">
        <v>17</v>
      </c>
      <c r="E68" s="5" t="s">
        <v>1006</v>
      </c>
      <c r="F68" s="6">
        <v>467</v>
      </c>
      <c r="G68" s="2">
        <v>142</v>
      </c>
      <c r="H68" s="2">
        <v>142</v>
      </c>
      <c r="I68" s="2">
        <v>205</v>
      </c>
      <c r="J68" s="6" t="s">
        <v>23</v>
      </c>
      <c r="K68" s="2">
        <v>182</v>
      </c>
      <c r="L68" s="2" t="s">
        <v>24</v>
      </c>
      <c r="M68" s="2">
        <v>4</v>
      </c>
      <c r="N68" s="2" t="s">
        <v>27</v>
      </c>
      <c r="O68" s="2">
        <v>18</v>
      </c>
      <c r="P68" s="2">
        <v>10</v>
      </c>
    </row>
    <row r="69" spans="1:16" x14ac:dyDescent="0.25">
      <c r="A69" s="5" t="s">
        <v>95</v>
      </c>
      <c r="B69" s="2" t="s">
        <v>1</v>
      </c>
      <c r="C69" s="2">
        <v>23</v>
      </c>
      <c r="D69" s="5" t="s">
        <v>18</v>
      </c>
      <c r="E69" s="5" t="s">
        <v>1007</v>
      </c>
      <c r="F69" s="6">
        <v>337</v>
      </c>
      <c r="G69" s="2">
        <v>72</v>
      </c>
      <c r="H69" s="2">
        <v>224</v>
      </c>
      <c r="I69" s="2">
        <v>107</v>
      </c>
      <c r="J69" s="6" t="s">
        <v>23</v>
      </c>
      <c r="K69" s="2">
        <v>28</v>
      </c>
      <c r="L69" s="2" t="s">
        <v>24</v>
      </c>
      <c r="M69" s="2">
        <v>172</v>
      </c>
      <c r="N69" s="2" t="s">
        <v>27</v>
      </c>
      <c r="O69" s="2">
        <v>4</v>
      </c>
      <c r="P69" s="2">
        <v>15</v>
      </c>
    </row>
    <row r="70" spans="1:16" x14ac:dyDescent="0.25">
      <c r="A70" s="5" t="s">
        <v>96</v>
      </c>
      <c r="B70" s="2" t="s">
        <v>3</v>
      </c>
      <c r="C70" s="2">
        <v>23</v>
      </c>
      <c r="D70" s="5" t="s">
        <v>19</v>
      </c>
      <c r="E70" s="5" t="s">
        <v>1008</v>
      </c>
      <c r="F70" s="6">
        <v>393</v>
      </c>
      <c r="G70" s="2">
        <v>181</v>
      </c>
      <c r="H70" s="2">
        <v>182</v>
      </c>
      <c r="I70" s="2">
        <v>46</v>
      </c>
      <c r="J70" s="6" t="s">
        <v>23</v>
      </c>
      <c r="K70" s="2">
        <v>38</v>
      </c>
      <c r="L70" s="2" t="s">
        <v>24</v>
      </c>
      <c r="M70" s="2">
        <v>4</v>
      </c>
      <c r="N70" s="2" t="s">
        <v>27</v>
      </c>
      <c r="O70" s="2">
        <v>162</v>
      </c>
      <c r="P70" s="2">
        <v>20</v>
      </c>
    </row>
    <row r="71" spans="1:16" x14ac:dyDescent="0.25">
      <c r="A71" s="5" t="s">
        <v>97</v>
      </c>
      <c r="B71" s="2" t="s">
        <v>15</v>
      </c>
      <c r="C71" s="2">
        <v>24</v>
      </c>
      <c r="D71" s="5" t="s">
        <v>17</v>
      </c>
      <c r="E71" s="5" t="s">
        <v>1009</v>
      </c>
      <c r="F71" s="6">
        <v>498</v>
      </c>
      <c r="G71" s="2">
        <v>154</v>
      </c>
      <c r="H71" s="2">
        <v>154</v>
      </c>
      <c r="I71" s="2">
        <v>221</v>
      </c>
      <c r="J71" s="6" t="s">
        <v>23</v>
      </c>
      <c r="K71" s="2">
        <v>194</v>
      </c>
      <c r="L71" s="2" t="s">
        <v>24</v>
      </c>
      <c r="M71" s="2">
        <v>5</v>
      </c>
      <c r="N71" s="2" t="s">
        <v>27</v>
      </c>
      <c r="O71" s="2">
        <v>20</v>
      </c>
      <c r="P71" s="2">
        <v>10</v>
      </c>
    </row>
    <row r="72" spans="1:16" x14ac:dyDescent="0.25">
      <c r="A72" s="5" t="s">
        <v>98</v>
      </c>
      <c r="B72" s="2" t="s">
        <v>1</v>
      </c>
      <c r="C72" s="2">
        <v>24</v>
      </c>
      <c r="D72" s="5" t="s">
        <v>18</v>
      </c>
      <c r="E72" s="5" t="s">
        <v>1010</v>
      </c>
      <c r="F72" s="6">
        <v>358</v>
      </c>
      <c r="G72" s="2">
        <v>79</v>
      </c>
      <c r="H72" s="2">
        <v>242</v>
      </c>
      <c r="I72" s="2">
        <v>116</v>
      </c>
      <c r="J72" s="6" t="s">
        <v>23</v>
      </c>
      <c r="K72" s="2">
        <v>30</v>
      </c>
      <c r="L72" s="2" t="s">
        <v>24</v>
      </c>
      <c r="M72" s="2">
        <v>184</v>
      </c>
      <c r="N72" s="2" t="s">
        <v>27</v>
      </c>
      <c r="O72" s="2">
        <v>5</v>
      </c>
      <c r="P72" s="2">
        <v>15</v>
      </c>
    </row>
    <row r="73" spans="1:16" x14ac:dyDescent="0.25">
      <c r="A73" s="5" t="s">
        <v>99</v>
      </c>
      <c r="B73" s="2" t="s">
        <v>3</v>
      </c>
      <c r="C73" s="2">
        <v>24</v>
      </c>
      <c r="D73" s="5" t="s">
        <v>19</v>
      </c>
      <c r="E73" s="5" t="s">
        <v>1011</v>
      </c>
      <c r="F73" s="6">
        <v>419</v>
      </c>
      <c r="G73" s="2">
        <v>195</v>
      </c>
      <c r="H73" s="2">
        <v>197</v>
      </c>
      <c r="I73" s="2">
        <v>50</v>
      </c>
      <c r="J73" s="6" t="s">
        <v>23</v>
      </c>
      <c r="K73" s="2">
        <v>40</v>
      </c>
      <c r="L73" s="2" t="s">
        <v>24</v>
      </c>
      <c r="M73" s="2">
        <v>5</v>
      </c>
      <c r="N73" s="2" t="s">
        <v>27</v>
      </c>
      <c r="O73" s="2">
        <v>174</v>
      </c>
      <c r="P73" s="2">
        <v>20</v>
      </c>
    </row>
    <row r="74" spans="1:16" x14ac:dyDescent="0.25">
      <c r="A74" s="5" t="s">
        <v>100</v>
      </c>
      <c r="B74" s="2" t="s">
        <v>15</v>
      </c>
      <c r="C74" s="2">
        <v>25</v>
      </c>
      <c r="D74" s="5" t="s">
        <v>928</v>
      </c>
      <c r="E74" s="5" t="s">
        <v>1012</v>
      </c>
      <c r="F74" s="6">
        <v>530</v>
      </c>
      <c r="G74" s="2">
        <v>166</v>
      </c>
      <c r="H74" s="2">
        <v>166</v>
      </c>
      <c r="I74" s="2">
        <v>238</v>
      </c>
      <c r="J74" s="6" t="s">
        <v>23</v>
      </c>
      <c r="K74" s="2">
        <v>206</v>
      </c>
      <c r="L74" s="2" t="s">
        <v>24</v>
      </c>
      <c r="M74" s="2">
        <v>6</v>
      </c>
      <c r="N74" s="2" t="s">
        <v>27</v>
      </c>
      <c r="O74" s="2">
        <v>22</v>
      </c>
      <c r="P74" s="2">
        <v>10</v>
      </c>
    </row>
    <row r="75" spans="1:16" x14ac:dyDescent="0.25">
      <c r="A75" s="5" t="s">
        <v>101</v>
      </c>
      <c r="B75" s="2" t="s">
        <v>1</v>
      </c>
      <c r="C75" s="2">
        <v>25</v>
      </c>
      <c r="D75" s="5" t="s">
        <v>941</v>
      </c>
      <c r="E75" s="5" t="s">
        <v>1013</v>
      </c>
      <c r="F75" s="6">
        <v>380</v>
      </c>
      <c r="G75" s="2">
        <v>86</v>
      </c>
      <c r="H75" s="2">
        <v>260</v>
      </c>
      <c r="I75" s="2">
        <v>126</v>
      </c>
      <c r="J75" s="6" t="s">
        <v>23</v>
      </c>
      <c r="K75" s="2">
        <v>32</v>
      </c>
      <c r="L75" s="2" t="s">
        <v>24</v>
      </c>
      <c r="M75" s="2">
        <v>196</v>
      </c>
      <c r="N75" s="2" t="s">
        <v>27</v>
      </c>
      <c r="O75" s="2">
        <v>6</v>
      </c>
      <c r="P75" s="2">
        <v>15</v>
      </c>
    </row>
    <row r="76" spans="1:16" x14ac:dyDescent="0.25">
      <c r="A76" s="5" t="s">
        <v>102</v>
      </c>
      <c r="B76" s="2" t="s">
        <v>3</v>
      </c>
      <c r="C76" s="2">
        <v>25</v>
      </c>
      <c r="D76" s="5" t="s">
        <v>942</v>
      </c>
      <c r="E76" s="5" t="s">
        <v>1014</v>
      </c>
      <c r="F76" s="6">
        <v>446</v>
      </c>
      <c r="G76" s="2">
        <v>210</v>
      </c>
      <c r="H76" s="2">
        <v>213</v>
      </c>
      <c r="I76" s="2">
        <v>55</v>
      </c>
      <c r="J76" s="6" t="s">
        <v>23</v>
      </c>
      <c r="K76" s="2">
        <v>42</v>
      </c>
      <c r="L76" s="2" t="s">
        <v>24</v>
      </c>
      <c r="M76" s="2">
        <v>6</v>
      </c>
      <c r="N76" s="2" t="s">
        <v>27</v>
      </c>
      <c r="O76" s="2">
        <v>186</v>
      </c>
      <c r="P76" s="2">
        <v>20</v>
      </c>
    </row>
    <row r="77" spans="1:16" x14ac:dyDescent="0.25">
      <c r="A77" s="5" t="s">
        <v>103</v>
      </c>
      <c r="B77" s="2" t="s">
        <v>15</v>
      </c>
      <c r="C77" s="2">
        <v>26</v>
      </c>
      <c r="D77" s="5" t="s">
        <v>928</v>
      </c>
      <c r="E77" s="5" t="s">
        <v>1015</v>
      </c>
      <c r="F77" s="6">
        <v>563</v>
      </c>
      <c r="G77" s="2">
        <v>179</v>
      </c>
      <c r="H77" s="2">
        <v>179</v>
      </c>
      <c r="I77" s="2">
        <v>256</v>
      </c>
      <c r="J77" s="6" t="s">
        <v>23</v>
      </c>
      <c r="K77" s="2">
        <v>219</v>
      </c>
      <c r="L77" s="2" t="s">
        <v>24</v>
      </c>
      <c r="M77" s="2">
        <v>7</v>
      </c>
      <c r="N77" s="2" t="s">
        <v>27</v>
      </c>
      <c r="O77" s="2">
        <v>24</v>
      </c>
      <c r="P77" s="2">
        <v>10</v>
      </c>
    </row>
    <row r="78" spans="1:16" x14ac:dyDescent="0.25">
      <c r="A78" s="5" t="s">
        <v>104</v>
      </c>
      <c r="B78" s="2" t="s">
        <v>1</v>
      </c>
      <c r="C78" s="2">
        <v>26</v>
      </c>
      <c r="D78" s="5" t="s">
        <v>941</v>
      </c>
      <c r="E78" s="5" t="s">
        <v>1016</v>
      </c>
      <c r="F78" s="6">
        <v>403</v>
      </c>
      <c r="G78" s="2">
        <v>93</v>
      </c>
      <c r="H78" s="2">
        <v>279</v>
      </c>
      <c r="I78" s="2">
        <v>136</v>
      </c>
      <c r="J78" s="6" t="s">
        <v>23</v>
      </c>
      <c r="K78" s="2">
        <v>34</v>
      </c>
      <c r="L78" s="2" t="s">
        <v>24</v>
      </c>
      <c r="M78" s="2">
        <v>209</v>
      </c>
      <c r="N78" s="2" t="s">
        <v>27</v>
      </c>
      <c r="O78" s="2">
        <v>7</v>
      </c>
      <c r="P78" s="2">
        <v>15</v>
      </c>
    </row>
    <row r="79" spans="1:16" x14ac:dyDescent="0.25">
      <c r="A79" s="5" t="s">
        <v>105</v>
      </c>
      <c r="B79" s="2" t="s">
        <v>3</v>
      </c>
      <c r="C79" s="2">
        <v>26</v>
      </c>
      <c r="D79" s="5" t="s">
        <v>942</v>
      </c>
      <c r="E79" s="5" t="s">
        <v>1017</v>
      </c>
      <c r="F79" s="6">
        <v>474</v>
      </c>
      <c r="G79" s="2">
        <v>225</v>
      </c>
      <c r="H79" s="2">
        <v>229</v>
      </c>
      <c r="I79" s="2">
        <v>60</v>
      </c>
      <c r="J79" s="6" t="s">
        <v>23</v>
      </c>
      <c r="K79" s="2">
        <v>44</v>
      </c>
      <c r="L79" s="2" t="s">
        <v>24</v>
      </c>
      <c r="M79" s="2">
        <v>7</v>
      </c>
      <c r="N79" s="2" t="s">
        <v>27</v>
      </c>
      <c r="O79" s="2">
        <v>199</v>
      </c>
      <c r="P79" s="2">
        <v>20</v>
      </c>
    </row>
    <row r="80" spans="1:16" x14ac:dyDescent="0.25">
      <c r="A80" s="5" t="s">
        <v>106</v>
      </c>
      <c r="B80" s="2" t="s">
        <v>15</v>
      </c>
      <c r="C80" s="2">
        <v>27</v>
      </c>
      <c r="D80" s="5" t="s">
        <v>928</v>
      </c>
      <c r="E80" s="5" t="s">
        <v>1018</v>
      </c>
      <c r="F80" s="6">
        <v>598</v>
      </c>
      <c r="G80" s="2">
        <v>192</v>
      </c>
      <c r="H80" s="2">
        <v>192</v>
      </c>
      <c r="I80" s="2">
        <v>274</v>
      </c>
      <c r="J80" s="6" t="s">
        <v>23</v>
      </c>
      <c r="K80" s="2">
        <v>232</v>
      </c>
      <c r="L80" s="2" t="s">
        <v>24</v>
      </c>
      <c r="M80" s="2">
        <v>8</v>
      </c>
      <c r="N80" s="2" t="s">
        <v>27</v>
      </c>
      <c r="O80" s="2">
        <v>26</v>
      </c>
      <c r="P80" s="2">
        <v>10</v>
      </c>
    </row>
    <row r="81" spans="1:16" x14ac:dyDescent="0.25">
      <c r="A81" s="5" t="s">
        <v>107</v>
      </c>
      <c r="B81" s="2" t="s">
        <v>1</v>
      </c>
      <c r="C81" s="2">
        <v>27</v>
      </c>
      <c r="D81" s="5" t="s">
        <v>941</v>
      </c>
      <c r="E81" s="5" t="s">
        <v>1019</v>
      </c>
      <c r="F81" s="6">
        <v>427</v>
      </c>
      <c r="G81" s="2">
        <v>101</v>
      </c>
      <c r="H81" s="2">
        <v>299</v>
      </c>
      <c r="I81" s="2">
        <v>146</v>
      </c>
      <c r="J81" s="6" t="s">
        <v>23</v>
      </c>
      <c r="K81" s="2">
        <v>36</v>
      </c>
      <c r="L81" s="2" t="s">
        <v>24</v>
      </c>
      <c r="M81" s="2">
        <v>222</v>
      </c>
      <c r="N81" s="2" t="s">
        <v>27</v>
      </c>
      <c r="O81" s="2">
        <v>8</v>
      </c>
      <c r="P81" s="2">
        <v>15</v>
      </c>
    </row>
    <row r="82" spans="1:16" x14ac:dyDescent="0.25">
      <c r="A82" s="5" t="s">
        <v>108</v>
      </c>
      <c r="B82" s="2" t="s">
        <v>3</v>
      </c>
      <c r="C82" s="2">
        <v>27</v>
      </c>
      <c r="D82" s="5" t="s">
        <v>942</v>
      </c>
      <c r="E82" s="5" t="s">
        <v>1020</v>
      </c>
      <c r="F82" s="6">
        <v>503</v>
      </c>
      <c r="G82" s="2">
        <v>241</v>
      </c>
      <c r="H82" s="2">
        <v>246</v>
      </c>
      <c r="I82" s="2">
        <v>65</v>
      </c>
      <c r="J82" s="6" t="s">
        <v>23</v>
      </c>
      <c r="K82" s="2">
        <v>46</v>
      </c>
      <c r="L82" s="2" t="s">
        <v>24</v>
      </c>
      <c r="M82" s="2">
        <v>8</v>
      </c>
      <c r="N82" s="2" t="s">
        <v>27</v>
      </c>
      <c r="O82" s="2">
        <v>212</v>
      </c>
      <c r="P82" s="2">
        <v>20</v>
      </c>
    </row>
    <row r="83" spans="1:16" x14ac:dyDescent="0.25">
      <c r="A83" s="5" t="s">
        <v>109</v>
      </c>
      <c r="B83" s="2" t="s">
        <v>15</v>
      </c>
      <c r="C83" s="2">
        <v>28</v>
      </c>
      <c r="D83" s="5" t="s">
        <v>928</v>
      </c>
      <c r="E83" s="5" t="s">
        <v>1021</v>
      </c>
      <c r="F83" s="6">
        <v>634</v>
      </c>
      <c r="G83" s="2">
        <v>206</v>
      </c>
      <c r="H83" s="2">
        <v>206</v>
      </c>
      <c r="I83" s="2">
        <v>293</v>
      </c>
      <c r="J83" s="6" t="s">
        <v>23</v>
      </c>
      <c r="K83" s="2">
        <v>246</v>
      </c>
      <c r="L83" s="2" t="s">
        <v>24</v>
      </c>
      <c r="M83" s="2">
        <v>9</v>
      </c>
      <c r="N83" s="2" t="s">
        <v>27</v>
      </c>
      <c r="O83" s="2">
        <v>28</v>
      </c>
      <c r="P83" s="2">
        <v>10</v>
      </c>
    </row>
    <row r="84" spans="1:16" x14ac:dyDescent="0.25">
      <c r="A84" s="5" t="s">
        <v>110</v>
      </c>
      <c r="B84" s="2" t="s">
        <v>1</v>
      </c>
      <c r="C84" s="2">
        <v>28</v>
      </c>
      <c r="D84" s="5" t="s">
        <v>941</v>
      </c>
      <c r="E84" s="5" t="s">
        <v>1022</v>
      </c>
      <c r="F84" s="6">
        <v>452</v>
      </c>
      <c r="G84" s="2">
        <v>109</v>
      </c>
      <c r="H84" s="2">
        <v>320</v>
      </c>
      <c r="I84" s="2">
        <v>157</v>
      </c>
      <c r="J84" s="6" t="s">
        <v>23</v>
      </c>
      <c r="K84" s="2">
        <v>38</v>
      </c>
      <c r="L84" s="2" t="s">
        <v>24</v>
      </c>
      <c r="M84" s="2">
        <v>236</v>
      </c>
      <c r="N84" s="2" t="s">
        <v>27</v>
      </c>
      <c r="O84" s="2">
        <v>9</v>
      </c>
      <c r="P84" s="2">
        <v>15</v>
      </c>
    </row>
    <row r="85" spans="1:16" x14ac:dyDescent="0.25">
      <c r="A85" s="5" t="s">
        <v>111</v>
      </c>
      <c r="B85" s="2" t="s">
        <v>3</v>
      </c>
      <c r="C85" s="2">
        <v>28</v>
      </c>
      <c r="D85" s="5" t="s">
        <v>942</v>
      </c>
      <c r="E85" s="5" t="s">
        <v>1023</v>
      </c>
      <c r="F85" s="6">
        <v>533</v>
      </c>
      <c r="G85" s="2">
        <v>257</v>
      </c>
      <c r="H85" s="2">
        <v>264</v>
      </c>
      <c r="I85" s="2">
        <v>70</v>
      </c>
      <c r="J85" s="6" t="s">
        <v>23</v>
      </c>
      <c r="K85" s="2">
        <v>48</v>
      </c>
      <c r="L85" s="2" t="s">
        <v>24</v>
      </c>
      <c r="M85" s="2">
        <v>9</v>
      </c>
      <c r="N85" s="2" t="s">
        <v>27</v>
      </c>
      <c r="O85" s="2">
        <v>226</v>
      </c>
      <c r="P85" s="2">
        <v>20</v>
      </c>
    </row>
    <row r="86" spans="1:16" x14ac:dyDescent="0.25">
      <c r="A86" s="5" t="s">
        <v>112</v>
      </c>
      <c r="B86" s="2" t="s">
        <v>15</v>
      </c>
      <c r="C86" s="2">
        <v>29</v>
      </c>
      <c r="D86" s="5" t="s">
        <v>928</v>
      </c>
      <c r="E86" s="5" t="s">
        <v>1024</v>
      </c>
      <c r="F86" s="6">
        <v>671</v>
      </c>
      <c r="G86" s="2">
        <v>220</v>
      </c>
      <c r="H86" s="2">
        <v>220</v>
      </c>
      <c r="I86" s="2">
        <v>313</v>
      </c>
      <c r="J86" s="6" t="s">
        <v>23</v>
      </c>
      <c r="K86" s="2">
        <v>260</v>
      </c>
      <c r="L86" s="2" t="s">
        <v>24</v>
      </c>
      <c r="M86" s="2">
        <v>10</v>
      </c>
      <c r="N86" s="2" t="s">
        <v>27</v>
      </c>
      <c r="O86" s="2">
        <v>30</v>
      </c>
      <c r="P86" s="2">
        <v>10</v>
      </c>
    </row>
    <row r="87" spans="1:16" x14ac:dyDescent="0.25">
      <c r="A87" s="5" t="s">
        <v>113</v>
      </c>
      <c r="B87" s="2" t="s">
        <v>1</v>
      </c>
      <c r="C87" s="2">
        <v>29</v>
      </c>
      <c r="D87" s="5" t="s">
        <v>941</v>
      </c>
      <c r="E87" s="5" t="s">
        <v>1025</v>
      </c>
      <c r="F87" s="6">
        <v>478</v>
      </c>
      <c r="G87" s="2">
        <v>117</v>
      </c>
      <c r="H87" s="2">
        <v>341</v>
      </c>
      <c r="I87" s="2">
        <v>168</v>
      </c>
      <c r="J87" s="6" t="s">
        <v>23</v>
      </c>
      <c r="K87" s="2">
        <v>40</v>
      </c>
      <c r="L87" s="2" t="s">
        <v>24</v>
      </c>
      <c r="M87" s="2">
        <v>250</v>
      </c>
      <c r="N87" s="2" t="s">
        <v>27</v>
      </c>
      <c r="O87" s="2">
        <v>10</v>
      </c>
      <c r="P87" s="2">
        <v>15</v>
      </c>
    </row>
    <row r="88" spans="1:16" x14ac:dyDescent="0.25">
      <c r="A88" s="5" t="s">
        <v>114</v>
      </c>
      <c r="B88" s="2" t="s">
        <v>3</v>
      </c>
      <c r="C88" s="2">
        <v>29</v>
      </c>
      <c r="D88" s="5" t="s">
        <v>942</v>
      </c>
      <c r="E88" s="5" t="s">
        <v>1026</v>
      </c>
      <c r="F88" s="6">
        <v>564</v>
      </c>
      <c r="G88" s="2">
        <v>274</v>
      </c>
      <c r="H88" s="2">
        <v>282</v>
      </c>
      <c r="I88" s="2">
        <v>75</v>
      </c>
      <c r="J88" s="6" t="s">
        <v>23</v>
      </c>
      <c r="K88" s="2">
        <v>50</v>
      </c>
      <c r="L88" s="2" t="s">
        <v>24</v>
      </c>
      <c r="M88" s="2">
        <v>10</v>
      </c>
      <c r="N88" s="2" t="s">
        <v>27</v>
      </c>
      <c r="O88" s="2">
        <v>240</v>
      </c>
      <c r="P88" s="2">
        <v>20</v>
      </c>
    </row>
    <row r="89" spans="1:16" x14ac:dyDescent="0.25">
      <c r="A89" s="5" t="s">
        <v>115</v>
      </c>
      <c r="B89" s="2" t="s">
        <v>15</v>
      </c>
      <c r="C89" s="2">
        <v>30</v>
      </c>
      <c r="D89" s="5" t="s">
        <v>928</v>
      </c>
      <c r="E89" s="5" t="s">
        <v>1027</v>
      </c>
      <c r="F89" s="6">
        <v>710</v>
      </c>
      <c r="G89" s="2">
        <v>235</v>
      </c>
      <c r="H89" s="2">
        <v>235</v>
      </c>
      <c r="I89" s="2">
        <v>334</v>
      </c>
      <c r="J89" s="6" t="s">
        <v>23</v>
      </c>
      <c r="K89" s="2">
        <v>275</v>
      </c>
      <c r="L89" s="2" t="s">
        <v>24</v>
      </c>
      <c r="M89" s="2">
        <v>11</v>
      </c>
      <c r="N89" s="2" t="s">
        <v>27</v>
      </c>
      <c r="O89" s="2">
        <v>33</v>
      </c>
      <c r="P89" s="2">
        <v>10</v>
      </c>
    </row>
    <row r="90" spans="1:16" x14ac:dyDescent="0.25">
      <c r="A90" s="5" t="s">
        <v>116</v>
      </c>
      <c r="B90" s="2" t="s">
        <v>1</v>
      </c>
      <c r="C90" s="2">
        <v>30</v>
      </c>
      <c r="D90" s="5" t="s">
        <v>941</v>
      </c>
      <c r="E90" s="5" t="s">
        <v>1028</v>
      </c>
      <c r="F90" s="6">
        <v>505</v>
      </c>
      <c r="G90" s="2">
        <v>126</v>
      </c>
      <c r="H90" s="2">
        <v>363</v>
      </c>
      <c r="I90" s="2">
        <v>180</v>
      </c>
      <c r="J90" s="6" t="s">
        <v>23</v>
      </c>
      <c r="K90" s="2">
        <v>43</v>
      </c>
      <c r="L90" s="2" t="s">
        <v>24</v>
      </c>
      <c r="M90" s="2">
        <v>265</v>
      </c>
      <c r="N90" s="2" t="s">
        <v>27</v>
      </c>
      <c r="O90" s="2">
        <v>11</v>
      </c>
      <c r="P90" s="2">
        <v>15</v>
      </c>
    </row>
    <row r="91" spans="1:16" x14ac:dyDescent="0.25">
      <c r="A91" s="5" t="s">
        <v>117</v>
      </c>
      <c r="B91" s="2" t="s">
        <v>3</v>
      </c>
      <c r="C91" s="2">
        <v>30</v>
      </c>
      <c r="D91" s="5" t="s">
        <v>942</v>
      </c>
      <c r="E91" s="5" t="s">
        <v>1029</v>
      </c>
      <c r="F91" s="6">
        <v>597</v>
      </c>
      <c r="G91" s="2">
        <v>292</v>
      </c>
      <c r="H91" s="2">
        <v>301</v>
      </c>
      <c r="I91" s="2">
        <v>81</v>
      </c>
      <c r="J91" s="6" t="s">
        <v>23</v>
      </c>
      <c r="K91" s="2">
        <v>53</v>
      </c>
      <c r="L91" s="2" t="s">
        <v>24</v>
      </c>
      <c r="M91" s="2">
        <v>11</v>
      </c>
      <c r="N91" s="2" t="s">
        <v>27</v>
      </c>
      <c r="O91" s="2">
        <v>255</v>
      </c>
      <c r="P91" s="2">
        <v>20</v>
      </c>
    </row>
    <row r="92" spans="1:16" x14ac:dyDescent="0.25">
      <c r="A92" s="5" t="s">
        <v>118</v>
      </c>
      <c r="B92" s="2" t="s">
        <v>15</v>
      </c>
      <c r="C92" s="2">
        <v>31</v>
      </c>
      <c r="D92" s="5" t="s">
        <v>928</v>
      </c>
      <c r="E92" s="5" t="s">
        <v>1030</v>
      </c>
      <c r="F92" s="6">
        <v>750</v>
      </c>
      <c r="G92" s="2">
        <v>250</v>
      </c>
      <c r="H92" s="2">
        <v>250</v>
      </c>
      <c r="I92" s="2">
        <v>355</v>
      </c>
      <c r="J92" s="6" t="s">
        <v>23</v>
      </c>
      <c r="K92" s="2">
        <v>290</v>
      </c>
      <c r="L92" s="2" t="s">
        <v>24</v>
      </c>
      <c r="M92" s="2">
        <v>12</v>
      </c>
      <c r="N92" s="2" t="s">
        <v>27</v>
      </c>
      <c r="O92" s="2">
        <v>36</v>
      </c>
      <c r="P92" s="2">
        <v>10</v>
      </c>
    </row>
    <row r="93" spans="1:16" x14ac:dyDescent="0.25">
      <c r="A93" s="5" t="s">
        <v>119</v>
      </c>
      <c r="B93" s="2" t="s">
        <v>1</v>
      </c>
      <c r="C93" s="2">
        <v>31</v>
      </c>
      <c r="D93" s="5" t="s">
        <v>941</v>
      </c>
      <c r="E93" s="5" t="s">
        <v>1031</v>
      </c>
      <c r="F93" s="6">
        <v>532</v>
      </c>
      <c r="G93" s="2">
        <v>135</v>
      </c>
      <c r="H93" s="2">
        <v>386</v>
      </c>
      <c r="I93" s="2">
        <v>192</v>
      </c>
      <c r="J93" s="6" t="s">
        <v>23</v>
      </c>
      <c r="K93" s="2">
        <v>46</v>
      </c>
      <c r="L93" s="2" t="s">
        <v>24</v>
      </c>
      <c r="M93" s="2">
        <v>280</v>
      </c>
      <c r="N93" s="2" t="s">
        <v>27</v>
      </c>
      <c r="O93" s="2">
        <v>12</v>
      </c>
      <c r="P93" s="2">
        <v>15</v>
      </c>
    </row>
    <row r="94" spans="1:16" x14ac:dyDescent="0.25">
      <c r="A94" s="5" t="s">
        <v>120</v>
      </c>
      <c r="B94" s="2" t="s">
        <v>3</v>
      </c>
      <c r="C94" s="2">
        <v>31</v>
      </c>
      <c r="D94" s="5" t="s">
        <v>942</v>
      </c>
      <c r="E94" s="5" t="s">
        <v>1032</v>
      </c>
      <c r="F94" s="6">
        <v>631</v>
      </c>
      <c r="G94" s="2">
        <v>310</v>
      </c>
      <c r="H94" s="2">
        <v>321</v>
      </c>
      <c r="I94" s="2">
        <v>87</v>
      </c>
      <c r="J94" s="6" t="s">
        <v>23</v>
      </c>
      <c r="K94" s="2">
        <v>56</v>
      </c>
      <c r="L94" s="2" t="s">
        <v>24</v>
      </c>
      <c r="M94" s="2">
        <v>12</v>
      </c>
      <c r="N94" s="2" t="s">
        <v>27</v>
      </c>
      <c r="O94" s="2">
        <v>270</v>
      </c>
      <c r="P94" s="2">
        <v>20</v>
      </c>
    </row>
    <row r="95" spans="1:16" x14ac:dyDescent="0.25">
      <c r="A95" s="5" t="s">
        <v>121</v>
      </c>
      <c r="B95" s="2" t="s">
        <v>15</v>
      </c>
      <c r="C95" s="2">
        <v>32</v>
      </c>
      <c r="D95" s="5" t="s">
        <v>928</v>
      </c>
      <c r="E95" s="5" t="s">
        <v>1033</v>
      </c>
      <c r="F95" s="6">
        <v>791</v>
      </c>
      <c r="G95" s="2">
        <v>266</v>
      </c>
      <c r="H95" s="2">
        <v>266</v>
      </c>
      <c r="I95" s="2">
        <v>377</v>
      </c>
      <c r="J95" s="6" t="s">
        <v>23</v>
      </c>
      <c r="K95" s="2">
        <v>306</v>
      </c>
      <c r="L95" s="2" t="s">
        <v>24</v>
      </c>
      <c r="M95" s="2">
        <v>13</v>
      </c>
      <c r="N95" s="2" t="s">
        <v>27</v>
      </c>
      <c r="O95" s="2">
        <v>39</v>
      </c>
      <c r="P95" s="2">
        <v>10</v>
      </c>
    </row>
    <row r="96" spans="1:16" x14ac:dyDescent="0.25">
      <c r="A96" s="5" t="s">
        <v>122</v>
      </c>
      <c r="B96" s="2" t="s">
        <v>1</v>
      </c>
      <c r="C96" s="2">
        <v>32</v>
      </c>
      <c r="D96" s="5" t="s">
        <v>941</v>
      </c>
      <c r="E96" s="5" t="s">
        <v>1034</v>
      </c>
      <c r="F96" s="6">
        <v>560</v>
      </c>
      <c r="G96" s="2">
        <v>144</v>
      </c>
      <c r="H96" s="2">
        <v>410</v>
      </c>
      <c r="I96" s="2">
        <v>204</v>
      </c>
      <c r="J96" s="6" t="s">
        <v>23</v>
      </c>
      <c r="K96" s="2">
        <v>49</v>
      </c>
      <c r="L96" s="2" t="s">
        <v>24</v>
      </c>
      <c r="M96" s="2">
        <v>296</v>
      </c>
      <c r="N96" s="2" t="s">
        <v>27</v>
      </c>
      <c r="O96" s="2">
        <v>13</v>
      </c>
      <c r="P96" s="2">
        <v>15</v>
      </c>
    </row>
    <row r="97" spans="1:16" x14ac:dyDescent="0.25">
      <c r="A97" s="5" t="s">
        <v>123</v>
      </c>
      <c r="B97" s="2" t="s">
        <v>3</v>
      </c>
      <c r="C97" s="2">
        <v>32</v>
      </c>
      <c r="D97" s="5" t="s">
        <v>942</v>
      </c>
      <c r="E97" s="5" t="s">
        <v>1035</v>
      </c>
      <c r="F97" s="6">
        <v>666</v>
      </c>
      <c r="G97" s="2">
        <v>329</v>
      </c>
      <c r="H97" s="2">
        <v>341</v>
      </c>
      <c r="I97" s="2">
        <v>93</v>
      </c>
      <c r="J97" s="6" t="s">
        <v>23</v>
      </c>
      <c r="K97" s="2">
        <v>59</v>
      </c>
      <c r="L97" s="2" t="s">
        <v>24</v>
      </c>
      <c r="M97" s="2">
        <v>13</v>
      </c>
      <c r="N97" s="2" t="s">
        <v>27</v>
      </c>
      <c r="O97" s="2">
        <v>286</v>
      </c>
      <c r="P97" s="2">
        <v>20</v>
      </c>
    </row>
    <row r="98" spans="1:16" x14ac:dyDescent="0.25">
      <c r="A98" s="5" t="s">
        <v>124</v>
      </c>
      <c r="B98" s="2" t="s">
        <v>15</v>
      </c>
      <c r="C98" s="2">
        <v>33</v>
      </c>
      <c r="D98" s="5" t="s">
        <v>928</v>
      </c>
      <c r="E98" s="5" t="s">
        <v>1036</v>
      </c>
      <c r="F98" s="6">
        <v>833</v>
      </c>
      <c r="G98" s="2">
        <v>282</v>
      </c>
      <c r="H98" s="2">
        <v>282</v>
      </c>
      <c r="I98" s="2">
        <v>400</v>
      </c>
      <c r="J98" s="6" t="s">
        <v>23</v>
      </c>
      <c r="K98" s="2">
        <v>322</v>
      </c>
      <c r="L98" s="2" t="s">
        <v>24</v>
      </c>
      <c r="M98" s="2">
        <v>14</v>
      </c>
      <c r="N98" s="2" t="s">
        <v>27</v>
      </c>
      <c r="O98" s="2">
        <v>42</v>
      </c>
      <c r="P98" s="2">
        <v>10</v>
      </c>
    </row>
    <row r="99" spans="1:16" x14ac:dyDescent="0.25">
      <c r="A99" s="5" t="s">
        <v>125</v>
      </c>
      <c r="B99" s="2" t="s">
        <v>1</v>
      </c>
      <c r="C99" s="2">
        <v>33</v>
      </c>
      <c r="D99" s="5" t="s">
        <v>941</v>
      </c>
      <c r="E99" s="5" t="s">
        <v>1037</v>
      </c>
      <c r="F99" s="6">
        <v>589</v>
      </c>
      <c r="G99" s="2">
        <v>153</v>
      </c>
      <c r="H99" s="2">
        <v>434</v>
      </c>
      <c r="I99" s="2">
        <v>217</v>
      </c>
      <c r="J99" s="6" t="s">
        <v>23</v>
      </c>
      <c r="K99" s="2">
        <v>52</v>
      </c>
      <c r="L99" s="2" t="s">
        <v>24</v>
      </c>
      <c r="M99" s="2">
        <v>312</v>
      </c>
      <c r="N99" s="2" t="s">
        <v>27</v>
      </c>
      <c r="O99" s="2">
        <v>14</v>
      </c>
      <c r="P99" s="2">
        <v>15</v>
      </c>
    </row>
    <row r="100" spans="1:16" x14ac:dyDescent="0.25">
      <c r="A100" s="5" t="s">
        <v>126</v>
      </c>
      <c r="B100" s="2" t="s">
        <v>3</v>
      </c>
      <c r="C100" s="2">
        <v>33</v>
      </c>
      <c r="D100" s="5" t="s">
        <v>942</v>
      </c>
      <c r="E100" s="5" t="s">
        <v>1038</v>
      </c>
      <c r="F100" s="6">
        <v>702</v>
      </c>
      <c r="G100" s="2">
        <v>348</v>
      </c>
      <c r="H100" s="2">
        <v>362</v>
      </c>
      <c r="I100" s="2">
        <v>99</v>
      </c>
      <c r="J100" s="6" t="s">
        <v>23</v>
      </c>
      <c r="K100" s="2">
        <v>62</v>
      </c>
      <c r="L100" s="2" t="s">
        <v>24</v>
      </c>
      <c r="M100" s="2">
        <v>14</v>
      </c>
      <c r="N100" s="2" t="s">
        <v>27</v>
      </c>
      <c r="O100" s="2">
        <v>302</v>
      </c>
      <c r="P100" s="2">
        <v>20</v>
      </c>
    </row>
    <row r="101" spans="1:16" x14ac:dyDescent="0.25">
      <c r="A101" s="5" t="s">
        <v>127</v>
      </c>
      <c r="B101" s="2" t="s">
        <v>15</v>
      </c>
      <c r="C101" s="2">
        <v>34</v>
      </c>
      <c r="D101" s="5" t="s">
        <v>928</v>
      </c>
      <c r="E101" s="5" t="s">
        <v>1039</v>
      </c>
      <c r="F101" s="6">
        <v>877</v>
      </c>
      <c r="G101" s="2">
        <v>299</v>
      </c>
      <c r="H101" s="2">
        <v>299</v>
      </c>
      <c r="I101" s="2">
        <v>423</v>
      </c>
      <c r="J101" s="6" t="s">
        <v>23</v>
      </c>
      <c r="K101" s="2">
        <v>339</v>
      </c>
      <c r="L101" s="2" t="s">
        <v>24</v>
      </c>
      <c r="M101" s="2">
        <v>15</v>
      </c>
      <c r="N101" s="2" t="s">
        <v>27</v>
      </c>
      <c r="O101" s="2">
        <v>45</v>
      </c>
      <c r="P101" s="2">
        <v>10</v>
      </c>
    </row>
    <row r="102" spans="1:16" x14ac:dyDescent="0.25">
      <c r="A102" s="5" t="s">
        <v>128</v>
      </c>
      <c r="B102" s="2" t="s">
        <v>1</v>
      </c>
      <c r="C102" s="2">
        <v>34</v>
      </c>
      <c r="D102" s="5" t="s">
        <v>941</v>
      </c>
      <c r="E102" s="5" t="s">
        <v>1040</v>
      </c>
      <c r="F102" s="6">
        <v>619</v>
      </c>
      <c r="G102" s="2">
        <v>163</v>
      </c>
      <c r="H102" s="2">
        <v>459</v>
      </c>
      <c r="I102" s="2">
        <v>230</v>
      </c>
      <c r="J102" s="6" t="s">
        <v>23</v>
      </c>
      <c r="K102" s="2">
        <v>55</v>
      </c>
      <c r="L102" s="2" t="s">
        <v>24</v>
      </c>
      <c r="M102" s="2">
        <v>329</v>
      </c>
      <c r="N102" s="2" t="s">
        <v>27</v>
      </c>
      <c r="O102" s="2">
        <v>15</v>
      </c>
      <c r="P102" s="2">
        <v>15</v>
      </c>
    </row>
    <row r="103" spans="1:16" x14ac:dyDescent="0.25">
      <c r="A103" s="5" t="s">
        <v>129</v>
      </c>
      <c r="B103" s="2" t="s">
        <v>3</v>
      </c>
      <c r="C103" s="2">
        <v>34</v>
      </c>
      <c r="D103" s="5" t="s">
        <v>942</v>
      </c>
      <c r="E103" s="5" t="s">
        <v>1041</v>
      </c>
      <c r="F103" s="6">
        <v>739</v>
      </c>
      <c r="G103" s="2">
        <v>368</v>
      </c>
      <c r="H103" s="2">
        <v>384</v>
      </c>
      <c r="I103" s="2">
        <v>105</v>
      </c>
      <c r="J103" s="6" t="s">
        <v>23</v>
      </c>
      <c r="K103" s="2">
        <v>65</v>
      </c>
      <c r="L103" s="2" t="s">
        <v>24</v>
      </c>
      <c r="M103" s="2">
        <v>15</v>
      </c>
      <c r="N103" s="2" t="s">
        <v>27</v>
      </c>
      <c r="O103" s="2">
        <v>319</v>
      </c>
      <c r="P103" s="2">
        <v>20</v>
      </c>
    </row>
    <row r="104" spans="1:16" x14ac:dyDescent="0.25">
      <c r="A104" s="5" t="s">
        <v>130</v>
      </c>
      <c r="B104" s="2" t="s">
        <v>15</v>
      </c>
      <c r="C104" s="2">
        <v>35</v>
      </c>
      <c r="D104" s="5" t="s">
        <v>928</v>
      </c>
      <c r="E104" s="5" t="s">
        <v>1042</v>
      </c>
      <c r="F104" s="6">
        <v>922</v>
      </c>
      <c r="G104" s="2">
        <v>316</v>
      </c>
      <c r="H104" s="2">
        <v>316</v>
      </c>
      <c r="I104" s="2">
        <v>447</v>
      </c>
      <c r="J104" s="6" t="s">
        <v>23</v>
      </c>
      <c r="K104" s="2">
        <v>356</v>
      </c>
      <c r="L104" s="2" t="s">
        <v>24</v>
      </c>
      <c r="M104" s="2">
        <v>16</v>
      </c>
      <c r="N104" s="2" t="s">
        <v>27</v>
      </c>
      <c r="O104" s="2">
        <v>48</v>
      </c>
      <c r="P104" s="2">
        <v>10</v>
      </c>
    </row>
    <row r="105" spans="1:16" x14ac:dyDescent="0.25">
      <c r="A105" s="5" t="s">
        <v>131</v>
      </c>
      <c r="B105" s="2" t="s">
        <v>1</v>
      </c>
      <c r="C105" s="2">
        <v>35</v>
      </c>
      <c r="D105" s="5" t="s">
        <v>941</v>
      </c>
      <c r="E105" s="5" t="s">
        <v>1043</v>
      </c>
      <c r="F105" s="6">
        <v>650</v>
      </c>
      <c r="G105" s="2">
        <v>173</v>
      </c>
      <c r="H105" s="2">
        <v>485</v>
      </c>
      <c r="I105" s="2">
        <v>244</v>
      </c>
      <c r="J105" s="6" t="s">
        <v>23</v>
      </c>
      <c r="K105" s="2">
        <v>58</v>
      </c>
      <c r="L105" s="2" t="s">
        <v>24</v>
      </c>
      <c r="M105" s="2">
        <v>346</v>
      </c>
      <c r="N105" s="2" t="s">
        <v>27</v>
      </c>
      <c r="O105" s="2">
        <v>16</v>
      </c>
      <c r="P105" s="2">
        <v>15</v>
      </c>
    </row>
    <row r="106" spans="1:16" x14ac:dyDescent="0.25">
      <c r="A106" s="5" t="s">
        <v>132</v>
      </c>
      <c r="B106" s="2" t="s">
        <v>3</v>
      </c>
      <c r="C106" s="2">
        <v>35</v>
      </c>
      <c r="D106" s="5" t="s">
        <v>942</v>
      </c>
      <c r="E106" s="5" t="s">
        <v>1044</v>
      </c>
      <c r="F106" s="6">
        <v>777</v>
      </c>
      <c r="G106" s="2">
        <v>389</v>
      </c>
      <c r="H106" s="2">
        <v>406</v>
      </c>
      <c r="I106" s="2">
        <v>112</v>
      </c>
      <c r="J106" s="6" t="s">
        <v>23</v>
      </c>
      <c r="K106" s="2">
        <v>68</v>
      </c>
      <c r="L106" s="2" t="s">
        <v>24</v>
      </c>
      <c r="M106" s="2">
        <v>16</v>
      </c>
      <c r="N106" s="2" t="s">
        <v>27</v>
      </c>
      <c r="O106" s="2">
        <v>336</v>
      </c>
      <c r="P106" s="2">
        <v>20</v>
      </c>
    </row>
    <row r="107" spans="1:16" x14ac:dyDescent="0.25">
      <c r="A107" s="5" t="s">
        <v>133</v>
      </c>
      <c r="B107" s="2" t="s">
        <v>15</v>
      </c>
      <c r="C107" s="2">
        <v>36</v>
      </c>
      <c r="D107" s="5" t="s">
        <v>928</v>
      </c>
      <c r="E107" s="5" t="s">
        <v>1045</v>
      </c>
      <c r="F107" s="6">
        <v>968</v>
      </c>
      <c r="G107" s="2">
        <v>334</v>
      </c>
      <c r="H107" s="2">
        <v>334</v>
      </c>
      <c r="I107" s="2">
        <v>472</v>
      </c>
      <c r="J107" s="6" t="s">
        <v>23</v>
      </c>
      <c r="K107" s="2">
        <v>374</v>
      </c>
      <c r="L107" s="2" t="s">
        <v>24</v>
      </c>
      <c r="M107" s="2">
        <v>17</v>
      </c>
      <c r="N107" s="2" t="s">
        <v>27</v>
      </c>
      <c r="O107" s="2">
        <v>51</v>
      </c>
      <c r="P107" s="2">
        <v>10</v>
      </c>
    </row>
    <row r="108" spans="1:16" x14ac:dyDescent="0.25">
      <c r="A108" s="5" t="s">
        <v>134</v>
      </c>
      <c r="B108" s="2" t="s">
        <v>1</v>
      </c>
      <c r="C108" s="2">
        <v>36</v>
      </c>
      <c r="D108" s="5" t="s">
        <v>941</v>
      </c>
      <c r="E108" s="5" t="s">
        <v>1046</v>
      </c>
      <c r="F108" s="6">
        <v>682</v>
      </c>
      <c r="G108" s="2">
        <v>183</v>
      </c>
      <c r="H108" s="2">
        <v>512</v>
      </c>
      <c r="I108" s="2">
        <v>258</v>
      </c>
      <c r="J108" s="6" t="s">
        <v>23</v>
      </c>
      <c r="K108" s="2">
        <v>61</v>
      </c>
      <c r="L108" s="2" t="s">
        <v>24</v>
      </c>
      <c r="M108" s="2">
        <v>364</v>
      </c>
      <c r="N108" s="2" t="s">
        <v>27</v>
      </c>
      <c r="O108" s="2">
        <v>17</v>
      </c>
      <c r="P108" s="2">
        <v>15</v>
      </c>
    </row>
    <row r="109" spans="1:16" x14ac:dyDescent="0.25">
      <c r="A109" s="5" t="s">
        <v>135</v>
      </c>
      <c r="B109" s="2" t="s">
        <v>3</v>
      </c>
      <c r="C109" s="2">
        <v>36</v>
      </c>
      <c r="D109" s="5" t="s">
        <v>942</v>
      </c>
      <c r="E109" s="5" t="s">
        <v>1047</v>
      </c>
      <c r="F109" s="6">
        <v>816</v>
      </c>
      <c r="G109" s="2">
        <v>410</v>
      </c>
      <c r="H109" s="2">
        <v>429</v>
      </c>
      <c r="I109" s="2">
        <v>119</v>
      </c>
      <c r="J109" s="6" t="s">
        <v>23</v>
      </c>
      <c r="K109" s="2">
        <v>71</v>
      </c>
      <c r="L109" s="2" t="s">
        <v>24</v>
      </c>
      <c r="M109" s="2">
        <v>17</v>
      </c>
      <c r="N109" s="2" t="s">
        <v>27</v>
      </c>
      <c r="O109" s="2">
        <v>354</v>
      </c>
      <c r="P109" s="2">
        <v>20</v>
      </c>
    </row>
    <row r="110" spans="1:16" x14ac:dyDescent="0.25">
      <c r="A110" s="5" t="s">
        <v>136</v>
      </c>
      <c r="B110" s="2" t="s">
        <v>15</v>
      </c>
      <c r="C110" s="2">
        <v>37</v>
      </c>
      <c r="D110" s="5" t="s">
        <v>928</v>
      </c>
      <c r="E110" s="5" t="s">
        <v>1048</v>
      </c>
      <c r="F110" s="6">
        <v>1016</v>
      </c>
      <c r="G110" s="2">
        <v>352</v>
      </c>
      <c r="H110" s="2">
        <v>352</v>
      </c>
      <c r="I110" s="2">
        <v>497</v>
      </c>
      <c r="J110" s="6" t="s">
        <v>23</v>
      </c>
      <c r="K110" s="2">
        <v>392</v>
      </c>
      <c r="L110" s="2" t="s">
        <v>24</v>
      </c>
      <c r="M110" s="2">
        <v>18</v>
      </c>
      <c r="N110" s="2" t="s">
        <v>27</v>
      </c>
      <c r="O110" s="2">
        <v>54</v>
      </c>
      <c r="P110" s="2">
        <v>10</v>
      </c>
    </row>
    <row r="111" spans="1:16" x14ac:dyDescent="0.25">
      <c r="A111" s="5" t="s">
        <v>137</v>
      </c>
      <c r="B111" s="2" t="s">
        <v>1</v>
      </c>
      <c r="C111" s="2">
        <v>37</v>
      </c>
      <c r="D111" s="5" t="s">
        <v>941</v>
      </c>
      <c r="E111" s="5" t="s">
        <v>1049</v>
      </c>
      <c r="F111" s="6">
        <v>715</v>
      </c>
      <c r="G111" s="2">
        <v>194</v>
      </c>
      <c r="H111" s="2">
        <v>539</v>
      </c>
      <c r="I111" s="2">
        <v>272</v>
      </c>
      <c r="J111" s="6" t="s">
        <v>23</v>
      </c>
      <c r="K111" s="2">
        <v>64</v>
      </c>
      <c r="L111" s="2" t="s">
        <v>24</v>
      </c>
      <c r="M111" s="2">
        <v>382</v>
      </c>
      <c r="N111" s="2" t="s">
        <v>27</v>
      </c>
      <c r="O111" s="2">
        <v>18</v>
      </c>
      <c r="P111" s="2">
        <v>15</v>
      </c>
    </row>
    <row r="112" spans="1:16" x14ac:dyDescent="0.25">
      <c r="A112" s="5" t="s">
        <v>138</v>
      </c>
      <c r="B112" s="2" t="s">
        <v>3</v>
      </c>
      <c r="C112" s="2">
        <v>37</v>
      </c>
      <c r="D112" s="5" t="s">
        <v>942</v>
      </c>
      <c r="E112" s="5" t="s">
        <v>1050</v>
      </c>
      <c r="F112" s="6">
        <v>856</v>
      </c>
      <c r="G112" s="2">
        <v>432</v>
      </c>
      <c r="H112" s="2">
        <v>453</v>
      </c>
      <c r="I112" s="2">
        <v>126</v>
      </c>
      <c r="J112" s="6" t="s">
        <v>23</v>
      </c>
      <c r="K112" s="2">
        <v>74</v>
      </c>
      <c r="L112" s="2" t="s">
        <v>24</v>
      </c>
      <c r="M112" s="2">
        <v>18</v>
      </c>
      <c r="N112" s="2" t="s">
        <v>27</v>
      </c>
      <c r="O112" s="2">
        <v>372</v>
      </c>
      <c r="P112" s="2">
        <v>20</v>
      </c>
    </row>
    <row r="113" spans="1:16" x14ac:dyDescent="0.25">
      <c r="A113" s="5" t="s">
        <v>139</v>
      </c>
      <c r="B113" s="2" t="s">
        <v>15</v>
      </c>
      <c r="C113" s="2">
        <v>38</v>
      </c>
      <c r="D113" s="5" t="s">
        <v>928</v>
      </c>
      <c r="E113" s="5" t="s">
        <v>1051</v>
      </c>
      <c r="F113" s="6">
        <v>1065</v>
      </c>
      <c r="G113" s="2">
        <v>371</v>
      </c>
      <c r="H113" s="2">
        <v>371</v>
      </c>
      <c r="I113" s="2">
        <v>523</v>
      </c>
      <c r="J113" s="6" t="s">
        <v>23</v>
      </c>
      <c r="K113" s="2">
        <v>411</v>
      </c>
      <c r="L113" s="2" t="s">
        <v>24</v>
      </c>
      <c r="M113" s="2">
        <v>19</v>
      </c>
      <c r="N113" s="2" t="s">
        <v>27</v>
      </c>
      <c r="O113" s="2">
        <v>57</v>
      </c>
      <c r="P113" s="2">
        <v>10</v>
      </c>
    </row>
    <row r="114" spans="1:16" x14ac:dyDescent="0.25">
      <c r="A114" s="5" t="s">
        <v>140</v>
      </c>
      <c r="B114" s="2" t="s">
        <v>1</v>
      </c>
      <c r="C114" s="2">
        <v>38</v>
      </c>
      <c r="D114" s="5" t="s">
        <v>941</v>
      </c>
      <c r="E114" s="5" t="s">
        <v>1052</v>
      </c>
      <c r="F114" s="6">
        <v>749</v>
      </c>
      <c r="G114" s="2">
        <v>205</v>
      </c>
      <c r="H114" s="2">
        <v>567</v>
      </c>
      <c r="I114" s="2">
        <v>287</v>
      </c>
      <c r="J114" s="6" t="s">
        <v>23</v>
      </c>
      <c r="K114" s="2">
        <v>67</v>
      </c>
      <c r="L114" s="2" t="s">
        <v>24</v>
      </c>
      <c r="M114" s="2">
        <v>401</v>
      </c>
      <c r="N114" s="2" t="s">
        <v>27</v>
      </c>
      <c r="O114" s="2">
        <v>19</v>
      </c>
      <c r="P114" s="2">
        <v>15</v>
      </c>
    </row>
    <row r="115" spans="1:16" x14ac:dyDescent="0.25">
      <c r="A115" s="5" t="s">
        <v>141</v>
      </c>
      <c r="B115" s="2" t="s">
        <v>3</v>
      </c>
      <c r="C115" s="2">
        <v>38</v>
      </c>
      <c r="D115" s="5" t="s">
        <v>942</v>
      </c>
      <c r="E115" s="5" t="s">
        <v>1053</v>
      </c>
      <c r="F115" s="6">
        <v>897</v>
      </c>
      <c r="G115" s="2">
        <v>454</v>
      </c>
      <c r="H115" s="2">
        <v>477</v>
      </c>
      <c r="I115" s="2">
        <v>133</v>
      </c>
      <c r="J115" s="6" t="s">
        <v>23</v>
      </c>
      <c r="K115" s="2">
        <v>77</v>
      </c>
      <c r="L115" s="2" t="s">
        <v>24</v>
      </c>
      <c r="M115" s="2">
        <v>19</v>
      </c>
      <c r="N115" s="2" t="s">
        <v>27</v>
      </c>
      <c r="O115" s="2">
        <v>391</v>
      </c>
      <c r="P115" s="2">
        <v>20</v>
      </c>
    </row>
    <row r="116" spans="1:16" x14ac:dyDescent="0.25">
      <c r="A116" s="5" t="s">
        <v>142</v>
      </c>
      <c r="B116" s="2" t="s">
        <v>15</v>
      </c>
      <c r="C116" s="2">
        <v>39</v>
      </c>
      <c r="D116" s="5" t="s">
        <v>928</v>
      </c>
      <c r="E116" s="5" t="s">
        <v>1054</v>
      </c>
      <c r="F116" s="6">
        <v>1115</v>
      </c>
      <c r="G116" s="2">
        <v>390</v>
      </c>
      <c r="H116" s="2">
        <v>390</v>
      </c>
      <c r="I116" s="2">
        <v>550</v>
      </c>
      <c r="J116" s="6" t="s">
        <v>23</v>
      </c>
      <c r="K116" s="2">
        <v>430</v>
      </c>
      <c r="L116" s="2" t="s">
        <v>24</v>
      </c>
      <c r="M116" s="2">
        <v>20</v>
      </c>
      <c r="N116" s="2" t="s">
        <v>27</v>
      </c>
      <c r="O116" s="2">
        <v>60</v>
      </c>
      <c r="P116" s="2">
        <v>10</v>
      </c>
    </row>
    <row r="117" spans="1:16" x14ac:dyDescent="0.25">
      <c r="A117" s="5" t="s">
        <v>143</v>
      </c>
      <c r="B117" s="2" t="s">
        <v>1</v>
      </c>
      <c r="C117" s="2">
        <v>39</v>
      </c>
      <c r="D117" s="5" t="s">
        <v>941</v>
      </c>
      <c r="E117" s="5" t="s">
        <v>1055</v>
      </c>
      <c r="F117" s="6">
        <v>784</v>
      </c>
      <c r="G117" s="2">
        <v>216</v>
      </c>
      <c r="H117" s="2">
        <v>596</v>
      </c>
      <c r="I117" s="2">
        <v>302</v>
      </c>
      <c r="J117" s="6" t="s">
        <v>23</v>
      </c>
      <c r="K117" s="2">
        <v>70</v>
      </c>
      <c r="L117" s="2" t="s">
        <v>24</v>
      </c>
      <c r="M117" s="2">
        <v>420</v>
      </c>
      <c r="N117" s="2" t="s">
        <v>27</v>
      </c>
      <c r="O117" s="2">
        <v>20</v>
      </c>
      <c r="P117" s="2">
        <v>15</v>
      </c>
    </row>
    <row r="118" spans="1:16" x14ac:dyDescent="0.25">
      <c r="A118" s="5" t="s">
        <v>144</v>
      </c>
      <c r="B118" s="2" t="s">
        <v>3</v>
      </c>
      <c r="C118" s="2">
        <v>39</v>
      </c>
      <c r="D118" s="5" t="s">
        <v>942</v>
      </c>
      <c r="E118" s="5" t="s">
        <v>1056</v>
      </c>
      <c r="F118" s="6">
        <v>939</v>
      </c>
      <c r="G118" s="2">
        <v>477</v>
      </c>
      <c r="H118" s="2">
        <v>502</v>
      </c>
      <c r="I118" s="2">
        <v>140</v>
      </c>
      <c r="J118" s="6" t="s">
        <v>23</v>
      </c>
      <c r="K118" s="2">
        <v>80</v>
      </c>
      <c r="L118" s="2" t="s">
        <v>24</v>
      </c>
      <c r="M118" s="2">
        <v>20</v>
      </c>
      <c r="N118" s="2" t="s">
        <v>27</v>
      </c>
      <c r="O118" s="2">
        <v>410</v>
      </c>
      <c r="P118" s="2">
        <v>20</v>
      </c>
    </row>
    <row r="119" spans="1:16" x14ac:dyDescent="0.25">
      <c r="A119" s="5" t="s">
        <v>145</v>
      </c>
      <c r="B119" s="2" t="s">
        <v>15</v>
      </c>
      <c r="C119" s="2">
        <v>40</v>
      </c>
      <c r="D119" s="5" t="s">
        <v>928</v>
      </c>
      <c r="E119" s="5" t="s">
        <v>1057</v>
      </c>
      <c r="F119" s="6">
        <v>1167</v>
      </c>
      <c r="G119" s="2">
        <v>410</v>
      </c>
      <c r="H119" s="2">
        <v>410</v>
      </c>
      <c r="I119" s="2">
        <v>578</v>
      </c>
      <c r="J119" s="6" t="s">
        <v>23</v>
      </c>
      <c r="K119" s="2">
        <v>450</v>
      </c>
      <c r="L119" s="2" t="s">
        <v>24</v>
      </c>
      <c r="M119" s="2">
        <v>22</v>
      </c>
      <c r="N119" s="2" t="s">
        <v>27</v>
      </c>
      <c r="O119" s="2">
        <v>64</v>
      </c>
      <c r="P119" s="2">
        <v>10</v>
      </c>
    </row>
    <row r="120" spans="1:16" x14ac:dyDescent="0.25">
      <c r="A120" s="5" t="s">
        <v>146</v>
      </c>
      <c r="B120" s="2" t="s">
        <v>1</v>
      </c>
      <c r="C120" s="2">
        <v>40</v>
      </c>
      <c r="D120" s="5" t="s">
        <v>941</v>
      </c>
      <c r="E120" s="5" t="s">
        <v>1058</v>
      </c>
      <c r="F120" s="6">
        <v>820</v>
      </c>
      <c r="G120" s="2">
        <v>228</v>
      </c>
      <c r="H120" s="2">
        <v>626</v>
      </c>
      <c r="I120" s="2">
        <v>318</v>
      </c>
      <c r="J120" s="6" t="s">
        <v>23</v>
      </c>
      <c r="K120" s="2">
        <v>74</v>
      </c>
      <c r="L120" s="2" t="s">
        <v>24</v>
      </c>
      <c r="M120" s="2">
        <v>440</v>
      </c>
      <c r="N120" s="2" t="s">
        <v>27</v>
      </c>
      <c r="O120" s="2">
        <v>22</v>
      </c>
      <c r="P120" s="2">
        <v>15</v>
      </c>
    </row>
    <row r="121" spans="1:16" x14ac:dyDescent="0.25">
      <c r="A121" s="5" t="s">
        <v>147</v>
      </c>
      <c r="B121" s="2" t="s">
        <v>3</v>
      </c>
      <c r="C121" s="2">
        <v>40</v>
      </c>
      <c r="D121" s="5" t="s">
        <v>942</v>
      </c>
      <c r="E121" s="5" t="s">
        <v>1059</v>
      </c>
      <c r="F121" s="6">
        <v>983</v>
      </c>
      <c r="G121" s="2">
        <v>501</v>
      </c>
      <c r="H121" s="2">
        <v>528</v>
      </c>
      <c r="I121" s="2">
        <v>148</v>
      </c>
      <c r="J121" s="6" t="s">
        <v>23</v>
      </c>
      <c r="K121" s="2">
        <v>84</v>
      </c>
      <c r="L121" s="2" t="s">
        <v>24</v>
      </c>
      <c r="M121" s="2">
        <v>22</v>
      </c>
      <c r="N121" s="2" t="s">
        <v>27</v>
      </c>
      <c r="O121" s="2">
        <v>430</v>
      </c>
      <c r="P121" s="2">
        <v>20</v>
      </c>
    </row>
    <row r="122" spans="1:16" x14ac:dyDescent="0.25">
      <c r="A122" s="5" t="s">
        <v>148</v>
      </c>
      <c r="B122" s="2" t="s">
        <v>15</v>
      </c>
      <c r="C122" s="2">
        <v>41</v>
      </c>
      <c r="D122" s="5" t="s">
        <v>928</v>
      </c>
      <c r="E122" s="5" t="s">
        <v>1060</v>
      </c>
      <c r="F122" s="6">
        <v>1220</v>
      </c>
      <c r="G122" s="2">
        <v>430</v>
      </c>
      <c r="H122" s="2">
        <v>430</v>
      </c>
      <c r="I122" s="2">
        <v>606</v>
      </c>
      <c r="J122" s="6" t="s">
        <v>23</v>
      </c>
      <c r="K122" s="2">
        <v>470</v>
      </c>
      <c r="L122" s="2" t="s">
        <v>24</v>
      </c>
      <c r="M122" s="2">
        <v>24</v>
      </c>
      <c r="N122" s="2" t="s">
        <v>27</v>
      </c>
      <c r="O122" s="2">
        <v>68</v>
      </c>
      <c r="P122" s="2">
        <v>10</v>
      </c>
    </row>
    <row r="123" spans="1:16" x14ac:dyDescent="0.25">
      <c r="A123" s="5" t="s">
        <v>149</v>
      </c>
      <c r="B123" s="2" t="s">
        <v>1</v>
      </c>
      <c r="C123" s="2">
        <v>41</v>
      </c>
      <c r="D123" s="5" t="s">
        <v>941</v>
      </c>
      <c r="E123" s="5" t="s">
        <v>1061</v>
      </c>
      <c r="F123" s="6">
        <v>856</v>
      </c>
      <c r="G123" s="2">
        <v>240</v>
      </c>
      <c r="H123" s="2">
        <v>656</v>
      </c>
      <c r="I123" s="2">
        <v>334</v>
      </c>
      <c r="J123" s="6" t="s">
        <v>23</v>
      </c>
      <c r="K123" s="2">
        <v>78</v>
      </c>
      <c r="L123" s="2" t="s">
        <v>24</v>
      </c>
      <c r="M123" s="2">
        <v>460</v>
      </c>
      <c r="N123" s="2" t="s">
        <v>27</v>
      </c>
      <c r="O123" s="2">
        <v>24</v>
      </c>
      <c r="P123" s="2">
        <v>15</v>
      </c>
    </row>
    <row r="124" spans="1:16" x14ac:dyDescent="0.25">
      <c r="A124" s="5" t="s">
        <v>150</v>
      </c>
      <c r="B124" s="2" t="s">
        <v>3</v>
      </c>
      <c r="C124" s="2">
        <v>41</v>
      </c>
      <c r="D124" s="5" t="s">
        <v>942</v>
      </c>
      <c r="E124" s="5" t="s">
        <v>1062</v>
      </c>
      <c r="F124" s="6">
        <v>1028</v>
      </c>
      <c r="G124" s="2">
        <v>525</v>
      </c>
      <c r="H124" s="2">
        <v>554</v>
      </c>
      <c r="I124" s="2">
        <v>156</v>
      </c>
      <c r="J124" s="6" t="s">
        <v>23</v>
      </c>
      <c r="K124" s="2">
        <v>88</v>
      </c>
      <c r="L124" s="2" t="s">
        <v>24</v>
      </c>
      <c r="M124" s="2">
        <v>24</v>
      </c>
      <c r="N124" s="2" t="s">
        <v>27</v>
      </c>
      <c r="O124" s="2">
        <v>450</v>
      </c>
      <c r="P124" s="2">
        <v>20</v>
      </c>
    </row>
    <row r="125" spans="1:16" x14ac:dyDescent="0.25">
      <c r="A125" s="5" t="s">
        <v>151</v>
      </c>
      <c r="B125" s="2" t="s">
        <v>15</v>
      </c>
      <c r="C125" s="2">
        <v>42</v>
      </c>
      <c r="D125" s="5" t="s">
        <v>928</v>
      </c>
      <c r="E125" s="5" t="s">
        <v>1063</v>
      </c>
      <c r="F125" s="6">
        <v>1274</v>
      </c>
      <c r="G125" s="2">
        <v>451</v>
      </c>
      <c r="H125" s="2">
        <v>451</v>
      </c>
      <c r="I125" s="2">
        <v>635</v>
      </c>
      <c r="J125" s="6" t="s">
        <v>23</v>
      </c>
      <c r="K125" s="2">
        <v>491</v>
      </c>
      <c r="L125" s="2" t="s">
        <v>24</v>
      </c>
      <c r="M125" s="2">
        <v>26</v>
      </c>
      <c r="N125" s="2" t="s">
        <v>27</v>
      </c>
      <c r="O125" s="2">
        <v>72</v>
      </c>
      <c r="P125" s="2">
        <v>10</v>
      </c>
    </row>
    <row r="126" spans="1:16" x14ac:dyDescent="0.25">
      <c r="A126" s="5" t="s">
        <v>152</v>
      </c>
      <c r="B126" s="2" t="s">
        <v>1</v>
      </c>
      <c r="C126" s="2">
        <v>42</v>
      </c>
      <c r="D126" s="5" t="s">
        <v>941</v>
      </c>
      <c r="E126" s="5" t="s">
        <v>1064</v>
      </c>
      <c r="F126" s="6">
        <v>893</v>
      </c>
      <c r="G126" s="2">
        <v>252</v>
      </c>
      <c r="H126" s="2">
        <v>687</v>
      </c>
      <c r="I126" s="2">
        <v>350</v>
      </c>
      <c r="J126" s="6" t="s">
        <v>23</v>
      </c>
      <c r="K126" s="2">
        <v>82</v>
      </c>
      <c r="L126" s="2" t="s">
        <v>24</v>
      </c>
      <c r="M126" s="2">
        <v>481</v>
      </c>
      <c r="N126" s="2" t="s">
        <v>27</v>
      </c>
      <c r="O126" s="2">
        <v>26</v>
      </c>
      <c r="P126" s="2">
        <v>15</v>
      </c>
    </row>
    <row r="127" spans="1:16" x14ac:dyDescent="0.25">
      <c r="A127" s="5" t="s">
        <v>153</v>
      </c>
      <c r="B127" s="2" t="s">
        <v>3</v>
      </c>
      <c r="C127" s="2">
        <v>42</v>
      </c>
      <c r="D127" s="5" t="s">
        <v>942</v>
      </c>
      <c r="E127" s="5" t="s">
        <v>1065</v>
      </c>
      <c r="F127" s="6">
        <v>1074</v>
      </c>
      <c r="G127" s="2">
        <v>550</v>
      </c>
      <c r="H127" s="2">
        <v>581</v>
      </c>
      <c r="I127" s="2">
        <v>164</v>
      </c>
      <c r="J127" s="6" t="s">
        <v>23</v>
      </c>
      <c r="K127" s="2">
        <v>92</v>
      </c>
      <c r="L127" s="2" t="s">
        <v>24</v>
      </c>
      <c r="M127" s="2">
        <v>26</v>
      </c>
      <c r="N127" s="2" t="s">
        <v>27</v>
      </c>
      <c r="O127" s="2">
        <v>471</v>
      </c>
      <c r="P127" s="2">
        <v>20</v>
      </c>
    </row>
    <row r="128" spans="1:16" x14ac:dyDescent="0.25">
      <c r="A128" s="5" t="s">
        <v>154</v>
      </c>
      <c r="B128" s="2" t="s">
        <v>15</v>
      </c>
      <c r="C128" s="2">
        <v>43</v>
      </c>
      <c r="D128" s="5" t="s">
        <v>928</v>
      </c>
      <c r="E128" s="5" t="s">
        <v>1066</v>
      </c>
      <c r="F128" s="6">
        <v>1329</v>
      </c>
      <c r="G128" s="2">
        <v>472</v>
      </c>
      <c r="H128" s="2">
        <v>472</v>
      </c>
      <c r="I128" s="2">
        <v>665</v>
      </c>
      <c r="J128" s="6" t="s">
        <v>23</v>
      </c>
      <c r="K128" s="2">
        <v>512</v>
      </c>
      <c r="L128" s="2" t="s">
        <v>24</v>
      </c>
      <c r="M128" s="2">
        <v>28</v>
      </c>
      <c r="N128" s="2" t="s">
        <v>27</v>
      </c>
      <c r="O128" s="2">
        <v>76</v>
      </c>
      <c r="P128" s="2">
        <v>10</v>
      </c>
    </row>
    <row r="129" spans="1:16" x14ac:dyDescent="0.25">
      <c r="A129" s="5" t="s">
        <v>155</v>
      </c>
      <c r="B129" s="2" t="s">
        <v>1</v>
      </c>
      <c r="C129" s="2">
        <v>43</v>
      </c>
      <c r="D129" s="5" t="s">
        <v>941</v>
      </c>
      <c r="E129" s="5" t="s">
        <v>1067</v>
      </c>
      <c r="F129" s="6">
        <v>931</v>
      </c>
      <c r="G129" s="2">
        <v>264</v>
      </c>
      <c r="H129" s="2">
        <v>719</v>
      </c>
      <c r="I129" s="2">
        <v>367</v>
      </c>
      <c r="J129" s="6" t="s">
        <v>23</v>
      </c>
      <c r="K129" s="2">
        <v>86</v>
      </c>
      <c r="L129" s="2" t="s">
        <v>24</v>
      </c>
      <c r="M129" s="2">
        <v>502</v>
      </c>
      <c r="N129" s="2" t="s">
        <v>27</v>
      </c>
      <c r="O129" s="2">
        <v>28</v>
      </c>
      <c r="P129" s="2">
        <v>15</v>
      </c>
    </row>
    <row r="130" spans="1:16" x14ac:dyDescent="0.25">
      <c r="A130" s="5" t="s">
        <v>156</v>
      </c>
      <c r="B130" s="2" t="s">
        <v>3</v>
      </c>
      <c r="C130" s="2">
        <v>43</v>
      </c>
      <c r="D130" s="5" t="s">
        <v>942</v>
      </c>
      <c r="E130" s="5" t="s">
        <v>1068</v>
      </c>
      <c r="F130" s="6">
        <v>1121</v>
      </c>
      <c r="G130" s="2">
        <v>575</v>
      </c>
      <c r="H130" s="2">
        <v>608</v>
      </c>
      <c r="I130" s="2">
        <v>172</v>
      </c>
      <c r="J130" s="6" t="s">
        <v>23</v>
      </c>
      <c r="K130" s="2">
        <v>96</v>
      </c>
      <c r="L130" s="2" t="s">
        <v>24</v>
      </c>
      <c r="M130" s="2">
        <v>28</v>
      </c>
      <c r="N130" s="2" t="s">
        <v>27</v>
      </c>
      <c r="O130" s="2">
        <v>492</v>
      </c>
      <c r="P130" s="2">
        <v>20</v>
      </c>
    </row>
    <row r="131" spans="1:16" x14ac:dyDescent="0.25">
      <c r="A131" s="5" t="s">
        <v>157</v>
      </c>
      <c r="B131" s="2" t="s">
        <v>15</v>
      </c>
      <c r="C131" s="2">
        <v>44</v>
      </c>
      <c r="D131" s="5" t="s">
        <v>928</v>
      </c>
      <c r="E131" s="5" t="s">
        <v>1069</v>
      </c>
      <c r="F131" s="6">
        <v>1386</v>
      </c>
      <c r="G131" s="2">
        <v>494</v>
      </c>
      <c r="H131" s="2">
        <v>494</v>
      </c>
      <c r="I131" s="2">
        <v>695</v>
      </c>
      <c r="J131" s="6" t="s">
        <v>23</v>
      </c>
      <c r="K131" s="2">
        <v>534</v>
      </c>
      <c r="L131" s="2" t="s">
        <v>24</v>
      </c>
      <c r="M131" s="2">
        <v>30</v>
      </c>
      <c r="N131" s="2" t="s">
        <v>27</v>
      </c>
      <c r="O131" s="2">
        <v>80</v>
      </c>
      <c r="P131" s="2">
        <v>10</v>
      </c>
    </row>
    <row r="132" spans="1:16" x14ac:dyDescent="0.25">
      <c r="A132" s="5" t="s">
        <v>158</v>
      </c>
      <c r="B132" s="2" t="s">
        <v>1</v>
      </c>
      <c r="C132" s="2">
        <v>44</v>
      </c>
      <c r="D132" s="5" t="s">
        <v>941</v>
      </c>
      <c r="E132" s="5" t="s">
        <v>1070</v>
      </c>
      <c r="F132" s="6">
        <v>970</v>
      </c>
      <c r="G132" s="2">
        <v>277</v>
      </c>
      <c r="H132" s="2">
        <v>752</v>
      </c>
      <c r="I132" s="2">
        <v>384</v>
      </c>
      <c r="J132" s="6" t="s">
        <v>23</v>
      </c>
      <c r="K132" s="2">
        <v>90</v>
      </c>
      <c r="L132" s="2" t="s">
        <v>24</v>
      </c>
      <c r="M132" s="2">
        <v>524</v>
      </c>
      <c r="N132" s="2" t="s">
        <v>27</v>
      </c>
      <c r="O132" s="2">
        <v>30</v>
      </c>
      <c r="P132" s="2">
        <v>15</v>
      </c>
    </row>
    <row r="133" spans="1:16" x14ac:dyDescent="0.25">
      <c r="A133" s="5" t="s">
        <v>159</v>
      </c>
      <c r="B133" s="2" t="s">
        <v>3</v>
      </c>
      <c r="C133" s="2">
        <v>44</v>
      </c>
      <c r="D133" s="5" t="s">
        <v>942</v>
      </c>
      <c r="E133" s="5" t="s">
        <v>1071</v>
      </c>
      <c r="F133" s="6">
        <v>1169</v>
      </c>
      <c r="G133" s="2">
        <v>601</v>
      </c>
      <c r="H133" s="2">
        <v>636</v>
      </c>
      <c r="I133" s="2">
        <v>180</v>
      </c>
      <c r="J133" s="6" t="s">
        <v>23</v>
      </c>
      <c r="K133" s="2">
        <v>100</v>
      </c>
      <c r="L133" s="2" t="s">
        <v>24</v>
      </c>
      <c r="M133" s="2">
        <v>30</v>
      </c>
      <c r="N133" s="2" t="s">
        <v>27</v>
      </c>
      <c r="O133" s="2">
        <v>514</v>
      </c>
      <c r="P133" s="2">
        <v>20</v>
      </c>
    </row>
    <row r="134" spans="1:16" x14ac:dyDescent="0.25">
      <c r="A134" s="5" t="s">
        <v>160</v>
      </c>
      <c r="B134" s="2" t="s">
        <v>15</v>
      </c>
      <c r="C134" s="2">
        <v>45</v>
      </c>
      <c r="D134" s="5" t="s">
        <v>928</v>
      </c>
      <c r="E134" s="5" t="s">
        <v>1072</v>
      </c>
      <c r="F134" s="6">
        <v>1444</v>
      </c>
      <c r="G134" s="2">
        <v>516</v>
      </c>
      <c r="H134" s="2">
        <v>516</v>
      </c>
      <c r="I134" s="2">
        <v>726</v>
      </c>
      <c r="J134" s="6" t="s">
        <v>23</v>
      </c>
      <c r="K134" s="2">
        <v>556</v>
      </c>
      <c r="L134" s="2" t="s">
        <v>24</v>
      </c>
      <c r="M134" s="2">
        <v>32</v>
      </c>
      <c r="N134" s="2" t="s">
        <v>27</v>
      </c>
      <c r="O134" s="2">
        <v>84</v>
      </c>
      <c r="P134" s="2">
        <v>10</v>
      </c>
    </row>
    <row r="135" spans="1:16" x14ac:dyDescent="0.25">
      <c r="A135" s="5" t="s">
        <v>161</v>
      </c>
      <c r="B135" s="2" t="s">
        <v>1</v>
      </c>
      <c r="C135" s="2">
        <v>45</v>
      </c>
      <c r="D135" s="5" t="s">
        <v>941</v>
      </c>
      <c r="E135" s="5" t="s">
        <v>1073</v>
      </c>
      <c r="F135" s="6">
        <v>1010</v>
      </c>
      <c r="G135" s="2">
        <v>290</v>
      </c>
      <c r="H135" s="2">
        <v>785</v>
      </c>
      <c r="I135" s="2">
        <v>402</v>
      </c>
      <c r="J135" s="6" t="s">
        <v>23</v>
      </c>
      <c r="K135" s="2">
        <v>94</v>
      </c>
      <c r="L135" s="2" t="s">
        <v>24</v>
      </c>
      <c r="M135" s="2">
        <v>546</v>
      </c>
      <c r="N135" s="2" t="s">
        <v>27</v>
      </c>
      <c r="O135" s="2">
        <v>32</v>
      </c>
      <c r="P135" s="2">
        <v>15</v>
      </c>
    </row>
    <row r="136" spans="1:16" x14ac:dyDescent="0.25">
      <c r="A136" s="5" t="s">
        <v>162</v>
      </c>
      <c r="B136" s="2" t="s">
        <v>3</v>
      </c>
      <c r="C136" s="2">
        <v>45</v>
      </c>
      <c r="D136" s="5" t="s">
        <v>942</v>
      </c>
      <c r="E136" s="5" t="s">
        <v>1074</v>
      </c>
      <c r="F136" s="6">
        <v>1218</v>
      </c>
      <c r="G136" s="2">
        <v>628</v>
      </c>
      <c r="H136" s="2">
        <v>665</v>
      </c>
      <c r="I136" s="2">
        <v>189</v>
      </c>
      <c r="J136" s="6" t="s">
        <v>23</v>
      </c>
      <c r="K136" s="2">
        <v>104</v>
      </c>
      <c r="L136" s="2" t="s">
        <v>24</v>
      </c>
      <c r="M136" s="2">
        <v>32</v>
      </c>
      <c r="N136" s="2" t="s">
        <v>27</v>
      </c>
      <c r="O136" s="2">
        <v>536</v>
      </c>
      <c r="P136" s="2">
        <v>20</v>
      </c>
    </row>
    <row r="137" spans="1:16" x14ac:dyDescent="0.25">
      <c r="A137" s="5" t="s">
        <v>163</v>
      </c>
      <c r="B137" s="2" t="s">
        <v>15</v>
      </c>
      <c r="C137" s="2">
        <v>46</v>
      </c>
      <c r="D137" s="5" t="s">
        <v>928</v>
      </c>
      <c r="E137" s="5" t="s">
        <v>1075</v>
      </c>
      <c r="F137" s="6">
        <v>1503</v>
      </c>
      <c r="G137" s="2">
        <v>539</v>
      </c>
      <c r="H137" s="2">
        <v>539</v>
      </c>
      <c r="I137" s="2">
        <v>758</v>
      </c>
      <c r="J137" s="6" t="s">
        <v>23</v>
      </c>
      <c r="K137" s="2">
        <v>579</v>
      </c>
      <c r="L137" s="2" t="s">
        <v>24</v>
      </c>
      <c r="M137" s="2">
        <v>34</v>
      </c>
      <c r="N137" s="2" t="s">
        <v>27</v>
      </c>
      <c r="O137" s="2">
        <v>88</v>
      </c>
      <c r="P137" s="2">
        <v>10</v>
      </c>
    </row>
    <row r="138" spans="1:16" x14ac:dyDescent="0.25">
      <c r="A138" s="5" t="s">
        <v>164</v>
      </c>
      <c r="B138" s="2" t="s">
        <v>1</v>
      </c>
      <c r="C138" s="2">
        <v>46</v>
      </c>
      <c r="D138" s="5" t="s">
        <v>941</v>
      </c>
      <c r="E138" s="5" t="s">
        <v>1076</v>
      </c>
      <c r="F138" s="6">
        <v>1051</v>
      </c>
      <c r="G138" s="2">
        <v>303</v>
      </c>
      <c r="H138" s="2">
        <v>819</v>
      </c>
      <c r="I138" s="2">
        <v>420</v>
      </c>
      <c r="J138" s="6" t="s">
        <v>23</v>
      </c>
      <c r="K138" s="2">
        <v>98</v>
      </c>
      <c r="L138" s="2" t="s">
        <v>24</v>
      </c>
      <c r="M138" s="2">
        <v>569</v>
      </c>
      <c r="N138" s="2" t="s">
        <v>27</v>
      </c>
      <c r="O138" s="2">
        <v>34</v>
      </c>
      <c r="P138" s="2">
        <v>15</v>
      </c>
    </row>
    <row r="139" spans="1:16" x14ac:dyDescent="0.25">
      <c r="A139" s="5" t="s">
        <v>165</v>
      </c>
      <c r="B139" s="2" t="s">
        <v>3</v>
      </c>
      <c r="C139" s="2">
        <v>46</v>
      </c>
      <c r="D139" s="5" t="s">
        <v>942</v>
      </c>
      <c r="E139" s="5" t="s">
        <v>1077</v>
      </c>
      <c r="F139" s="6">
        <v>1268</v>
      </c>
      <c r="G139" s="2">
        <v>655</v>
      </c>
      <c r="H139" s="2">
        <v>694</v>
      </c>
      <c r="I139" s="2">
        <v>198</v>
      </c>
      <c r="J139" s="6" t="s">
        <v>23</v>
      </c>
      <c r="K139" s="2">
        <v>108</v>
      </c>
      <c r="L139" s="2" t="s">
        <v>24</v>
      </c>
      <c r="M139" s="2">
        <v>34</v>
      </c>
      <c r="N139" s="2" t="s">
        <v>27</v>
      </c>
      <c r="O139" s="2">
        <v>559</v>
      </c>
      <c r="P139" s="2">
        <v>20</v>
      </c>
    </row>
    <row r="140" spans="1:16" x14ac:dyDescent="0.25">
      <c r="A140" s="5" t="s">
        <v>166</v>
      </c>
      <c r="B140" s="2" t="s">
        <v>15</v>
      </c>
      <c r="C140" s="2">
        <v>47</v>
      </c>
      <c r="D140" s="5" t="s">
        <v>928</v>
      </c>
      <c r="E140" s="5" t="s">
        <v>1078</v>
      </c>
      <c r="F140" s="6">
        <v>1564</v>
      </c>
      <c r="G140" s="2">
        <v>562</v>
      </c>
      <c r="H140" s="2">
        <v>562</v>
      </c>
      <c r="I140" s="2">
        <v>790</v>
      </c>
      <c r="J140" s="6" t="s">
        <v>23</v>
      </c>
      <c r="K140" s="2">
        <v>602</v>
      </c>
      <c r="L140" s="2" t="s">
        <v>24</v>
      </c>
      <c r="M140" s="2">
        <v>36</v>
      </c>
      <c r="N140" s="2" t="s">
        <v>27</v>
      </c>
      <c r="O140" s="2">
        <v>92</v>
      </c>
      <c r="P140" s="2">
        <v>10</v>
      </c>
    </row>
    <row r="141" spans="1:16" x14ac:dyDescent="0.25">
      <c r="A141" s="5" t="s">
        <v>167</v>
      </c>
      <c r="B141" s="2" t="s">
        <v>1</v>
      </c>
      <c r="C141" s="2">
        <v>47</v>
      </c>
      <c r="D141" s="5" t="s">
        <v>941</v>
      </c>
      <c r="E141" s="5" t="s">
        <v>1079</v>
      </c>
      <c r="F141" s="6">
        <v>1093</v>
      </c>
      <c r="G141" s="2">
        <v>317</v>
      </c>
      <c r="H141" s="2">
        <v>854</v>
      </c>
      <c r="I141" s="2">
        <v>438</v>
      </c>
      <c r="J141" s="6" t="s">
        <v>23</v>
      </c>
      <c r="K141" s="2">
        <v>102</v>
      </c>
      <c r="L141" s="2" t="s">
        <v>24</v>
      </c>
      <c r="M141" s="2">
        <v>592</v>
      </c>
      <c r="N141" s="2" t="s">
        <v>27</v>
      </c>
      <c r="O141" s="2">
        <v>36</v>
      </c>
      <c r="P141" s="2">
        <v>15</v>
      </c>
    </row>
    <row r="142" spans="1:16" x14ac:dyDescent="0.25">
      <c r="A142" s="5" t="s">
        <v>168</v>
      </c>
      <c r="B142" s="2" t="s">
        <v>3</v>
      </c>
      <c r="C142" s="2">
        <v>47</v>
      </c>
      <c r="D142" s="5" t="s">
        <v>942</v>
      </c>
      <c r="E142" s="5" t="s">
        <v>1080</v>
      </c>
      <c r="F142" s="6">
        <v>1319</v>
      </c>
      <c r="G142" s="2">
        <v>683</v>
      </c>
      <c r="H142" s="2">
        <v>724</v>
      </c>
      <c r="I142" s="2">
        <v>207</v>
      </c>
      <c r="J142" s="6" t="s">
        <v>23</v>
      </c>
      <c r="K142" s="2">
        <v>112</v>
      </c>
      <c r="L142" s="2" t="s">
        <v>24</v>
      </c>
      <c r="M142" s="2">
        <v>36</v>
      </c>
      <c r="N142" s="2" t="s">
        <v>27</v>
      </c>
      <c r="O142" s="2">
        <v>582</v>
      </c>
      <c r="P142" s="2">
        <v>20</v>
      </c>
    </row>
    <row r="143" spans="1:16" x14ac:dyDescent="0.25">
      <c r="A143" s="5" t="s">
        <v>169</v>
      </c>
      <c r="B143" s="2" t="s">
        <v>15</v>
      </c>
      <c r="C143" s="2">
        <v>48</v>
      </c>
      <c r="D143" s="5" t="s">
        <v>928</v>
      </c>
      <c r="E143" s="5" t="s">
        <v>1081</v>
      </c>
      <c r="F143" s="6">
        <v>1626</v>
      </c>
      <c r="G143" s="2">
        <v>586</v>
      </c>
      <c r="H143" s="2">
        <v>586</v>
      </c>
      <c r="I143" s="2">
        <v>823</v>
      </c>
      <c r="J143" s="6" t="s">
        <v>23</v>
      </c>
      <c r="K143" s="2">
        <v>626</v>
      </c>
      <c r="L143" s="2" t="s">
        <v>24</v>
      </c>
      <c r="M143" s="2">
        <v>38</v>
      </c>
      <c r="N143" s="2" t="s">
        <v>27</v>
      </c>
      <c r="O143" s="2">
        <v>96</v>
      </c>
      <c r="P143" s="2">
        <v>10</v>
      </c>
    </row>
    <row r="144" spans="1:16" x14ac:dyDescent="0.25">
      <c r="A144" s="5" t="s">
        <v>170</v>
      </c>
      <c r="B144" s="2" t="s">
        <v>1</v>
      </c>
      <c r="C144" s="2">
        <v>48</v>
      </c>
      <c r="D144" s="5" t="s">
        <v>941</v>
      </c>
      <c r="E144" s="5" t="s">
        <v>1082</v>
      </c>
      <c r="F144" s="6">
        <v>1136</v>
      </c>
      <c r="G144" s="2">
        <v>331</v>
      </c>
      <c r="H144" s="2">
        <v>890</v>
      </c>
      <c r="I144" s="2">
        <v>457</v>
      </c>
      <c r="J144" s="6" t="s">
        <v>23</v>
      </c>
      <c r="K144" s="2">
        <v>106</v>
      </c>
      <c r="L144" s="2" t="s">
        <v>24</v>
      </c>
      <c r="M144" s="2">
        <v>616</v>
      </c>
      <c r="N144" s="2" t="s">
        <v>27</v>
      </c>
      <c r="O144" s="2">
        <v>38</v>
      </c>
      <c r="P144" s="2">
        <v>15</v>
      </c>
    </row>
    <row r="145" spans="1:16" x14ac:dyDescent="0.25">
      <c r="A145" s="5" t="s">
        <v>171</v>
      </c>
      <c r="B145" s="2" t="s">
        <v>3</v>
      </c>
      <c r="C145" s="2">
        <v>48</v>
      </c>
      <c r="D145" s="5" t="s">
        <v>942</v>
      </c>
      <c r="E145" s="5" t="s">
        <v>1083</v>
      </c>
      <c r="F145" s="6">
        <v>1371</v>
      </c>
      <c r="G145" s="2">
        <v>711</v>
      </c>
      <c r="H145" s="2">
        <v>755</v>
      </c>
      <c r="I145" s="2">
        <v>216</v>
      </c>
      <c r="J145" s="6" t="s">
        <v>23</v>
      </c>
      <c r="K145" s="2">
        <v>116</v>
      </c>
      <c r="L145" s="2" t="s">
        <v>24</v>
      </c>
      <c r="M145" s="2">
        <v>38</v>
      </c>
      <c r="N145" s="2" t="s">
        <v>27</v>
      </c>
      <c r="O145" s="2">
        <v>606</v>
      </c>
      <c r="P145" s="2">
        <v>20</v>
      </c>
    </row>
    <row r="146" spans="1:16" x14ac:dyDescent="0.25">
      <c r="A146" s="5" t="s">
        <v>172</v>
      </c>
      <c r="B146" s="2" t="s">
        <v>15</v>
      </c>
      <c r="C146" s="2">
        <v>49</v>
      </c>
      <c r="D146" s="5" t="s">
        <v>928</v>
      </c>
      <c r="E146" s="5" t="s">
        <v>1084</v>
      </c>
      <c r="F146" s="6">
        <v>1689</v>
      </c>
      <c r="G146" s="2">
        <v>610</v>
      </c>
      <c r="H146" s="2">
        <v>610</v>
      </c>
      <c r="I146" s="2">
        <v>857</v>
      </c>
      <c r="J146" s="6" t="s">
        <v>23</v>
      </c>
      <c r="K146" s="2">
        <v>650</v>
      </c>
      <c r="L146" s="2" t="s">
        <v>24</v>
      </c>
      <c r="M146" s="2">
        <v>40</v>
      </c>
      <c r="N146" s="2" t="s">
        <v>27</v>
      </c>
      <c r="O146" s="2">
        <v>100</v>
      </c>
      <c r="P146" s="2">
        <v>10</v>
      </c>
    </row>
    <row r="147" spans="1:16" x14ac:dyDescent="0.25">
      <c r="A147" s="5" t="s">
        <v>173</v>
      </c>
      <c r="B147" s="2" t="s">
        <v>1</v>
      </c>
      <c r="C147" s="2">
        <v>49</v>
      </c>
      <c r="D147" s="5" t="s">
        <v>941</v>
      </c>
      <c r="E147" s="5" t="s">
        <v>1085</v>
      </c>
      <c r="F147" s="6">
        <v>1180</v>
      </c>
      <c r="G147" s="2">
        <v>345</v>
      </c>
      <c r="H147" s="2">
        <v>926</v>
      </c>
      <c r="I147" s="2">
        <v>476</v>
      </c>
      <c r="J147" s="6" t="s">
        <v>23</v>
      </c>
      <c r="K147" s="2">
        <v>110</v>
      </c>
      <c r="L147" s="2" t="s">
        <v>24</v>
      </c>
      <c r="M147" s="2">
        <v>640</v>
      </c>
      <c r="N147" s="2" t="s">
        <v>27</v>
      </c>
      <c r="O147" s="2">
        <v>40</v>
      </c>
      <c r="P147" s="2">
        <v>15</v>
      </c>
    </row>
    <row r="148" spans="1:16" x14ac:dyDescent="0.25">
      <c r="A148" s="5" t="s">
        <v>174</v>
      </c>
      <c r="B148" s="2" t="s">
        <v>3</v>
      </c>
      <c r="C148" s="2">
        <v>49</v>
      </c>
      <c r="D148" s="5" t="s">
        <v>942</v>
      </c>
      <c r="E148" s="5" t="s">
        <v>1086</v>
      </c>
      <c r="F148" s="6">
        <v>1424</v>
      </c>
      <c r="G148" s="2">
        <v>740</v>
      </c>
      <c r="H148" s="2">
        <v>786</v>
      </c>
      <c r="I148" s="2">
        <v>225</v>
      </c>
      <c r="J148" s="6" t="s">
        <v>23</v>
      </c>
      <c r="K148" s="2">
        <v>120</v>
      </c>
      <c r="L148" s="2" t="s">
        <v>24</v>
      </c>
      <c r="M148" s="2">
        <v>40</v>
      </c>
      <c r="N148" s="2" t="s">
        <v>27</v>
      </c>
      <c r="O148" s="2">
        <v>630</v>
      </c>
      <c r="P148" s="2">
        <v>20</v>
      </c>
    </row>
    <row r="149" spans="1:16" x14ac:dyDescent="0.25">
      <c r="A149" s="5" t="s">
        <v>175</v>
      </c>
      <c r="B149" s="2" t="s">
        <v>15</v>
      </c>
      <c r="C149" s="2">
        <v>50</v>
      </c>
      <c r="D149" s="5" t="s">
        <v>929</v>
      </c>
      <c r="E149" s="5" t="s">
        <v>1087</v>
      </c>
      <c r="F149" s="6">
        <v>1754</v>
      </c>
      <c r="G149" s="2">
        <v>635</v>
      </c>
      <c r="H149" s="2">
        <v>635</v>
      </c>
      <c r="I149" s="2">
        <v>892</v>
      </c>
      <c r="J149" s="6" t="s">
        <v>23</v>
      </c>
      <c r="K149" s="2">
        <v>675</v>
      </c>
      <c r="L149" s="2" t="s">
        <v>24</v>
      </c>
      <c r="M149" s="2">
        <v>42</v>
      </c>
      <c r="N149" s="2" t="s">
        <v>27</v>
      </c>
      <c r="O149" s="2">
        <v>105</v>
      </c>
      <c r="P149" s="2">
        <v>10</v>
      </c>
    </row>
    <row r="150" spans="1:16" x14ac:dyDescent="0.25">
      <c r="A150" s="5" t="s">
        <v>176</v>
      </c>
      <c r="B150" s="2" t="s">
        <v>1</v>
      </c>
      <c r="C150" s="2">
        <v>50</v>
      </c>
      <c r="D150" s="5" t="s">
        <v>930</v>
      </c>
      <c r="E150" s="5" t="s">
        <v>1088</v>
      </c>
      <c r="F150" s="6">
        <v>1225</v>
      </c>
      <c r="G150" s="2">
        <v>360</v>
      </c>
      <c r="H150" s="2">
        <v>963</v>
      </c>
      <c r="I150" s="2">
        <v>496</v>
      </c>
      <c r="J150" s="6" t="s">
        <v>23</v>
      </c>
      <c r="K150" s="2">
        <v>115</v>
      </c>
      <c r="L150" s="2" t="s">
        <v>24</v>
      </c>
      <c r="M150" s="2">
        <v>665</v>
      </c>
      <c r="N150" s="2" t="s">
        <v>27</v>
      </c>
      <c r="O150" s="2">
        <v>42</v>
      </c>
      <c r="P150" s="2">
        <v>15</v>
      </c>
    </row>
    <row r="151" spans="1:16" x14ac:dyDescent="0.25">
      <c r="A151" s="5" t="s">
        <v>177</v>
      </c>
      <c r="B151" s="2" t="s">
        <v>3</v>
      </c>
      <c r="C151" s="2">
        <v>50</v>
      </c>
      <c r="D151" s="5" t="s">
        <v>931</v>
      </c>
      <c r="E151" s="5" t="s">
        <v>1089</v>
      </c>
      <c r="F151" s="6">
        <v>1479</v>
      </c>
      <c r="G151" s="2">
        <v>770</v>
      </c>
      <c r="H151" s="2">
        <v>818</v>
      </c>
      <c r="I151" s="2">
        <v>235</v>
      </c>
      <c r="J151" s="6" t="s">
        <v>23</v>
      </c>
      <c r="K151" s="2">
        <v>125</v>
      </c>
      <c r="L151" s="2" t="s">
        <v>24</v>
      </c>
      <c r="M151" s="2">
        <v>42</v>
      </c>
      <c r="N151" s="2" t="s">
        <v>27</v>
      </c>
      <c r="O151" s="2">
        <v>655</v>
      </c>
      <c r="P151" s="2">
        <v>20</v>
      </c>
    </row>
    <row r="152" spans="1:16" x14ac:dyDescent="0.25">
      <c r="A152" s="5" t="s">
        <v>178</v>
      </c>
      <c r="B152" s="2" t="s">
        <v>15</v>
      </c>
      <c r="C152" s="2">
        <v>51</v>
      </c>
      <c r="D152" s="5" t="s">
        <v>929</v>
      </c>
      <c r="E152" s="5" t="s">
        <v>1090</v>
      </c>
      <c r="F152" s="6">
        <v>1820</v>
      </c>
      <c r="G152" s="2">
        <v>660</v>
      </c>
      <c r="H152" s="2">
        <v>660</v>
      </c>
      <c r="I152" s="2">
        <v>927</v>
      </c>
      <c r="J152" s="6" t="s">
        <v>23</v>
      </c>
      <c r="K152" s="2">
        <v>700</v>
      </c>
      <c r="L152" s="2" t="s">
        <v>24</v>
      </c>
      <c r="M152" s="2">
        <v>44</v>
      </c>
      <c r="N152" s="2" t="s">
        <v>27</v>
      </c>
      <c r="O152" s="2">
        <v>110</v>
      </c>
      <c r="P152" s="2">
        <v>10</v>
      </c>
    </row>
    <row r="153" spans="1:16" x14ac:dyDescent="0.25">
      <c r="A153" s="5" t="s">
        <v>179</v>
      </c>
      <c r="B153" s="2" t="s">
        <v>1</v>
      </c>
      <c r="C153" s="2">
        <v>51</v>
      </c>
      <c r="D153" s="5" t="s">
        <v>930</v>
      </c>
      <c r="E153" s="5" t="s">
        <v>1091</v>
      </c>
      <c r="F153" s="6">
        <v>1270</v>
      </c>
      <c r="G153" s="2">
        <v>375</v>
      </c>
      <c r="H153" s="2">
        <v>1001</v>
      </c>
      <c r="I153" s="2">
        <v>516</v>
      </c>
      <c r="J153" s="6" t="s">
        <v>23</v>
      </c>
      <c r="K153" s="2">
        <v>120</v>
      </c>
      <c r="L153" s="2" t="s">
        <v>24</v>
      </c>
      <c r="M153" s="2">
        <v>690</v>
      </c>
      <c r="N153" s="2" t="s">
        <v>27</v>
      </c>
      <c r="O153" s="2">
        <v>44</v>
      </c>
      <c r="P153" s="2">
        <v>15</v>
      </c>
    </row>
    <row r="154" spans="1:16" x14ac:dyDescent="0.25">
      <c r="A154" s="5" t="s">
        <v>180</v>
      </c>
      <c r="B154" s="2" t="s">
        <v>3</v>
      </c>
      <c r="C154" s="2">
        <v>51</v>
      </c>
      <c r="D154" s="5" t="s">
        <v>931</v>
      </c>
      <c r="E154" s="5" t="s">
        <v>1092</v>
      </c>
      <c r="F154" s="6">
        <v>1535</v>
      </c>
      <c r="G154" s="2">
        <v>800</v>
      </c>
      <c r="H154" s="2">
        <v>851</v>
      </c>
      <c r="I154" s="2">
        <v>245</v>
      </c>
      <c r="J154" s="6" t="s">
        <v>23</v>
      </c>
      <c r="K154" s="2">
        <v>130</v>
      </c>
      <c r="L154" s="2" t="s">
        <v>24</v>
      </c>
      <c r="M154" s="2">
        <v>44</v>
      </c>
      <c r="N154" s="2" t="s">
        <v>27</v>
      </c>
      <c r="O154" s="2">
        <v>680</v>
      </c>
      <c r="P154" s="2">
        <v>20</v>
      </c>
    </row>
    <row r="155" spans="1:16" x14ac:dyDescent="0.25">
      <c r="A155" s="5" t="s">
        <v>181</v>
      </c>
      <c r="B155" s="2" t="s">
        <v>15</v>
      </c>
      <c r="C155" s="2">
        <v>52</v>
      </c>
      <c r="D155" s="5" t="s">
        <v>929</v>
      </c>
      <c r="E155" s="5" t="s">
        <v>1093</v>
      </c>
      <c r="F155" s="6">
        <v>1887</v>
      </c>
      <c r="G155" s="2">
        <v>686</v>
      </c>
      <c r="H155" s="2">
        <v>686</v>
      </c>
      <c r="I155" s="2">
        <v>963</v>
      </c>
      <c r="J155" s="6" t="s">
        <v>23</v>
      </c>
      <c r="K155" s="2">
        <v>726</v>
      </c>
      <c r="L155" s="2" t="s">
        <v>24</v>
      </c>
      <c r="M155" s="2">
        <v>46</v>
      </c>
      <c r="N155" s="2" t="s">
        <v>27</v>
      </c>
      <c r="O155" s="2">
        <v>115</v>
      </c>
      <c r="P155" s="2">
        <v>10</v>
      </c>
    </row>
    <row r="156" spans="1:16" x14ac:dyDescent="0.25">
      <c r="A156" s="5" t="s">
        <v>182</v>
      </c>
      <c r="B156" s="2" t="s">
        <v>1</v>
      </c>
      <c r="C156" s="2">
        <v>52</v>
      </c>
      <c r="D156" s="5" t="s">
        <v>930</v>
      </c>
      <c r="E156" s="5" t="s">
        <v>1094</v>
      </c>
      <c r="F156" s="6">
        <v>1316</v>
      </c>
      <c r="G156" s="2">
        <v>390</v>
      </c>
      <c r="H156" s="2">
        <v>1040</v>
      </c>
      <c r="I156" s="2">
        <v>536</v>
      </c>
      <c r="J156" s="6" t="s">
        <v>23</v>
      </c>
      <c r="K156" s="2">
        <v>125</v>
      </c>
      <c r="L156" s="2" t="s">
        <v>24</v>
      </c>
      <c r="M156" s="2">
        <v>716</v>
      </c>
      <c r="N156" s="2" t="s">
        <v>27</v>
      </c>
      <c r="O156" s="2">
        <v>46</v>
      </c>
      <c r="P156" s="2">
        <v>15</v>
      </c>
    </row>
    <row r="157" spans="1:16" x14ac:dyDescent="0.25">
      <c r="A157" s="5" t="s">
        <v>183</v>
      </c>
      <c r="B157" s="2" t="s">
        <v>3</v>
      </c>
      <c r="C157" s="2">
        <v>52</v>
      </c>
      <c r="D157" s="5" t="s">
        <v>931</v>
      </c>
      <c r="E157" s="5" t="s">
        <v>1095</v>
      </c>
      <c r="F157" s="6">
        <v>1592</v>
      </c>
      <c r="G157" s="2">
        <v>831</v>
      </c>
      <c r="H157" s="2">
        <v>884</v>
      </c>
      <c r="I157" s="2">
        <v>255</v>
      </c>
      <c r="J157" s="6" t="s">
        <v>23</v>
      </c>
      <c r="K157" s="2">
        <v>135</v>
      </c>
      <c r="L157" s="2" t="s">
        <v>24</v>
      </c>
      <c r="M157" s="2">
        <v>46</v>
      </c>
      <c r="N157" s="2" t="s">
        <v>27</v>
      </c>
      <c r="O157" s="2">
        <v>706</v>
      </c>
      <c r="P157" s="2">
        <v>20</v>
      </c>
    </row>
    <row r="158" spans="1:16" x14ac:dyDescent="0.25">
      <c r="A158" s="5" t="s">
        <v>184</v>
      </c>
      <c r="B158" s="2" t="s">
        <v>15</v>
      </c>
      <c r="C158" s="2">
        <v>53</v>
      </c>
      <c r="D158" s="5" t="s">
        <v>929</v>
      </c>
      <c r="E158" s="5" t="s">
        <v>1096</v>
      </c>
      <c r="F158" s="6">
        <v>1955</v>
      </c>
      <c r="G158" s="2">
        <v>712</v>
      </c>
      <c r="H158" s="2">
        <v>712</v>
      </c>
      <c r="I158" s="2">
        <v>1000</v>
      </c>
      <c r="J158" s="6" t="s">
        <v>23</v>
      </c>
      <c r="K158" s="2">
        <v>752</v>
      </c>
      <c r="L158" s="2" t="s">
        <v>24</v>
      </c>
      <c r="M158" s="2">
        <v>48</v>
      </c>
      <c r="N158" s="2" t="s">
        <v>27</v>
      </c>
      <c r="O158" s="2">
        <v>120</v>
      </c>
      <c r="P158" s="2">
        <v>10</v>
      </c>
    </row>
    <row r="159" spans="1:16" x14ac:dyDescent="0.25">
      <c r="A159" s="5" t="s">
        <v>185</v>
      </c>
      <c r="B159" s="2" t="s">
        <v>1</v>
      </c>
      <c r="C159" s="2">
        <v>53</v>
      </c>
      <c r="D159" s="5" t="s">
        <v>930</v>
      </c>
      <c r="E159" s="5" t="s">
        <v>1097</v>
      </c>
      <c r="F159" s="6">
        <v>1363</v>
      </c>
      <c r="G159" s="2">
        <v>405</v>
      </c>
      <c r="H159" s="2">
        <v>1079</v>
      </c>
      <c r="I159" s="2">
        <v>557</v>
      </c>
      <c r="J159" s="6" t="s">
        <v>23</v>
      </c>
      <c r="K159" s="2">
        <v>130</v>
      </c>
      <c r="L159" s="2" t="s">
        <v>24</v>
      </c>
      <c r="M159" s="2">
        <v>742</v>
      </c>
      <c r="N159" s="2" t="s">
        <v>27</v>
      </c>
      <c r="O159" s="2">
        <v>48</v>
      </c>
      <c r="P159" s="2">
        <v>15</v>
      </c>
    </row>
    <row r="160" spans="1:16" x14ac:dyDescent="0.25">
      <c r="A160" s="5" t="s">
        <v>186</v>
      </c>
      <c r="B160" s="2" t="s">
        <v>3</v>
      </c>
      <c r="C160" s="2">
        <v>53</v>
      </c>
      <c r="D160" s="5" t="s">
        <v>931</v>
      </c>
      <c r="E160" s="5" t="s">
        <v>1098</v>
      </c>
      <c r="F160" s="6">
        <v>1650</v>
      </c>
      <c r="G160" s="2">
        <v>862</v>
      </c>
      <c r="H160" s="2">
        <v>918</v>
      </c>
      <c r="I160" s="2">
        <v>265</v>
      </c>
      <c r="J160" s="6" t="s">
        <v>23</v>
      </c>
      <c r="K160" s="2">
        <v>140</v>
      </c>
      <c r="L160" s="2" t="s">
        <v>24</v>
      </c>
      <c r="M160" s="2">
        <v>48</v>
      </c>
      <c r="N160" s="2" t="s">
        <v>27</v>
      </c>
      <c r="O160" s="2">
        <v>732</v>
      </c>
      <c r="P160" s="2">
        <v>20</v>
      </c>
    </row>
    <row r="161" spans="1:16" x14ac:dyDescent="0.25">
      <c r="A161" s="5" t="s">
        <v>187</v>
      </c>
      <c r="B161" s="2" t="s">
        <v>15</v>
      </c>
      <c r="C161" s="2">
        <v>54</v>
      </c>
      <c r="D161" s="5" t="s">
        <v>929</v>
      </c>
      <c r="E161" s="5" t="s">
        <v>1099</v>
      </c>
      <c r="F161" s="6">
        <v>2025</v>
      </c>
      <c r="G161" s="2">
        <v>739</v>
      </c>
      <c r="H161" s="2">
        <v>739</v>
      </c>
      <c r="I161" s="2">
        <v>1037</v>
      </c>
      <c r="J161" s="6" t="s">
        <v>23</v>
      </c>
      <c r="K161" s="2">
        <v>779</v>
      </c>
      <c r="L161" s="2" t="s">
        <v>24</v>
      </c>
      <c r="M161" s="2">
        <v>50</v>
      </c>
      <c r="N161" s="2" t="s">
        <v>27</v>
      </c>
      <c r="O161" s="2">
        <v>125</v>
      </c>
      <c r="P161" s="2">
        <v>10</v>
      </c>
    </row>
    <row r="162" spans="1:16" x14ac:dyDescent="0.25">
      <c r="A162" s="5" t="s">
        <v>188</v>
      </c>
      <c r="B162" s="2" t="s">
        <v>1</v>
      </c>
      <c r="C162" s="2">
        <v>54</v>
      </c>
      <c r="D162" s="5" t="s">
        <v>930</v>
      </c>
      <c r="E162" s="5" t="s">
        <v>1100</v>
      </c>
      <c r="F162" s="6">
        <v>1411</v>
      </c>
      <c r="G162" s="2">
        <v>421</v>
      </c>
      <c r="H162" s="2">
        <v>1119</v>
      </c>
      <c r="I162" s="2">
        <v>578</v>
      </c>
      <c r="J162" s="6" t="s">
        <v>23</v>
      </c>
      <c r="K162" s="2">
        <v>135</v>
      </c>
      <c r="L162" s="2" t="s">
        <v>24</v>
      </c>
      <c r="M162" s="2">
        <v>769</v>
      </c>
      <c r="N162" s="2" t="s">
        <v>27</v>
      </c>
      <c r="O162" s="2">
        <v>50</v>
      </c>
      <c r="P162" s="2">
        <v>15</v>
      </c>
    </row>
    <row r="163" spans="1:16" x14ac:dyDescent="0.25">
      <c r="A163" s="5" t="s">
        <v>189</v>
      </c>
      <c r="B163" s="2" t="s">
        <v>3</v>
      </c>
      <c r="C163" s="2">
        <v>54</v>
      </c>
      <c r="D163" s="5" t="s">
        <v>931</v>
      </c>
      <c r="E163" s="5" t="s">
        <v>1101</v>
      </c>
      <c r="F163" s="6">
        <v>1709</v>
      </c>
      <c r="G163" s="2">
        <v>894</v>
      </c>
      <c r="H163" s="2">
        <v>953</v>
      </c>
      <c r="I163" s="2">
        <v>275</v>
      </c>
      <c r="J163" s="6" t="s">
        <v>23</v>
      </c>
      <c r="K163" s="2">
        <v>145</v>
      </c>
      <c r="L163" s="2" t="s">
        <v>24</v>
      </c>
      <c r="M163" s="2">
        <v>50</v>
      </c>
      <c r="N163" s="2" t="s">
        <v>27</v>
      </c>
      <c r="O163" s="2">
        <v>759</v>
      </c>
      <c r="P163" s="2">
        <v>20</v>
      </c>
    </row>
    <row r="164" spans="1:16" x14ac:dyDescent="0.25">
      <c r="A164" s="5" t="s">
        <v>190</v>
      </c>
      <c r="B164" s="2" t="s">
        <v>15</v>
      </c>
      <c r="C164" s="2">
        <v>55</v>
      </c>
      <c r="D164" s="5" t="s">
        <v>929</v>
      </c>
      <c r="E164" s="5" t="s">
        <v>1102</v>
      </c>
      <c r="F164" s="6">
        <v>2096</v>
      </c>
      <c r="G164" s="2">
        <v>766</v>
      </c>
      <c r="H164" s="2">
        <v>766</v>
      </c>
      <c r="I164" s="2">
        <v>1075</v>
      </c>
      <c r="J164" s="6" t="s">
        <v>23</v>
      </c>
      <c r="K164" s="2">
        <v>806</v>
      </c>
      <c r="L164" s="2" t="s">
        <v>24</v>
      </c>
      <c r="M164" s="2">
        <v>52</v>
      </c>
      <c r="N164" s="2" t="s">
        <v>27</v>
      </c>
      <c r="O164" s="2">
        <v>130</v>
      </c>
      <c r="P164" s="2">
        <v>10</v>
      </c>
    </row>
    <row r="165" spans="1:16" x14ac:dyDescent="0.25">
      <c r="A165" s="5" t="s">
        <v>191</v>
      </c>
      <c r="B165" s="2" t="s">
        <v>1</v>
      </c>
      <c r="C165" s="2">
        <v>55</v>
      </c>
      <c r="D165" s="5" t="s">
        <v>930</v>
      </c>
      <c r="E165" s="5" t="s">
        <v>1103</v>
      </c>
      <c r="F165" s="6">
        <v>1460</v>
      </c>
      <c r="G165" s="2">
        <v>437</v>
      </c>
      <c r="H165" s="2">
        <v>1160</v>
      </c>
      <c r="I165" s="2">
        <v>600</v>
      </c>
      <c r="J165" s="6" t="s">
        <v>23</v>
      </c>
      <c r="K165" s="2">
        <v>140</v>
      </c>
      <c r="L165" s="2" t="s">
        <v>24</v>
      </c>
      <c r="M165" s="2">
        <v>796</v>
      </c>
      <c r="N165" s="2" t="s">
        <v>27</v>
      </c>
      <c r="O165" s="2">
        <v>52</v>
      </c>
      <c r="P165" s="2">
        <v>15</v>
      </c>
    </row>
    <row r="166" spans="1:16" x14ac:dyDescent="0.25">
      <c r="A166" s="5" t="s">
        <v>192</v>
      </c>
      <c r="B166" s="2" t="s">
        <v>3</v>
      </c>
      <c r="C166" s="2">
        <v>55</v>
      </c>
      <c r="D166" s="5" t="s">
        <v>931</v>
      </c>
      <c r="E166" s="5" t="s">
        <v>1104</v>
      </c>
      <c r="F166" s="6">
        <v>1769</v>
      </c>
      <c r="G166" s="2">
        <v>927</v>
      </c>
      <c r="H166" s="2">
        <v>988</v>
      </c>
      <c r="I166" s="2">
        <v>286</v>
      </c>
      <c r="J166" s="6" t="s">
        <v>23</v>
      </c>
      <c r="K166" s="2">
        <v>150</v>
      </c>
      <c r="L166" s="2" t="s">
        <v>24</v>
      </c>
      <c r="M166" s="2">
        <v>52</v>
      </c>
      <c r="N166" s="2" t="s">
        <v>27</v>
      </c>
      <c r="O166" s="2">
        <v>786</v>
      </c>
      <c r="P166" s="2">
        <v>20</v>
      </c>
    </row>
    <row r="167" spans="1:16" x14ac:dyDescent="0.25">
      <c r="A167" s="5" t="s">
        <v>193</v>
      </c>
      <c r="B167" s="2" t="s">
        <v>15</v>
      </c>
      <c r="C167" s="2">
        <v>56</v>
      </c>
      <c r="D167" s="5" t="s">
        <v>929</v>
      </c>
      <c r="E167" s="5" t="s">
        <v>1105</v>
      </c>
      <c r="F167" s="6">
        <v>2168</v>
      </c>
      <c r="G167" s="2">
        <v>794</v>
      </c>
      <c r="H167" s="2">
        <v>794</v>
      </c>
      <c r="I167" s="2">
        <v>1114</v>
      </c>
      <c r="J167" s="6" t="s">
        <v>23</v>
      </c>
      <c r="K167" s="2">
        <v>834</v>
      </c>
      <c r="L167" s="2" t="s">
        <v>24</v>
      </c>
      <c r="M167" s="2">
        <v>54</v>
      </c>
      <c r="N167" s="2" t="s">
        <v>27</v>
      </c>
      <c r="O167" s="2">
        <v>135</v>
      </c>
      <c r="P167" s="2">
        <v>10</v>
      </c>
    </row>
    <row r="168" spans="1:16" x14ac:dyDescent="0.25">
      <c r="A168" s="5" t="s">
        <v>194</v>
      </c>
      <c r="B168" s="2" t="s">
        <v>1</v>
      </c>
      <c r="C168" s="2">
        <v>56</v>
      </c>
      <c r="D168" s="5" t="s">
        <v>930</v>
      </c>
      <c r="E168" s="5" t="s">
        <v>1106</v>
      </c>
      <c r="F168" s="6">
        <v>1510</v>
      </c>
      <c r="G168" s="2">
        <v>453</v>
      </c>
      <c r="H168" s="2">
        <v>1202</v>
      </c>
      <c r="I168" s="2">
        <v>622</v>
      </c>
      <c r="J168" s="6" t="s">
        <v>23</v>
      </c>
      <c r="K168" s="2">
        <v>145</v>
      </c>
      <c r="L168" s="2" t="s">
        <v>24</v>
      </c>
      <c r="M168" s="2">
        <v>824</v>
      </c>
      <c r="N168" s="2" t="s">
        <v>27</v>
      </c>
      <c r="O168" s="2">
        <v>54</v>
      </c>
      <c r="P168" s="2">
        <v>15</v>
      </c>
    </row>
    <row r="169" spans="1:16" x14ac:dyDescent="0.25">
      <c r="A169" s="5" t="s">
        <v>195</v>
      </c>
      <c r="B169" s="2" t="s">
        <v>3</v>
      </c>
      <c r="C169" s="2">
        <v>56</v>
      </c>
      <c r="D169" s="5" t="s">
        <v>931</v>
      </c>
      <c r="E169" s="5" t="s">
        <v>1107</v>
      </c>
      <c r="F169" s="6">
        <v>1830</v>
      </c>
      <c r="G169" s="2">
        <v>960</v>
      </c>
      <c r="H169" s="2">
        <v>1024</v>
      </c>
      <c r="I169" s="2">
        <v>297</v>
      </c>
      <c r="J169" s="6" t="s">
        <v>23</v>
      </c>
      <c r="K169" s="2">
        <v>155</v>
      </c>
      <c r="L169" s="2" t="s">
        <v>24</v>
      </c>
      <c r="M169" s="2">
        <v>54</v>
      </c>
      <c r="N169" s="2" t="s">
        <v>27</v>
      </c>
      <c r="O169" s="2">
        <v>814</v>
      </c>
      <c r="P169" s="2">
        <v>20</v>
      </c>
    </row>
    <row r="170" spans="1:16" x14ac:dyDescent="0.25">
      <c r="A170" s="5" t="s">
        <v>196</v>
      </c>
      <c r="B170" s="2" t="s">
        <v>15</v>
      </c>
      <c r="C170" s="2">
        <v>57</v>
      </c>
      <c r="D170" s="5" t="s">
        <v>929</v>
      </c>
      <c r="E170" s="5" t="s">
        <v>1108</v>
      </c>
      <c r="F170" s="6">
        <v>2242</v>
      </c>
      <c r="G170" s="2">
        <v>822</v>
      </c>
      <c r="H170" s="2">
        <v>822</v>
      </c>
      <c r="I170" s="2">
        <v>1153</v>
      </c>
      <c r="J170" s="6" t="s">
        <v>23</v>
      </c>
      <c r="K170" s="2">
        <v>862</v>
      </c>
      <c r="L170" s="2" t="s">
        <v>24</v>
      </c>
      <c r="M170" s="2">
        <v>56</v>
      </c>
      <c r="N170" s="2" t="s">
        <v>27</v>
      </c>
      <c r="O170" s="2">
        <v>140</v>
      </c>
      <c r="P170" s="2">
        <v>10</v>
      </c>
    </row>
    <row r="171" spans="1:16" x14ac:dyDescent="0.25">
      <c r="A171" s="5" t="s">
        <v>197</v>
      </c>
      <c r="B171" s="2" t="s">
        <v>1</v>
      </c>
      <c r="C171" s="2">
        <v>57</v>
      </c>
      <c r="D171" s="5" t="s">
        <v>930</v>
      </c>
      <c r="E171" s="5" t="s">
        <v>1109</v>
      </c>
      <c r="F171" s="6">
        <v>1561</v>
      </c>
      <c r="G171" s="2">
        <v>470</v>
      </c>
      <c r="H171" s="2">
        <v>1244</v>
      </c>
      <c r="I171" s="2">
        <v>644</v>
      </c>
      <c r="J171" s="6" t="s">
        <v>23</v>
      </c>
      <c r="K171" s="2">
        <v>150</v>
      </c>
      <c r="L171" s="2" t="s">
        <v>24</v>
      </c>
      <c r="M171" s="2">
        <v>852</v>
      </c>
      <c r="N171" s="2" t="s">
        <v>27</v>
      </c>
      <c r="O171" s="2">
        <v>56</v>
      </c>
      <c r="P171" s="2">
        <v>15</v>
      </c>
    </row>
    <row r="172" spans="1:16" x14ac:dyDescent="0.25">
      <c r="A172" s="5" t="s">
        <v>198</v>
      </c>
      <c r="B172" s="2" t="s">
        <v>3</v>
      </c>
      <c r="C172" s="2">
        <v>57</v>
      </c>
      <c r="D172" s="5" t="s">
        <v>931</v>
      </c>
      <c r="E172" s="5" t="s">
        <v>1110</v>
      </c>
      <c r="F172" s="6">
        <v>1892</v>
      </c>
      <c r="G172" s="2">
        <v>994</v>
      </c>
      <c r="H172" s="2">
        <v>1061</v>
      </c>
      <c r="I172" s="2">
        <v>308</v>
      </c>
      <c r="J172" s="6" t="s">
        <v>23</v>
      </c>
      <c r="K172" s="2">
        <v>160</v>
      </c>
      <c r="L172" s="2" t="s">
        <v>24</v>
      </c>
      <c r="M172" s="2">
        <v>56</v>
      </c>
      <c r="N172" s="2" t="s">
        <v>27</v>
      </c>
      <c r="O172" s="2">
        <v>842</v>
      </c>
      <c r="P172" s="2">
        <v>20</v>
      </c>
    </row>
    <row r="173" spans="1:16" x14ac:dyDescent="0.25">
      <c r="A173" s="5" t="s">
        <v>199</v>
      </c>
      <c r="B173" s="2" t="s">
        <v>15</v>
      </c>
      <c r="C173" s="2">
        <v>58</v>
      </c>
      <c r="D173" s="5" t="s">
        <v>929</v>
      </c>
      <c r="E173" s="5" t="s">
        <v>1111</v>
      </c>
      <c r="F173" s="6">
        <v>2317</v>
      </c>
      <c r="G173" s="2">
        <v>851</v>
      </c>
      <c r="H173" s="2">
        <v>851</v>
      </c>
      <c r="I173" s="2">
        <v>1193</v>
      </c>
      <c r="J173" s="6" t="s">
        <v>23</v>
      </c>
      <c r="K173" s="2">
        <v>891</v>
      </c>
      <c r="L173" s="2" t="s">
        <v>24</v>
      </c>
      <c r="M173" s="2">
        <v>58</v>
      </c>
      <c r="N173" s="2" t="s">
        <v>27</v>
      </c>
      <c r="O173" s="2">
        <v>145</v>
      </c>
      <c r="P173" s="2">
        <v>10</v>
      </c>
    </row>
    <row r="174" spans="1:16" x14ac:dyDescent="0.25">
      <c r="A174" s="5" t="s">
        <v>200</v>
      </c>
      <c r="B174" s="2" t="s">
        <v>1</v>
      </c>
      <c r="C174" s="2">
        <v>58</v>
      </c>
      <c r="D174" s="5" t="s">
        <v>930</v>
      </c>
      <c r="E174" s="5" t="s">
        <v>1112</v>
      </c>
      <c r="F174" s="6">
        <v>1613</v>
      </c>
      <c r="G174" s="2">
        <v>487</v>
      </c>
      <c r="H174" s="2">
        <v>1287</v>
      </c>
      <c r="I174" s="2">
        <v>667</v>
      </c>
      <c r="J174" s="6" t="s">
        <v>23</v>
      </c>
      <c r="K174" s="2">
        <v>155</v>
      </c>
      <c r="L174" s="2" t="s">
        <v>24</v>
      </c>
      <c r="M174" s="2">
        <v>881</v>
      </c>
      <c r="N174" s="2" t="s">
        <v>27</v>
      </c>
      <c r="O174" s="2">
        <v>58</v>
      </c>
      <c r="P174" s="2">
        <v>15</v>
      </c>
    </row>
    <row r="175" spans="1:16" x14ac:dyDescent="0.25">
      <c r="A175" s="5" t="s">
        <v>201</v>
      </c>
      <c r="B175" s="2" t="s">
        <v>3</v>
      </c>
      <c r="C175" s="2">
        <v>58</v>
      </c>
      <c r="D175" s="5" t="s">
        <v>931</v>
      </c>
      <c r="E175" s="5" t="s">
        <v>1113</v>
      </c>
      <c r="F175" s="6">
        <v>1955</v>
      </c>
      <c r="G175" s="2">
        <v>1028</v>
      </c>
      <c r="H175" s="2">
        <v>1098</v>
      </c>
      <c r="I175" s="2">
        <v>319</v>
      </c>
      <c r="J175" s="6" t="s">
        <v>23</v>
      </c>
      <c r="K175" s="2">
        <v>165</v>
      </c>
      <c r="L175" s="2" t="s">
        <v>24</v>
      </c>
      <c r="M175" s="2">
        <v>58</v>
      </c>
      <c r="N175" s="2" t="s">
        <v>27</v>
      </c>
      <c r="O175" s="2">
        <v>871</v>
      </c>
      <c r="P175" s="2">
        <v>20</v>
      </c>
    </row>
    <row r="176" spans="1:16" x14ac:dyDescent="0.25">
      <c r="A176" s="5" t="s">
        <v>202</v>
      </c>
      <c r="B176" s="2" t="s">
        <v>15</v>
      </c>
      <c r="C176" s="2">
        <v>59</v>
      </c>
      <c r="D176" s="5" t="s">
        <v>929</v>
      </c>
      <c r="E176" s="5" t="s">
        <v>1114</v>
      </c>
      <c r="F176" s="6">
        <v>2393</v>
      </c>
      <c r="G176" s="2">
        <v>880</v>
      </c>
      <c r="H176" s="2">
        <v>880</v>
      </c>
      <c r="I176" s="2">
        <v>1234</v>
      </c>
      <c r="J176" s="6" t="s">
        <v>23</v>
      </c>
      <c r="K176" s="2">
        <v>920</v>
      </c>
      <c r="L176" s="2" t="s">
        <v>24</v>
      </c>
      <c r="M176" s="2">
        <v>60</v>
      </c>
      <c r="N176" s="2" t="s">
        <v>27</v>
      </c>
      <c r="O176" s="2">
        <v>150</v>
      </c>
      <c r="P176" s="2">
        <v>10</v>
      </c>
    </row>
    <row r="177" spans="1:16" x14ac:dyDescent="0.25">
      <c r="A177" s="5" t="s">
        <v>203</v>
      </c>
      <c r="B177" s="2" t="s">
        <v>1</v>
      </c>
      <c r="C177" s="2">
        <v>59</v>
      </c>
      <c r="D177" s="5" t="s">
        <v>930</v>
      </c>
      <c r="E177" s="5" t="s">
        <v>1115</v>
      </c>
      <c r="F177" s="6">
        <v>1666</v>
      </c>
      <c r="G177" s="2">
        <v>504</v>
      </c>
      <c r="H177" s="2">
        <v>1331</v>
      </c>
      <c r="I177" s="2">
        <v>690</v>
      </c>
      <c r="J177" s="6" t="s">
        <v>23</v>
      </c>
      <c r="K177" s="2">
        <v>160</v>
      </c>
      <c r="L177" s="2" t="s">
        <v>24</v>
      </c>
      <c r="M177" s="2">
        <v>910</v>
      </c>
      <c r="N177" s="2" t="s">
        <v>27</v>
      </c>
      <c r="O177" s="2">
        <v>60</v>
      </c>
      <c r="P177" s="2">
        <v>15</v>
      </c>
    </row>
    <row r="178" spans="1:16" x14ac:dyDescent="0.25">
      <c r="A178" s="5" t="s">
        <v>204</v>
      </c>
      <c r="B178" s="2" t="s">
        <v>3</v>
      </c>
      <c r="C178" s="2">
        <v>59</v>
      </c>
      <c r="D178" s="5" t="s">
        <v>931</v>
      </c>
      <c r="E178" s="5" t="s">
        <v>1116</v>
      </c>
      <c r="F178" s="6">
        <v>2019</v>
      </c>
      <c r="G178" s="2">
        <v>1063</v>
      </c>
      <c r="H178" s="2">
        <v>1136</v>
      </c>
      <c r="I178" s="2">
        <v>330</v>
      </c>
      <c r="J178" s="6" t="s">
        <v>23</v>
      </c>
      <c r="K178" s="2">
        <v>170</v>
      </c>
      <c r="L178" s="2" t="s">
        <v>24</v>
      </c>
      <c r="M178" s="2">
        <v>60</v>
      </c>
      <c r="N178" s="2" t="s">
        <v>27</v>
      </c>
      <c r="O178" s="2">
        <v>900</v>
      </c>
      <c r="P178" s="2">
        <v>20</v>
      </c>
    </row>
    <row r="179" spans="1:16" x14ac:dyDescent="0.25">
      <c r="A179" s="5" t="s">
        <v>205</v>
      </c>
      <c r="B179" s="2" t="s">
        <v>15</v>
      </c>
      <c r="C179" s="2">
        <v>60</v>
      </c>
      <c r="D179" s="5" t="s">
        <v>929</v>
      </c>
      <c r="E179" s="5" t="s">
        <v>1117</v>
      </c>
      <c r="F179" s="6">
        <v>2471</v>
      </c>
      <c r="G179" s="2">
        <v>910</v>
      </c>
      <c r="H179" s="2">
        <v>910</v>
      </c>
      <c r="I179" s="2">
        <v>1276</v>
      </c>
      <c r="J179" s="6" t="s">
        <v>23</v>
      </c>
      <c r="K179" s="2">
        <v>950</v>
      </c>
      <c r="L179" s="2" t="s">
        <v>24</v>
      </c>
      <c r="M179" s="2">
        <v>63</v>
      </c>
      <c r="N179" s="2" t="s">
        <v>27</v>
      </c>
      <c r="O179" s="2">
        <v>156</v>
      </c>
      <c r="P179" s="2">
        <v>10</v>
      </c>
    </row>
    <row r="180" spans="1:16" x14ac:dyDescent="0.25">
      <c r="A180" s="5" t="s">
        <v>206</v>
      </c>
      <c r="B180" s="2" t="s">
        <v>1</v>
      </c>
      <c r="C180" s="2">
        <v>60</v>
      </c>
      <c r="D180" s="5" t="s">
        <v>930</v>
      </c>
      <c r="E180" s="5" t="s">
        <v>1118</v>
      </c>
      <c r="F180" s="6">
        <v>1720</v>
      </c>
      <c r="G180" s="2">
        <v>522</v>
      </c>
      <c r="H180" s="2">
        <v>1376</v>
      </c>
      <c r="I180" s="2">
        <v>714</v>
      </c>
      <c r="J180" s="6" t="s">
        <v>23</v>
      </c>
      <c r="K180" s="2">
        <v>166</v>
      </c>
      <c r="L180" s="2" t="s">
        <v>24</v>
      </c>
      <c r="M180" s="2">
        <v>940</v>
      </c>
      <c r="N180" s="2" t="s">
        <v>27</v>
      </c>
      <c r="O180" s="2">
        <v>63</v>
      </c>
      <c r="P180" s="2">
        <v>15</v>
      </c>
    </row>
    <row r="181" spans="1:16" x14ac:dyDescent="0.25">
      <c r="A181" s="5" t="s">
        <v>207</v>
      </c>
      <c r="B181" s="2" t="s">
        <v>3</v>
      </c>
      <c r="C181" s="2">
        <v>60</v>
      </c>
      <c r="D181" s="5" t="s">
        <v>931</v>
      </c>
      <c r="E181" s="5" t="s">
        <v>1119</v>
      </c>
      <c r="F181" s="6">
        <v>2085</v>
      </c>
      <c r="G181" s="2">
        <v>1099</v>
      </c>
      <c r="H181" s="2">
        <v>1175</v>
      </c>
      <c r="I181" s="2">
        <v>342</v>
      </c>
      <c r="J181" s="6" t="s">
        <v>23</v>
      </c>
      <c r="K181" s="2">
        <v>176</v>
      </c>
      <c r="L181" s="2" t="s">
        <v>24</v>
      </c>
      <c r="M181" s="2">
        <v>63</v>
      </c>
      <c r="N181" s="2" t="s">
        <v>27</v>
      </c>
      <c r="O181" s="2">
        <v>930</v>
      </c>
      <c r="P181" s="2">
        <v>20</v>
      </c>
    </row>
    <row r="182" spans="1:16" x14ac:dyDescent="0.25">
      <c r="A182" s="5" t="s">
        <v>208</v>
      </c>
      <c r="B182" s="2" t="s">
        <v>15</v>
      </c>
      <c r="C182" s="2">
        <v>61</v>
      </c>
      <c r="D182" s="5" t="s">
        <v>929</v>
      </c>
      <c r="E182" s="5" t="s">
        <v>1120</v>
      </c>
      <c r="F182" s="6">
        <v>2550</v>
      </c>
      <c r="G182" s="2">
        <v>940</v>
      </c>
      <c r="H182" s="2">
        <v>940</v>
      </c>
      <c r="I182" s="2">
        <v>1318</v>
      </c>
      <c r="J182" s="6" t="s">
        <v>23</v>
      </c>
      <c r="K182" s="2">
        <v>980</v>
      </c>
      <c r="L182" s="2" t="s">
        <v>24</v>
      </c>
      <c r="M182" s="2">
        <v>66</v>
      </c>
      <c r="N182" s="2" t="s">
        <v>27</v>
      </c>
      <c r="O182" s="2">
        <v>162</v>
      </c>
      <c r="P182" s="2">
        <v>10</v>
      </c>
    </row>
    <row r="183" spans="1:16" x14ac:dyDescent="0.25">
      <c r="A183" s="5" t="s">
        <v>209</v>
      </c>
      <c r="B183" s="2" t="s">
        <v>1</v>
      </c>
      <c r="C183" s="2">
        <v>61</v>
      </c>
      <c r="D183" s="5" t="s">
        <v>930</v>
      </c>
      <c r="E183" s="5" t="s">
        <v>1121</v>
      </c>
      <c r="F183" s="6">
        <v>1774</v>
      </c>
      <c r="G183" s="2">
        <v>540</v>
      </c>
      <c r="H183" s="2">
        <v>1421</v>
      </c>
      <c r="I183" s="2">
        <v>738</v>
      </c>
      <c r="J183" s="6" t="s">
        <v>23</v>
      </c>
      <c r="K183" s="2">
        <v>172</v>
      </c>
      <c r="L183" s="2" t="s">
        <v>24</v>
      </c>
      <c r="M183" s="2">
        <v>970</v>
      </c>
      <c r="N183" s="2" t="s">
        <v>27</v>
      </c>
      <c r="O183" s="2">
        <v>66</v>
      </c>
      <c r="P183" s="2">
        <v>15</v>
      </c>
    </row>
    <row r="184" spans="1:16" x14ac:dyDescent="0.25">
      <c r="A184" s="5" t="s">
        <v>210</v>
      </c>
      <c r="B184" s="2" t="s">
        <v>3</v>
      </c>
      <c r="C184" s="2">
        <v>61</v>
      </c>
      <c r="D184" s="5" t="s">
        <v>931</v>
      </c>
      <c r="E184" s="5" t="s">
        <v>1122</v>
      </c>
      <c r="F184" s="6">
        <v>2152</v>
      </c>
      <c r="G184" s="2">
        <v>1135</v>
      </c>
      <c r="H184" s="2">
        <v>1214</v>
      </c>
      <c r="I184" s="2">
        <v>354</v>
      </c>
      <c r="J184" s="6" t="s">
        <v>23</v>
      </c>
      <c r="K184" s="2">
        <v>182</v>
      </c>
      <c r="L184" s="2" t="s">
        <v>24</v>
      </c>
      <c r="M184" s="2">
        <v>66</v>
      </c>
      <c r="N184" s="2" t="s">
        <v>27</v>
      </c>
      <c r="O184" s="2">
        <v>960</v>
      </c>
      <c r="P184" s="2">
        <v>20</v>
      </c>
    </row>
    <row r="185" spans="1:16" x14ac:dyDescent="0.25">
      <c r="A185" s="5" t="s">
        <v>211</v>
      </c>
      <c r="B185" s="2" t="s">
        <v>15</v>
      </c>
      <c r="C185" s="2">
        <v>62</v>
      </c>
      <c r="D185" s="5" t="s">
        <v>929</v>
      </c>
      <c r="E185" s="5" t="s">
        <v>1123</v>
      </c>
      <c r="F185" s="6">
        <v>2630</v>
      </c>
      <c r="G185" s="2">
        <v>971</v>
      </c>
      <c r="H185" s="2">
        <v>971</v>
      </c>
      <c r="I185" s="2">
        <v>1361</v>
      </c>
      <c r="J185" s="6" t="s">
        <v>23</v>
      </c>
      <c r="K185" s="2">
        <v>1011</v>
      </c>
      <c r="L185" s="2" t="s">
        <v>24</v>
      </c>
      <c r="M185" s="2">
        <v>69</v>
      </c>
      <c r="N185" s="2" t="s">
        <v>27</v>
      </c>
      <c r="O185" s="2">
        <v>168</v>
      </c>
      <c r="P185" s="2">
        <v>10</v>
      </c>
    </row>
    <row r="186" spans="1:16" x14ac:dyDescent="0.25">
      <c r="A186" s="5" t="s">
        <v>212</v>
      </c>
      <c r="B186" s="2" t="s">
        <v>1</v>
      </c>
      <c r="C186" s="2">
        <v>62</v>
      </c>
      <c r="D186" s="5" t="s">
        <v>930</v>
      </c>
      <c r="E186" s="5" t="s">
        <v>1124</v>
      </c>
      <c r="F186" s="6">
        <v>1829</v>
      </c>
      <c r="G186" s="2">
        <v>558</v>
      </c>
      <c r="H186" s="2">
        <v>1467</v>
      </c>
      <c r="I186" s="2">
        <v>762</v>
      </c>
      <c r="J186" s="6" t="s">
        <v>23</v>
      </c>
      <c r="K186" s="2">
        <v>178</v>
      </c>
      <c r="L186" s="2" t="s">
        <v>24</v>
      </c>
      <c r="M186" s="2">
        <v>1001</v>
      </c>
      <c r="N186" s="2" t="s">
        <v>27</v>
      </c>
      <c r="O186" s="2">
        <v>69</v>
      </c>
      <c r="P186" s="2">
        <v>15</v>
      </c>
    </row>
    <row r="187" spans="1:16" x14ac:dyDescent="0.25">
      <c r="A187" s="5" t="s">
        <v>213</v>
      </c>
      <c r="B187" s="2" t="s">
        <v>3</v>
      </c>
      <c r="C187" s="2">
        <v>62</v>
      </c>
      <c r="D187" s="5" t="s">
        <v>931</v>
      </c>
      <c r="E187" s="5" t="s">
        <v>1125</v>
      </c>
      <c r="F187" s="6">
        <v>2220</v>
      </c>
      <c r="G187" s="2">
        <v>1172</v>
      </c>
      <c r="H187" s="2">
        <v>1254</v>
      </c>
      <c r="I187" s="2">
        <v>366</v>
      </c>
      <c r="J187" s="6" t="s">
        <v>23</v>
      </c>
      <c r="K187" s="2">
        <v>188</v>
      </c>
      <c r="L187" s="2" t="s">
        <v>24</v>
      </c>
      <c r="M187" s="2">
        <v>69</v>
      </c>
      <c r="N187" s="2" t="s">
        <v>27</v>
      </c>
      <c r="O187" s="2">
        <v>991</v>
      </c>
      <c r="P187" s="2">
        <v>20</v>
      </c>
    </row>
    <row r="188" spans="1:16" x14ac:dyDescent="0.25">
      <c r="A188" s="5" t="s">
        <v>214</v>
      </c>
      <c r="B188" s="2" t="s">
        <v>15</v>
      </c>
      <c r="C188" s="2">
        <v>63</v>
      </c>
      <c r="D188" s="5" t="s">
        <v>929</v>
      </c>
      <c r="E188" s="5" t="s">
        <v>1126</v>
      </c>
      <c r="F188" s="6">
        <v>2711</v>
      </c>
      <c r="G188" s="2">
        <v>1002</v>
      </c>
      <c r="H188" s="2">
        <v>1002</v>
      </c>
      <c r="I188" s="2">
        <v>1405</v>
      </c>
      <c r="J188" s="6" t="s">
        <v>23</v>
      </c>
      <c r="K188" s="2">
        <v>1042</v>
      </c>
      <c r="L188" s="2" t="s">
        <v>24</v>
      </c>
      <c r="M188" s="2">
        <v>72</v>
      </c>
      <c r="N188" s="2" t="s">
        <v>27</v>
      </c>
      <c r="O188" s="2">
        <v>174</v>
      </c>
      <c r="P188" s="2">
        <v>10</v>
      </c>
    </row>
    <row r="189" spans="1:16" x14ac:dyDescent="0.25">
      <c r="A189" s="5" t="s">
        <v>215</v>
      </c>
      <c r="B189" s="2" t="s">
        <v>1</v>
      </c>
      <c r="C189" s="2">
        <v>63</v>
      </c>
      <c r="D189" s="5" t="s">
        <v>930</v>
      </c>
      <c r="E189" s="5" t="s">
        <v>1127</v>
      </c>
      <c r="F189" s="6">
        <v>1885</v>
      </c>
      <c r="G189" s="2">
        <v>576</v>
      </c>
      <c r="H189" s="2">
        <v>1514</v>
      </c>
      <c r="I189" s="2">
        <v>787</v>
      </c>
      <c r="J189" s="6" t="s">
        <v>23</v>
      </c>
      <c r="K189" s="2">
        <v>184</v>
      </c>
      <c r="L189" s="2" t="s">
        <v>24</v>
      </c>
      <c r="M189" s="2">
        <v>1032</v>
      </c>
      <c r="N189" s="2" t="s">
        <v>27</v>
      </c>
      <c r="O189" s="2">
        <v>72</v>
      </c>
      <c r="P189" s="2">
        <v>15</v>
      </c>
    </row>
    <row r="190" spans="1:16" x14ac:dyDescent="0.25">
      <c r="A190" s="5" t="s">
        <v>216</v>
      </c>
      <c r="B190" s="2" t="s">
        <v>3</v>
      </c>
      <c r="C190" s="2">
        <v>63</v>
      </c>
      <c r="D190" s="5" t="s">
        <v>931</v>
      </c>
      <c r="E190" s="5" t="s">
        <v>1128</v>
      </c>
      <c r="F190" s="6">
        <v>2289</v>
      </c>
      <c r="G190" s="2">
        <v>1209</v>
      </c>
      <c r="H190" s="2">
        <v>1294</v>
      </c>
      <c r="I190" s="2">
        <v>378</v>
      </c>
      <c r="J190" s="6" t="s">
        <v>23</v>
      </c>
      <c r="K190" s="2">
        <v>194</v>
      </c>
      <c r="L190" s="2" t="s">
        <v>24</v>
      </c>
      <c r="M190" s="2">
        <v>72</v>
      </c>
      <c r="N190" s="2" t="s">
        <v>27</v>
      </c>
      <c r="O190" s="2">
        <v>1022</v>
      </c>
      <c r="P190" s="2">
        <v>20</v>
      </c>
    </row>
    <row r="191" spans="1:16" x14ac:dyDescent="0.25">
      <c r="A191" s="5" t="s">
        <v>217</v>
      </c>
      <c r="B191" s="2" t="s">
        <v>15</v>
      </c>
      <c r="C191" s="2">
        <v>64</v>
      </c>
      <c r="D191" s="5" t="s">
        <v>929</v>
      </c>
      <c r="E191" s="5" t="s">
        <v>1129</v>
      </c>
      <c r="F191" s="6">
        <v>2794</v>
      </c>
      <c r="G191" s="2">
        <v>1034</v>
      </c>
      <c r="H191" s="2">
        <v>1034</v>
      </c>
      <c r="I191" s="2">
        <v>1449</v>
      </c>
      <c r="J191" s="6" t="s">
        <v>23</v>
      </c>
      <c r="K191" s="2">
        <v>1074</v>
      </c>
      <c r="L191" s="2" t="s">
        <v>24</v>
      </c>
      <c r="M191" s="2">
        <v>75</v>
      </c>
      <c r="N191" s="2" t="s">
        <v>27</v>
      </c>
      <c r="O191" s="2">
        <v>180</v>
      </c>
      <c r="P191" s="2">
        <v>10</v>
      </c>
    </row>
    <row r="192" spans="1:16" x14ac:dyDescent="0.25">
      <c r="A192" s="5" t="s">
        <v>218</v>
      </c>
      <c r="B192" s="2" t="s">
        <v>1</v>
      </c>
      <c r="C192" s="2">
        <v>64</v>
      </c>
      <c r="D192" s="5" t="s">
        <v>930</v>
      </c>
      <c r="E192" s="5" t="s">
        <v>1130</v>
      </c>
      <c r="F192" s="6">
        <v>1942</v>
      </c>
      <c r="G192" s="2">
        <v>595</v>
      </c>
      <c r="H192" s="2">
        <v>1562</v>
      </c>
      <c r="I192" s="2">
        <v>812</v>
      </c>
      <c r="J192" s="6" t="s">
        <v>23</v>
      </c>
      <c r="K192" s="2">
        <v>190</v>
      </c>
      <c r="L192" s="2" t="s">
        <v>24</v>
      </c>
      <c r="M192" s="2">
        <v>1064</v>
      </c>
      <c r="N192" s="2" t="s">
        <v>27</v>
      </c>
      <c r="O192" s="2">
        <v>75</v>
      </c>
      <c r="P192" s="2">
        <v>15</v>
      </c>
    </row>
    <row r="193" spans="1:16" x14ac:dyDescent="0.25">
      <c r="A193" s="5" t="s">
        <v>219</v>
      </c>
      <c r="B193" s="2" t="s">
        <v>3</v>
      </c>
      <c r="C193" s="2">
        <v>64</v>
      </c>
      <c r="D193" s="5" t="s">
        <v>931</v>
      </c>
      <c r="E193" s="5" t="s">
        <v>1131</v>
      </c>
      <c r="F193" s="6">
        <v>2359</v>
      </c>
      <c r="G193" s="2">
        <v>1247</v>
      </c>
      <c r="H193" s="2">
        <v>1335</v>
      </c>
      <c r="I193" s="2">
        <v>390</v>
      </c>
      <c r="J193" s="6" t="s">
        <v>23</v>
      </c>
      <c r="K193" s="2">
        <v>200</v>
      </c>
      <c r="L193" s="2" t="s">
        <v>24</v>
      </c>
      <c r="M193" s="2">
        <v>75</v>
      </c>
      <c r="N193" s="2" t="s">
        <v>27</v>
      </c>
      <c r="O193" s="2">
        <v>1054</v>
      </c>
      <c r="P193" s="2">
        <v>20</v>
      </c>
    </row>
    <row r="194" spans="1:16" x14ac:dyDescent="0.25">
      <c r="A194" s="5" t="s">
        <v>220</v>
      </c>
      <c r="B194" s="2" t="s">
        <v>15</v>
      </c>
      <c r="C194" s="2">
        <v>65</v>
      </c>
      <c r="D194" s="5" t="s">
        <v>929</v>
      </c>
      <c r="E194" s="5" t="s">
        <v>1132</v>
      </c>
      <c r="F194" s="6">
        <v>2878</v>
      </c>
      <c r="G194" s="2">
        <v>1066</v>
      </c>
      <c r="H194" s="2">
        <v>1066</v>
      </c>
      <c r="I194" s="2">
        <v>1494</v>
      </c>
      <c r="J194" s="6" t="s">
        <v>23</v>
      </c>
      <c r="K194" s="2">
        <v>1106</v>
      </c>
      <c r="L194" s="2" t="s">
        <v>24</v>
      </c>
      <c r="M194" s="2">
        <v>78</v>
      </c>
      <c r="N194" s="2" t="s">
        <v>27</v>
      </c>
      <c r="O194" s="2">
        <v>186</v>
      </c>
      <c r="P194" s="2">
        <v>10</v>
      </c>
    </row>
    <row r="195" spans="1:16" x14ac:dyDescent="0.25">
      <c r="A195" s="5" t="s">
        <v>221</v>
      </c>
      <c r="B195" s="2" t="s">
        <v>1</v>
      </c>
      <c r="C195" s="2">
        <v>65</v>
      </c>
      <c r="D195" s="5" t="s">
        <v>930</v>
      </c>
      <c r="E195" s="5" t="s">
        <v>1133</v>
      </c>
      <c r="F195" s="6">
        <v>2000</v>
      </c>
      <c r="G195" s="2">
        <v>614</v>
      </c>
      <c r="H195" s="2">
        <v>1610</v>
      </c>
      <c r="I195" s="2">
        <v>838</v>
      </c>
      <c r="J195" s="6" t="s">
        <v>23</v>
      </c>
      <c r="K195" s="2">
        <v>196</v>
      </c>
      <c r="L195" s="2" t="s">
        <v>24</v>
      </c>
      <c r="M195" s="2">
        <v>1096</v>
      </c>
      <c r="N195" s="2" t="s">
        <v>27</v>
      </c>
      <c r="O195" s="2">
        <v>78</v>
      </c>
      <c r="P195" s="2">
        <v>15</v>
      </c>
    </row>
    <row r="196" spans="1:16" x14ac:dyDescent="0.25">
      <c r="A196" s="5" t="s">
        <v>222</v>
      </c>
      <c r="B196" s="2" t="s">
        <v>3</v>
      </c>
      <c r="C196" s="2">
        <v>65</v>
      </c>
      <c r="D196" s="5" t="s">
        <v>931</v>
      </c>
      <c r="E196" s="5" t="s">
        <v>1134</v>
      </c>
      <c r="F196" s="6">
        <v>2430</v>
      </c>
      <c r="G196" s="2">
        <v>1286</v>
      </c>
      <c r="H196" s="2">
        <v>1377</v>
      </c>
      <c r="I196" s="2">
        <v>403</v>
      </c>
      <c r="J196" s="6" t="s">
        <v>23</v>
      </c>
      <c r="K196" s="2">
        <v>206</v>
      </c>
      <c r="L196" s="2" t="s">
        <v>24</v>
      </c>
      <c r="M196" s="2">
        <v>78</v>
      </c>
      <c r="N196" s="2" t="s">
        <v>27</v>
      </c>
      <c r="O196" s="2">
        <v>1086</v>
      </c>
      <c r="P196" s="2">
        <v>20</v>
      </c>
    </row>
    <row r="197" spans="1:16" x14ac:dyDescent="0.25">
      <c r="A197" s="5" t="s">
        <v>223</v>
      </c>
      <c r="B197" s="2" t="s">
        <v>15</v>
      </c>
      <c r="C197" s="2">
        <v>66</v>
      </c>
      <c r="D197" s="5" t="s">
        <v>929</v>
      </c>
      <c r="E197" s="5" t="s">
        <v>1135</v>
      </c>
      <c r="F197" s="6">
        <v>2963</v>
      </c>
      <c r="G197" s="2">
        <v>1099</v>
      </c>
      <c r="H197" s="2">
        <v>1099</v>
      </c>
      <c r="I197" s="2">
        <v>1540</v>
      </c>
      <c r="J197" s="6" t="s">
        <v>23</v>
      </c>
      <c r="K197" s="2">
        <v>1139</v>
      </c>
      <c r="L197" s="2" t="s">
        <v>24</v>
      </c>
      <c r="M197" s="2">
        <v>81</v>
      </c>
      <c r="N197" s="2" t="s">
        <v>27</v>
      </c>
      <c r="O197" s="2">
        <v>192</v>
      </c>
      <c r="P197" s="2">
        <v>10</v>
      </c>
    </row>
    <row r="198" spans="1:16" x14ac:dyDescent="0.25">
      <c r="A198" s="5" t="s">
        <v>224</v>
      </c>
      <c r="B198" s="2" t="s">
        <v>1</v>
      </c>
      <c r="C198" s="2">
        <v>66</v>
      </c>
      <c r="D198" s="5" t="s">
        <v>930</v>
      </c>
      <c r="E198" s="5" t="s">
        <v>1136</v>
      </c>
      <c r="F198" s="6">
        <v>2059</v>
      </c>
      <c r="G198" s="2">
        <v>633</v>
      </c>
      <c r="H198" s="2">
        <v>1659</v>
      </c>
      <c r="I198" s="2">
        <v>864</v>
      </c>
      <c r="J198" s="6" t="s">
        <v>23</v>
      </c>
      <c r="K198" s="2">
        <v>202</v>
      </c>
      <c r="L198" s="2" t="s">
        <v>24</v>
      </c>
      <c r="M198" s="2">
        <v>1129</v>
      </c>
      <c r="N198" s="2" t="s">
        <v>27</v>
      </c>
      <c r="O198" s="2">
        <v>81</v>
      </c>
      <c r="P198" s="2">
        <v>15</v>
      </c>
    </row>
    <row r="199" spans="1:16" x14ac:dyDescent="0.25">
      <c r="A199" s="5" t="s">
        <v>225</v>
      </c>
      <c r="B199" s="2" t="s">
        <v>3</v>
      </c>
      <c r="C199" s="2">
        <v>66</v>
      </c>
      <c r="D199" s="5" t="s">
        <v>931</v>
      </c>
      <c r="E199" s="5" t="s">
        <v>1137</v>
      </c>
      <c r="F199" s="6">
        <v>2502</v>
      </c>
      <c r="G199" s="2">
        <v>1325</v>
      </c>
      <c r="H199" s="2">
        <v>1419</v>
      </c>
      <c r="I199" s="2">
        <v>416</v>
      </c>
      <c r="J199" s="6" t="s">
        <v>23</v>
      </c>
      <c r="K199" s="2">
        <v>212</v>
      </c>
      <c r="L199" s="2" t="s">
        <v>24</v>
      </c>
      <c r="M199" s="2">
        <v>81</v>
      </c>
      <c r="N199" s="2" t="s">
        <v>27</v>
      </c>
      <c r="O199" s="2">
        <v>1119</v>
      </c>
      <c r="P199" s="2">
        <v>20</v>
      </c>
    </row>
    <row r="200" spans="1:16" x14ac:dyDescent="0.25">
      <c r="A200" s="5" t="s">
        <v>226</v>
      </c>
      <c r="B200" s="2" t="s">
        <v>15</v>
      </c>
      <c r="C200" s="2">
        <v>67</v>
      </c>
      <c r="D200" s="5" t="s">
        <v>929</v>
      </c>
      <c r="E200" s="5" t="s">
        <v>1138</v>
      </c>
      <c r="F200" s="6">
        <v>3050</v>
      </c>
      <c r="G200" s="2">
        <v>1132</v>
      </c>
      <c r="H200" s="2">
        <v>1132</v>
      </c>
      <c r="I200" s="2">
        <v>1586</v>
      </c>
      <c r="J200" s="6" t="s">
        <v>23</v>
      </c>
      <c r="K200" s="2">
        <v>1172</v>
      </c>
      <c r="L200" s="2" t="s">
        <v>24</v>
      </c>
      <c r="M200" s="2">
        <v>84</v>
      </c>
      <c r="N200" s="2" t="s">
        <v>27</v>
      </c>
      <c r="O200" s="2">
        <v>198</v>
      </c>
      <c r="P200" s="2">
        <v>10</v>
      </c>
    </row>
    <row r="201" spans="1:16" x14ac:dyDescent="0.25">
      <c r="A201" s="5" t="s">
        <v>227</v>
      </c>
      <c r="B201" s="2" t="s">
        <v>1</v>
      </c>
      <c r="C201" s="2">
        <v>67</v>
      </c>
      <c r="D201" s="5" t="s">
        <v>930</v>
      </c>
      <c r="E201" s="5" t="s">
        <v>1139</v>
      </c>
      <c r="F201" s="6">
        <v>2119</v>
      </c>
      <c r="G201" s="2">
        <v>653</v>
      </c>
      <c r="H201" s="2">
        <v>1709</v>
      </c>
      <c r="I201" s="2">
        <v>890</v>
      </c>
      <c r="J201" s="6" t="s">
        <v>23</v>
      </c>
      <c r="K201" s="2">
        <v>208</v>
      </c>
      <c r="L201" s="2" t="s">
        <v>24</v>
      </c>
      <c r="M201" s="2">
        <v>1162</v>
      </c>
      <c r="N201" s="2" t="s">
        <v>27</v>
      </c>
      <c r="O201" s="2">
        <v>84</v>
      </c>
      <c r="P201" s="2">
        <v>15</v>
      </c>
    </row>
    <row r="202" spans="1:16" x14ac:dyDescent="0.25">
      <c r="A202" s="5" t="s">
        <v>228</v>
      </c>
      <c r="B202" s="2" t="s">
        <v>3</v>
      </c>
      <c r="C202" s="2">
        <v>67</v>
      </c>
      <c r="D202" s="5" t="s">
        <v>931</v>
      </c>
      <c r="E202" s="5" t="s">
        <v>1140</v>
      </c>
      <c r="F202" s="6">
        <v>2575</v>
      </c>
      <c r="G202" s="2">
        <v>1365</v>
      </c>
      <c r="H202" s="2">
        <v>1462</v>
      </c>
      <c r="I202" s="2">
        <v>429</v>
      </c>
      <c r="J202" s="6" t="s">
        <v>23</v>
      </c>
      <c r="K202" s="2">
        <v>218</v>
      </c>
      <c r="L202" s="2" t="s">
        <v>24</v>
      </c>
      <c r="M202" s="2">
        <v>84</v>
      </c>
      <c r="N202" s="2" t="s">
        <v>27</v>
      </c>
      <c r="O202" s="2">
        <v>1152</v>
      </c>
      <c r="P202" s="2">
        <v>20</v>
      </c>
    </row>
    <row r="203" spans="1:16" x14ac:dyDescent="0.25">
      <c r="A203" s="5" t="s">
        <v>229</v>
      </c>
      <c r="B203" s="2" t="s">
        <v>15</v>
      </c>
      <c r="C203" s="2">
        <v>68</v>
      </c>
      <c r="D203" s="5" t="s">
        <v>929</v>
      </c>
      <c r="E203" s="5" t="s">
        <v>1141</v>
      </c>
      <c r="F203" s="6">
        <v>3138</v>
      </c>
      <c r="G203" s="2">
        <v>1166</v>
      </c>
      <c r="H203" s="2">
        <v>1166</v>
      </c>
      <c r="I203" s="2">
        <v>1633</v>
      </c>
      <c r="J203" s="6" t="s">
        <v>23</v>
      </c>
      <c r="K203" s="2">
        <v>1206</v>
      </c>
      <c r="L203" s="2" t="s">
        <v>24</v>
      </c>
      <c r="M203" s="2">
        <v>87</v>
      </c>
      <c r="N203" s="2" t="s">
        <v>27</v>
      </c>
      <c r="O203" s="2">
        <v>204</v>
      </c>
      <c r="P203" s="2">
        <v>10</v>
      </c>
    </row>
    <row r="204" spans="1:16" x14ac:dyDescent="0.25">
      <c r="A204" s="5" t="s">
        <v>230</v>
      </c>
      <c r="B204" s="2" t="s">
        <v>1</v>
      </c>
      <c r="C204" s="2">
        <v>68</v>
      </c>
      <c r="D204" s="5" t="s">
        <v>930</v>
      </c>
      <c r="E204" s="5" t="s">
        <v>1142</v>
      </c>
      <c r="F204" s="6">
        <v>2180</v>
      </c>
      <c r="G204" s="2">
        <v>673</v>
      </c>
      <c r="H204" s="2">
        <v>1760</v>
      </c>
      <c r="I204" s="2">
        <v>917</v>
      </c>
      <c r="J204" s="6" t="s">
        <v>23</v>
      </c>
      <c r="K204" s="2">
        <v>214</v>
      </c>
      <c r="L204" s="2" t="s">
        <v>24</v>
      </c>
      <c r="M204" s="2">
        <v>1196</v>
      </c>
      <c r="N204" s="2" t="s">
        <v>27</v>
      </c>
      <c r="O204" s="2">
        <v>87</v>
      </c>
      <c r="P204" s="2">
        <v>15</v>
      </c>
    </row>
    <row r="205" spans="1:16" x14ac:dyDescent="0.25">
      <c r="A205" s="5" t="s">
        <v>231</v>
      </c>
      <c r="B205" s="2" t="s">
        <v>3</v>
      </c>
      <c r="C205" s="2">
        <v>68</v>
      </c>
      <c r="D205" s="5" t="s">
        <v>931</v>
      </c>
      <c r="E205" s="5" t="s">
        <v>1143</v>
      </c>
      <c r="F205" s="6">
        <v>2649</v>
      </c>
      <c r="G205" s="2">
        <v>1405</v>
      </c>
      <c r="H205" s="2">
        <v>1506</v>
      </c>
      <c r="I205" s="2">
        <v>442</v>
      </c>
      <c r="J205" s="6" t="s">
        <v>23</v>
      </c>
      <c r="K205" s="2">
        <v>224</v>
      </c>
      <c r="L205" s="2" t="s">
        <v>24</v>
      </c>
      <c r="M205" s="2">
        <v>87</v>
      </c>
      <c r="N205" s="2" t="s">
        <v>27</v>
      </c>
      <c r="O205" s="2">
        <v>1186</v>
      </c>
      <c r="P205" s="2">
        <v>20</v>
      </c>
    </row>
    <row r="206" spans="1:16" x14ac:dyDescent="0.25">
      <c r="A206" s="5" t="s">
        <v>232</v>
      </c>
      <c r="B206" s="2" t="s">
        <v>15</v>
      </c>
      <c r="C206" s="2">
        <v>69</v>
      </c>
      <c r="D206" s="5" t="s">
        <v>929</v>
      </c>
      <c r="E206" s="5" t="s">
        <v>1144</v>
      </c>
      <c r="F206" s="6">
        <v>3227</v>
      </c>
      <c r="G206" s="2">
        <v>1200</v>
      </c>
      <c r="H206" s="2">
        <v>1200</v>
      </c>
      <c r="I206" s="2">
        <v>1681</v>
      </c>
      <c r="J206" s="6" t="s">
        <v>23</v>
      </c>
      <c r="K206" s="2">
        <v>1240</v>
      </c>
      <c r="L206" s="2" t="s">
        <v>24</v>
      </c>
      <c r="M206" s="2">
        <v>90</v>
      </c>
      <c r="N206" s="2" t="s">
        <v>27</v>
      </c>
      <c r="O206" s="2">
        <v>210</v>
      </c>
      <c r="P206" s="2">
        <v>10</v>
      </c>
    </row>
    <row r="207" spans="1:16" x14ac:dyDescent="0.25">
      <c r="A207" s="5" t="s">
        <v>233</v>
      </c>
      <c r="B207" s="2" t="s">
        <v>1</v>
      </c>
      <c r="C207" s="2">
        <v>69</v>
      </c>
      <c r="D207" s="5" t="s">
        <v>930</v>
      </c>
      <c r="E207" s="5" t="s">
        <v>1145</v>
      </c>
      <c r="F207" s="6">
        <v>2242</v>
      </c>
      <c r="G207" s="2">
        <v>693</v>
      </c>
      <c r="H207" s="2">
        <v>1811</v>
      </c>
      <c r="I207" s="2">
        <v>944</v>
      </c>
      <c r="J207" s="6" t="s">
        <v>23</v>
      </c>
      <c r="K207" s="2">
        <v>220</v>
      </c>
      <c r="L207" s="2" t="s">
        <v>24</v>
      </c>
      <c r="M207" s="2">
        <v>1230</v>
      </c>
      <c r="N207" s="2" t="s">
        <v>27</v>
      </c>
      <c r="O207" s="2">
        <v>90</v>
      </c>
      <c r="P207" s="2">
        <v>15</v>
      </c>
    </row>
    <row r="208" spans="1:16" x14ac:dyDescent="0.25">
      <c r="A208" s="5" t="s">
        <v>234</v>
      </c>
      <c r="B208" s="2" t="s">
        <v>3</v>
      </c>
      <c r="C208" s="2">
        <v>69</v>
      </c>
      <c r="D208" s="5" t="s">
        <v>931</v>
      </c>
      <c r="E208" s="5" t="s">
        <v>1146</v>
      </c>
      <c r="F208" s="6">
        <v>2724</v>
      </c>
      <c r="G208" s="2">
        <v>1446</v>
      </c>
      <c r="H208" s="2">
        <v>1550</v>
      </c>
      <c r="I208" s="2">
        <v>455</v>
      </c>
      <c r="J208" s="6" t="s">
        <v>23</v>
      </c>
      <c r="K208" s="2">
        <v>230</v>
      </c>
      <c r="L208" s="2" t="s">
        <v>24</v>
      </c>
      <c r="M208" s="2">
        <v>90</v>
      </c>
      <c r="N208" s="2" t="s">
        <v>27</v>
      </c>
      <c r="O208" s="2">
        <v>1220</v>
      </c>
      <c r="P208" s="2">
        <v>20</v>
      </c>
    </row>
    <row r="209" spans="1:16" x14ac:dyDescent="0.25">
      <c r="A209" s="5" t="s">
        <v>235</v>
      </c>
      <c r="B209" s="2" t="s">
        <v>15</v>
      </c>
      <c r="C209" s="2">
        <v>70</v>
      </c>
      <c r="D209" s="5" t="s">
        <v>929</v>
      </c>
      <c r="E209" s="5" t="s">
        <v>1147</v>
      </c>
      <c r="F209" s="6">
        <v>3318</v>
      </c>
      <c r="G209" s="2">
        <v>1235</v>
      </c>
      <c r="H209" s="2">
        <v>1235</v>
      </c>
      <c r="I209" s="2">
        <v>1730</v>
      </c>
      <c r="J209" s="6" t="s">
        <v>23</v>
      </c>
      <c r="K209" s="2">
        <v>1275</v>
      </c>
      <c r="L209" s="2" t="s">
        <v>24</v>
      </c>
      <c r="M209" s="2">
        <v>93</v>
      </c>
      <c r="N209" s="2" t="s">
        <v>27</v>
      </c>
      <c r="O209" s="2">
        <v>217</v>
      </c>
      <c r="P209" s="2">
        <v>10</v>
      </c>
    </row>
    <row r="210" spans="1:16" x14ac:dyDescent="0.25">
      <c r="A210" s="5" t="s">
        <v>236</v>
      </c>
      <c r="B210" s="2" t="s">
        <v>1</v>
      </c>
      <c r="C210" s="2">
        <v>70</v>
      </c>
      <c r="D210" s="5" t="s">
        <v>930</v>
      </c>
      <c r="E210" s="5" t="s">
        <v>1148</v>
      </c>
      <c r="F210" s="6">
        <v>2305</v>
      </c>
      <c r="G210" s="2">
        <v>714</v>
      </c>
      <c r="H210" s="2">
        <v>1863</v>
      </c>
      <c r="I210" s="2">
        <v>972</v>
      </c>
      <c r="J210" s="6" t="s">
        <v>23</v>
      </c>
      <c r="K210" s="2">
        <v>227</v>
      </c>
      <c r="L210" s="2" t="s">
        <v>24</v>
      </c>
      <c r="M210" s="2">
        <v>1265</v>
      </c>
      <c r="N210" s="2" t="s">
        <v>27</v>
      </c>
      <c r="O210" s="2">
        <v>93</v>
      </c>
      <c r="P210" s="2">
        <v>15</v>
      </c>
    </row>
    <row r="211" spans="1:16" x14ac:dyDescent="0.25">
      <c r="A211" s="5" t="s">
        <v>237</v>
      </c>
      <c r="B211" s="2" t="s">
        <v>3</v>
      </c>
      <c r="C211" s="2">
        <v>70</v>
      </c>
      <c r="D211" s="5" t="s">
        <v>931</v>
      </c>
      <c r="E211" s="5" t="s">
        <v>1149</v>
      </c>
      <c r="F211" s="6">
        <v>2801</v>
      </c>
      <c r="G211" s="2">
        <v>1488</v>
      </c>
      <c r="H211" s="2">
        <v>1595</v>
      </c>
      <c r="I211" s="2">
        <v>469</v>
      </c>
      <c r="J211" s="6" t="s">
        <v>23</v>
      </c>
      <c r="K211" s="2">
        <v>237</v>
      </c>
      <c r="L211" s="2" t="s">
        <v>24</v>
      </c>
      <c r="M211" s="2">
        <v>93</v>
      </c>
      <c r="N211" s="2" t="s">
        <v>27</v>
      </c>
      <c r="O211" s="2">
        <v>1255</v>
      </c>
      <c r="P211" s="2">
        <v>20</v>
      </c>
    </row>
    <row r="212" spans="1:16" x14ac:dyDescent="0.25">
      <c r="A212" s="5" t="s">
        <v>238</v>
      </c>
      <c r="B212" s="2" t="s">
        <v>15</v>
      </c>
      <c r="C212" s="2">
        <v>71</v>
      </c>
      <c r="D212" s="5" t="s">
        <v>929</v>
      </c>
      <c r="E212" s="5" t="s">
        <v>1150</v>
      </c>
      <c r="F212" s="6">
        <v>3410</v>
      </c>
      <c r="G212" s="2">
        <v>1270</v>
      </c>
      <c r="H212" s="2">
        <v>1270</v>
      </c>
      <c r="I212" s="2">
        <v>1779</v>
      </c>
      <c r="J212" s="6" t="s">
        <v>23</v>
      </c>
      <c r="K212" s="2">
        <v>1310</v>
      </c>
      <c r="L212" s="2" t="s">
        <v>24</v>
      </c>
      <c r="M212" s="2">
        <v>96</v>
      </c>
      <c r="N212" s="2" t="s">
        <v>27</v>
      </c>
      <c r="O212" s="2">
        <v>224</v>
      </c>
      <c r="P212" s="2">
        <v>10</v>
      </c>
    </row>
    <row r="213" spans="1:16" x14ac:dyDescent="0.25">
      <c r="A213" s="5" t="s">
        <v>239</v>
      </c>
      <c r="B213" s="2" t="s">
        <v>1</v>
      </c>
      <c r="C213" s="2">
        <v>71</v>
      </c>
      <c r="D213" s="5" t="s">
        <v>930</v>
      </c>
      <c r="E213" s="5" t="s">
        <v>1151</v>
      </c>
      <c r="F213" s="6">
        <v>2368</v>
      </c>
      <c r="G213" s="2">
        <v>735</v>
      </c>
      <c r="H213" s="2">
        <v>1916</v>
      </c>
      <c r="I213" s="2">
        <v>1000</v>
      </c>
      <c r="J213" s="6" t="s">
        <v>23</v>
      </c>
      <c r="K213" s="2">
        <v>234</v>
      </c>
      <c r="L213" s="2" t="s">
        <v>24</v>
      </c>
      <c r="M213" s="2">
        <v>1300</v>
      </c>
      <c r="N213" s="2" t="s">
        <v>27</v>
      </c>
      <c r="O213" s="2">
        <v>96</v>
      </c>
      <c r="P213" s="2">
        <v>15</v>
      </c>
    </row>
    <row r="214" spans="1:16" x14ac:dyDescent="0.25">
      <c r="A214" s="5" t="s">
        <v>240</v>
      </c>
      <c r="B214" s="2" t="s">
        <v>3</v>
      </c>
      <c r="C214" s="2">
        <v>71</v>
      </c>
      <c r="D214" s="5" t="s">
        <v>931</v>
      </c>
      <c r="E214" s="5" t="s">
        <v>1152</v>
      </c>
      <c r="F214" s="6">
        <v>2879</v>
      </c>
      <c r="G214" s="2">
        <v>1530</v>
      </c>
      <c r="H214" s="2">
        <v>1641</v>
      </c>
      <c r="I214" s="2">
        <v>483</v>
      </c>
      <c r="J214" s="6" t="s">
        <v>23</v>
      </c>
      <c r="K214" s="2">
        <v>244</v>
      </c>
      <c r="L214" s="2" t="s">
        <v>24</v>
      </c>
      <c r="M214" s="2">
        <v>96</v>
      </c>
      <c r="N214" s="2" t="s">
        <v>27</v>
      </c>
      <c r="O214" s="2">
        <v>1290</v>
      </c>
      <c r="P214" s="2">
        <v>20</v>
      </c>
    </row>
    <row r="215" spans="1:16" x14ac:dyDescent="0.25">
      <c r="A215" s="5" t="s">
        <v>241</v>
      </c>
      <c r="B215" s="2" t="s">
        <v>15</v>
      </c>
      <c r="C215" s="2">
        <v>72</v>
      </c>
      <c r="D215" s="5" t="s">
        <v>929</v>
      </c>
      <c r="E215" s="5" t="s">
        <v>1153</v>
      </c>
      <c r="F215" s="6">
        <v>3503</v>
      </c>
      <c r="G215" s="2">
        <v>1306</v>
      </c>
      <c r="H215" s="2">
        <v>1306</v>
      </c>
      <c r="I215" s="2">
        <v>1829</v>
      </c>
      <c r="J215" s="6" t="s">
        <v>23</v>
      </c>
      <c r="K215" s="2">
        <v>1346</v>
      </c>
      <c r="L215" s="2" t="s">
        <v>24</v>
      </c>
      <c r="M215" s="2">
        <v>99</v>
      </c>
      <c r="N215" s="2" t="s">
        <v>27</v>
      </c>
      <c r="O215" s="2">
        <v>231</v>
      </c>
      <c r="P215" s="2">
        <v>10</v>
      </c>
    </row>
    <row r="216" spans="1:16" x14ac:dyDescent="0.25">
      <c r="A216" s="5" t="s">
        <v>242</v>
      </c>
      <c r="B216" s="2" t="s">
        <v>1</v>
      </c>
      <c r="C216" s="2">
        <v>72</v>
      </c>
      <c r="D216" s="5" t="s">
        <v>930</v>
      </c>
      <c r="E216" s="5" t="s">
        <v>1154</v>
      </c>
      <c r="F216" s="6">
        <v>2432</v>
      </c>
      <c r="G216" s="2">
        <v>756</v>
      </c>
      <c r="H216" s="2">
        <v>1970</v>
      </c>
      <c r="I216" s="2">
        <v>1028</v>
      </c>
      <c r="J216" s="6" t="s">
        <v>23</v>
      </c>
      <c r="K216" s="2">
        <v>241</v>
      </c>
      <c r="L216" s="2" t="s">
        <v>24</v>
      </c>
      <c r="M216" s="2">
        <v>1336</v>
      </c>
      <c r="N216" s="2" t="s">
        <v>27</v>
      </c>
      <c r="O216" s="2">
        <v>99</v>
      </c>
      <c r="P216" s="2">
        <v>15</v>
      </c>
    </row>
    <row r="217" spans="1:16" x14ac:dyDescent="0.25">
      <c r="A217" s="5" t="s">
        <v>243</v>
      </c>
      <c r="B217" s="2" t="s">
        <v>3</v>
      </c>
      <c r="C217" s="2">
        <v>72</v>
      </c>
      <c r="D217" s="5" t="s">
        <v>931</v>
      </c>
      <c r="E217" s="5" t="s">
        <v>1155</v>
      </c>
      <c r="F217" s="6">
        <v>2958</v>
      </c>
      <c r="G217" s="2">
        <v>1573</v>
      </c>
      <c r="H217" s="2">
        <v>1687</v>
      </c>
      <c r="I217" s="2">
        <v>497</v>
      </c>
      <c r="J217" s="6" t="s">
        <v>23</v>
      </c>
      <c r="K217" s="2">
        <v>251</v>
      </c>
      <c r="L217" s="2" t="s">
        <v>24</v>
      </c>
      <c r="M217" s="2">
        <v>99</v>
      </c>
      <c r="N217" s="2" t="s">
        <v>27</v>
      </c>
      <c r="O217" s="2">
        <v>1326</v>
      </c>
      <c r="P217" s="2">
        <v>20</v>
      </c>
    </row>
    <row r="218" spans="1:16" x14ac:dyDescent="0.25">
      <c r="A218" s="5" t="s">
        <v>244</v>
      </c>
      <c r="B218" s="2" t="s">
        <v>15</v>
      </c>
      <c r="C218" s="2">
        <v>73</v>
      </c>
      <c r="D218" s="5" t="s">
        <v>929</v>
      </c>
      <c r="E218" s="5" t="s">
        <v>1156</v>
      </c>
      <c r="F218" s="6">
        <v>3597</v>
      </c>
      <c r="G218" s="2">
        <v>1342</v>
      </c>
      <c r="H218" s="2">
        <v>1342</v>
      </c>
      <c r="I218" s="2">
        <v>1880</v>
      </c>
      <c r="J218" s="6" t="s">
        <v>23</v>
      </c>
      <c r="K218" s="2">
        <v>1382</v>
      </c>
      <c r="L218" s="2" t="s">
        <v>24</v>
      </c>
      <c r="M218" s="2">
        <v>102</v>
      </c>
      <c r="N218" s="2" t="s">
        <v>27</v>
      </c>
      <c r="O218" s="2">
        <v>238</v>
      </c>
      <c r="P218" s="2">
        <v>10</v>
      </c>
    </row>
    <row r="219" spans="1:16" x14ac:dyDescent="0.25">
      <c r="A219" s="5" t="s">
        <v>245</v>
      </c>
      <c r="B219" s="2" t="s">
        <v>1</v>
      </c>
      <c r="C219" s="2">
        <v>73</v>
      </c>
      <c r="D219" s="5" t="s">
        <v>930</v>
      </c>
      <c r="E219" s="5" t="s">
        <v>1157</v>
      </c>
      <c r="F219" s="6">
        <v>2497</v>
      </c>
      <c r="G219" s="2">
        <v>777</v>
      </c>
      <c r="H219" s="2">
        <v>2024</v>
      </c>
      <c r="I219" s="2">
        <v>1057</v>
      </c>
      <c r="J219" s="6" t="s">
        <v>23</v>
      </c>
      <c r="K219" s="2">
        <v>248</v>
      </c>
      <c r="L219" s="2" t="s">
        <v>24</v>
      </c>
      <c r="M219" s="2">
        <v>1372</v>
      </c>
      <c r="N219" s="2" t="s">
        <v>27</v>
      </c>
      <c r="O219" s="2">
        <v>102</v>
      </c>
      <c r="P219" s="2">
        <v>15</v>
      </c>
    </row>
    <row r="220" spans="1:16" x14ac:dyDescent="0.25">
      <c r="A220" s="5" t="s">
        <v>246</v>
      </c>
      <c r="B220" s="2" t="s">
        <v>3</v>
      </c>
      <c r="C220" s="2">
        <v>73</v>
      </c>
      <c r="D220" s="5" t="s">
        <v>931</v>
      </c>
      <c r="E220" s="5" t="s">
        <v>1158</v>
      </c>
      <c r="F220" s="6">
        <v>3038</v>
      </c>
      <c r="G220" s="2">
        <v>1616</v>
      </c>
      <c r="H220" s="2">
        <v>1734</v>
      </c>
      <c r="I220" s="2">
        <v>511</v>
      </c>
      <c r="J220" s="6" t="s">
        <v>23</v>
      </c>
      <c r="K220" s="2">
        <v>258</v>
      </c>
      <c r="L220" s="2" t="s">
        <v>24</v>
      </c>
      <c r="M220" s="2">
        <v>102</v>
      </c>
      <c r="N220" s="2" t="s">
        <v>27</v>
      </c>
      <c r="O220" s="2">
        <v>1362</v>
      </c>
      <c r="P220" s="2">
        <v>20</v>
      </c>
    </row>
    <row r="221" spans="1:16" x14ac:dyDescent="0.25">
      <c r="A221" s="5" t="s">
        <v>247</v>
      </c>
      <c r="B221" s="2" t="s">
        <v>15</v>
      </c>
      <c r="C221" s="2">
        <v>74</v>
      </c>
      <c r="D221" s="5" t="s">
        <v>929</v>
      </c>
      <c r="E221" s="5" t="s">
        <v>1159</v>
      </c>
      <c r="F221" s="6">
        <v>3693</v>
      </c>
      <c r="G221" s="2">
        <v>1379</v>
      </c>
      <c r="H221" s="2">
        <v>1379</v>
      </c>
      <c r="I221" s="2">
        <v>1931</v>
      </c>
      <c r="J221" s="6" t="s">
        <v>23</v>
      </c>
      <c r="K221" s="2">
        <v>1419</v>
      </c>
      <c r="L221" s="2" t="s">
        <v>24</v>
      </c>
      <c r="M221" s="2">
        <v>105</v>
      </c>
      <c r="N221" s="2" t="s">
        <v>27</v>
      </c>
      <c r="O221" s="2">
        <v>245</v>
      </c>
      <c r="P221" s="2">
        <v>10</v>
      </c>
    </row>
    <row r="222" spans="1:16" x14ac:dyDescent="0.25">
      <c r="A222" s="5" t="s">
        <v>248</v>
      </c>
      <c r="B222" s="2" t="s">
        <v>1</v>
      </c>
      <c r="C222" s="2">
        <v>74</v>
      </c>
      <c r="D222" s="5" t="s">
        <v>930</v>
      </c>
      <c r="E222" s="5" t="s">
        <v>1160</v>
      </c>
      <c r="F222" s="6">
        <v>2563</v>
      </c>
      <c r="G222" s="2">
        <v>799</v>
      </c>
      <c r="H222" s="2">
        <v>2079</v>
      </c>
      <c r="I222" s="2">
        <v>1086</v>
      </c>
      <c r="J222" s="6" t="s">
        <v>23</v>
      </c>
      <c r="K222" s="2">
        <v>255</v>
      </c>
      <c r="L222" s="2" t="s">
        <v>24</v>
      </c>
      <c r="M222" s="2">
        <v>1409</v>
      </c>
      <c r="N222" s="2" t="s">
        <v>27</v>
      </c>
      <c r="O222" s="2">
        <v>105</v>
      </c>
      <c r="P222" s="2">
        <v>15</v>
      </c>
    </row>
    <row r="223" spans="1:16" x14ac:dyDescent="0.25">
      <c r="A223" s="5" t="s">
        <v>249</v>
      </c>
      <c r="B223" s="2" t="s">
        <v>3</v>
      </c>
      <c r="C223" s="2">
        <v>74</v>
      </c>
      <c r="D223" s="5" t="s">
        <v>931</v>
      </c>
      <c r="E223" s="5" t="s">
        <v>1161</v>
      </c>
      <c r="F223" s="6">
        <v>3119</v>
      </c>
      <c r="G223" s="2">
        <v>1660</v>
      </c>
      <c r="H223" s="2">
        <v>1782</v>
      </c>
      <c r="I223" s="2">
        <v>525</v>
      </c>
      <c r="J223" s="6" t="s">
        <v>23</v>
      </c>
      <c r="K223" s="2">
        <v>265</v>
      </c>
      <c r="L223" s="2" t="s">
        <v>24</v>
      </c>
      <c r="M223" s="2">
        <v>105</v>
      </c>
      <c r="N223" s="2" t="s">
        <v>27</v>
      </c>
      <c r="O223" s="2">
        <v>1399</v>
      </c>
      <c r="P223" s="2">
        <v>20</v>
      </c>
    </row>
    <row r="224" spans="1:16" x14ac:dyDescent="0.25">
      <c r="A224" s="5" t="s">
        <v>250</v>
      </c>
      <c r="B224" s="2" t="s">
        <v>15</v>
      </c>
      <c r="C224" s="2">
        <v>75</v>
      </c>
      <c r="D224" s="5" t="s">
        <v>932</v>
      </c>
      <c r="E224" s="5" t="s">
        <v>1162</v>
      </c>
      <c r="F224" s="6">
        <v>3790</v>
      </c>
      <c r="G224" s="2">
        <v>1416</v>
      </c>
      <c r="H224" s="2">
        <v>1416</v>
      </c>
      <c r="I224" s="2">
        <v>1983</v>
      </c>
      <c r="J224" s="6" t="s">
        <v>23</v>
      </c>
      <c r="K224" s="2">
        <v>1456</v>
      </c>
      <c r="L224" s="2" t="s">
        <v>24</v>
      </c>
      <c r="M224" s="2">
        <v>108</v>
      </c>
      <c r="N224" s="2" t="s">
        <v>27</v>
      </c>
      <c r="O224" s="2">
        <v>252</v>
      </c>
      <c r="P224" s="2">
        <v>10</v>
      </c>
    </row>
    <row r="225" spans="1:16" x14ac:dyDescent="0.25">
      <c r="A225" s="5" t="s">
        <v>251</v>
      </c>
      <c r="B225" s="2" t="s">
        <v>1</v>
      </c>
      <c r="C225" s="2">
        <v>75</v>
      </c>
      <c r="D225" s="5" t="s">
        <v>933</v>
      </c>
      <c r="E225" s="5" t="s">
        <v>1163</v>
      </c>
      <c r="F225" s="6">
        <v>2630</v>
      </c>
      <c r="G225" s="2">
        <v>821</v>
      </c>
      <c r="H225" s="2">
        <v>2135</v>
      </c>
      <c r="I225" s="2">
        <v>1116</v>
      </c>
      <c r="J225" s="6" t="s">
        <v>23</v>
      </c>
      <c r="K225" s="2">
        <v>262</v>
      </c>
      <c r="L225" s="2" t="s">
        <v>24</v>
      </c>
      <c r="M225" s="2">
        <v>1446</v>
      </c>
      <c r="N225" s="2" t="s">
        <v>27</v>
      </c>
      <c r="O225" s="2">
        <v>108</v>
      </c>
      <c r="P225" s="2">
        <v>15</v>
      </c>
    </row>
    <row r="226" spans="1:16" x14ac:dyDescent="0.25">
      <c r="A226" s="5" t="s">
        <v>252</v>
      </c>
      <c r="B226" s="2" t="s">
        <v>3</v>
      </c>
      <c r="C226" s="2">
        <v>75</v>
      </c>
      <c r="D226" s="5" t="s">
        <v>934</v>
      </c>
      <c r="E226" s="5" t="s">
        <v>1164</v>
      </c>
      <c r="F226" s="6">
        <v>3201</v>
      </c>
      <c r="G226" s="2">
        <v>1705</v>
      </c>
      <c r="H226" s="2">
        <v>1830</v>
      </c>
      <c r="I226" s="2">
        <v>540</v>
      </c>
      <c r="J226" s="6" t="s">
        <v>23</v>
      </c>
      <c r="K226" s="2">
        <v>272</v>
      </c>
      <c r="L226" s="2" t="s">
        <v>24</v>
      </c>
      <c r="M226" s="2">
        <v>108</v>
      </c>
      <c r="N226" s="2" t="s">
        <v>27</v>
      </c>
      <c r="O226" s="2">
        <v>1436</v>
      </c>
      <c r="P226" s="2">
        <v>20</v>
      </c>
    </row>
    <row r="227" spans="1:16" x14ac:dyDescent="0.25">
      <c r="A227" s="5" t="s">
        <v>253</v>
      </c>
      <c r="B227" s="2" t="s">
        <v>15</v>
      </c>
      <c r="C227" s="2">
        <v>76</v>
      </c>
      <c r="D227" s="5" t="s">
        <v>932</v>
      </c>
      <c r="E227" s="5" t="s">
        <v>1165</v>
      </c>
      <c r="F227" s="6">
        <v>3888</v>
      </c>
      <c r="G227" s="2">
        <v>1454</v>
      </c>
      <c r="H227" s="2">
        <v>1454</v>
      </c>
      <c r="I227" s="2">
        <v>2036</v>
      </c>
      <c r="J227" s="6" t="s">
        <v>23</v>
      </c>
      <c r="K227" s="2">
        <v>1494</v>
      </c>
      <c r="L227" s="2" t="s">
        <v>24</v>
      </c>
      <c r="M227" s="2">
        <v>111</v>
      </c>
      <c r="N227" s="2" t="s">
        <v>27</v>
      </c>
      <c r="O227" s="2">
        <v>259</v>
      </c>
      <c r="P227" s="2">
        <v>10</v>
      </c>
    </row>
    <row r="228" spans="1:16" x14ac:dyDescent="0.25">
      <c r="A228" s="5" t="s">
        <v>254</v>
      </c>
      <c r="B228" s="2" t="s">
        <v>1</v>
      </c>
      <c r="C228" s="2">
        <v>76</v>
      </c>
      <c r="D228" s="5" t="s">
        <v>933</v>
      </c>
      <c r="E228" s="5" t="s">
        <v>1166</v>
      </c>
      <c r="F228" s="6">
        <v>2698</v>
      </c>
      <c r="G228" s="2">
        <v>843</v>
      </c>
      <c r="H228" s="2">
        <v>2192</v>
      </c>
      <c r="I228" s="2">
        <v>1146</v>
      </c>
      <c r="J228" s="6" t="s">
        <v>23</v>
      </c>
      <c r="K228" s="2">
        <v>269</v>
      </c>
      <c r="L228" s="2" t="s">
        <v>24</v>
      </c>
      <c r="M228" s="2">
        <v>1484</v>
      </c>
      <c r="N228" s="2" t="s">
        <v>27</v>
      </c>
      <c r="O228" s="2">
        <v>111</v>
      </c>
      <c r="P228" s="2">
        <v>15</v>
      </c>
    </row>
    <row r="229" spans="1:16" x14ac:dyDescent="0.25">
      <c r="A229" s="5" t="s">
        <v>255</v>
      </c>
      <c r="B229" s="2" t="s">
        <v>3</v>
      </c>
      <c r="C229" s="2">
        <v>76</v>
      </c>
      <c r="D229" s="5" t="s">
        <v>934</v>
      </c>
      <c r="E229" s="5" t="s">
        <v>1167</v>
      </c>
      <c r="F229" s="6">
        <v>3284</v>
      </c>
      <c r="G229" s="2">
        <v>1750</v>
      </c>
      <c r="H229" s="2">
        <v>1879</v>
      </c>
      <c r="I229" s="2">
        <v>555</v>
      </c>
      <c r="J229" s="6" t="s">
        <v>23</v>
      </c>
      <c r="K229" s="2">
        <v>279</v>
      </c>
      <c r="L229" s="2" t="s">
        <v>24</v>
      </c>
      <c r="M229" s="2">
        <v>111</v>
      </c>
      <c r="N229" s="2" t="s">
        <v>27</v>
      </c>
      <c r="O229" s="2">
        <v>1474</v>
      </c>
      <c r="P229" s="2">
        <v>20</v>
      </c>
    </row>
    <row r="230" spans="1:16" x14ac:dyDescent="0.25">
      <c r="A230" s="5" t="s">
        <v>256</v>
      </c>
      <c r="B230" s="2" t="s">
        <v>15</v>
      </c>
      <c r="C230" s="2">
        <v>77</v>
      </c>
      <c r="D230" s="5" t="s">
        <v>932</v>
      </c>
      <c r="E230" s="5" t="s">
        <v>1168</v>
      </c>
      <c r="F230" s="6">
        <v>3988</v>
      </c>
      <c r="G230" s="2">
        <v>1492</v>
      </c>
      <c r="H230" s="2">
        <v>1492</v>
      </c>
      <c r="I230" s="2">
        <v>2089</v>
      </c>
      <c r="J230" s="6" t="s">
        <v>23</v>
      </c>
      <c r="K230" s="2">
        <v>1532</v>
      </c>
      <c r="L230" s="2" t="s">
        <v>24</v>
      </c>
      <c r="M230" s="2">
        <v>114</v>
      </c>
      <c r="N230" s="2" t="s">
        <v>27</v>
      </c>
      <c r="O230" s="2">
        <v>266</v>
      </c>
      <c r="P230" s="2">
        <v>10</v>
      </c>
    </row>
    <row r="231" spans="1:16" x14ac:dyDescent="0.25">
      <c r="A231" s="5" t="s">
        <v>257</v>
      </c>
      <c r="B231" s="2" t="s">
        <v>1</v>
      </c>
      <c r="C231" s="2">
        <v>77</v>
      </c>
      <c r="D231" s="5" t="s">
        <v>933</v>
      </c>
      <c r="E231" s="5" t="s">
        <v>1169</v>
      </c>
      <c r="F231" s="6">
        <v>2767</v>
      </c>
      <c r="G231" s="2">
        <v>866</v>
      </c>
      <c r="H231" s="2">
        <v>2249</v>
      </c>
      <c r="I231" s="2">
        <v>1176</v>
      </c>
      <c r="J231" s="6" t="s">
        <v>23</v>
      </c>
      <c r="K231" s="2">
        <v>276</v>
      </c>
      <c r="L231" s="2" t="s">
        <v>24</v>
      </c>
      <c r="M231" s="2">
        <v>1522</v>
      </c>
      <c r="N231" s="2" t="s">
        <v>27</v>
      </c>
      <c r="O231" s="2">
        <v>114</v>
      </c>
      <c r="P231" s="2">
        <v>15</v>
      </c>
    </row>
    <row r="232" spans="1:16" x14ac:dyDescent="0.25">
      <c r="A232" s="5" t="s">
        <v>258</v>
      </c>
      <c r="B232" s="2" t="s">
        <v>3</v>
      </c>
      <c r="C232" s="2">
        <v>77</v>
      </c>
      <c r="D232" s="5" t="s">
        <v>934</v>
      </c>
      <c r="E232" s="5" t="s">
        <v>1170</v>
      </c>
      <c r="F232" s="6">
        <v>3368</v>
      </c>
      <c r="G232" s="2">
        <v>1796</v>
      </c>
      <c r="H232" s="2">
        <v>1929</v>
      </c>
      <c r="I232" s="2">
        <v>570</v>
      </c>
      <c r="J232" s="6" t="s">
        <v>23</v>
      </c>
      <c r="K232" s="2">
        <v>286</v>
      </c>
      <c r="L232" s="2" t="s">
        <v>24</v>
      </c>
      <c r="M232" s="2">
        <v>114</v>
      </c>
      <c r="N232" s="2" t="s">
        <v>27</v>
      </c>
      <c r="O232" s="2">
        <v>1512</v>
      </c>
      <c r="P232" s="2">
        <v>20</v>
      </c>
    </row>
    <row r="233" spans="1:16" x14ac:dyDescent="0.25">
      <c r="A233" s="5" t="s">
        <v>259</v>
      </c>
      <c r="B233" s="2" t="s">
        <v>15</v>
      </c>
      <c r="C233" s="2">
        <v>78</v>
      </c>
      <c r="D233" s="5" t="s">
        <v>932</v>
      </c>
      <c r="E233" s="5" t="s">
        <v>1171</v>
      </c>
      <c r="F233" s="6">
        <v>4089</v>
      </c>
      <c r="G233" s="2">
        <v>1531</v>
      </c>
      <c r="H233" s="2">
        <v>1531</v>
      </c>
      <c r="I233" s="2">
        <v>2143</v>
      </c>
      <c r="J233" s="6" t="s">
        <v>23</v>
      </c>
      <c r="K233" s="2">
        <v>1571</v>
      </c>
      <c r="L233" s="2" t="s">
        <v>24</v>
      </c>
      <c r="M233" s="2">
        <v>117</v>
      </c>
      <c r="N233" s="2" t="s">
        <v>27</v>
      </c>
      <c r="O233" s="2">
        <v>273</v>
      </c>
      <c r="P233" s="2">
        <v>10</v>
      </c>
    </row>
    <row r="234" spans="1:16" x14ac:dyDescent="0.25">
      <c r="A234" s="5" t="s">
        <v>260</v>
      </c>
      <c r="B234" s="2" t="s">
        <v>1</v>
      </c>
      <c r="C234" s="2">
        <v>78</v>
      </c>
      <c r="D234" s="5" t="s">
        <v>933</v>
      </c>
      <c r="E234" s="5" t="s">
        <v>1172</v>
      </c>
      <c r="F234" s="6">
        <v>2837</v>
      </c>
      <c r="G234" s="2">
        <v>889</v>
      </c>
      <c r="H234" s="2">
        <v>2307</v>
      </c>
      <c r="I234" s="2">
        <v>1207</v>
      </c>
      <c r="J234" s="6" t="s">
        <v>23</v>
      </c>
      <c r="K234" s="2">
        <v>283</v>
      </c>
      <c r="L234" s="2" t="s">
        <v>24</v>
      </c>
      <c r="M234" s="2">
        <v>1561</v>
      </c>
      <c r="N234" s="2" t="s">
        <v>27</v>
      </c>
      <c r="O234" s="2">
        <v>117</v>
      </c>
      <c r="P234" s="2">
        <v>15</v>
      </c>
    </row>
    <row r="235" spans="1:16" x14ac:dyDescent="0.25">
      <c r="A235" s="5" t="s">
        <v>261</v>
      </c>
      <c r="B235" s="2" t="s">
        <v>3</v>
      </c>
      <c r="C235" s="2">
        <v>78</v>
      </c>
      <c r="D235" s="5" t="s">
        <v>934</v>
      </c>
      <c r="E235" s="5" t="s">
        <v>1173</v>
      </c>
      <c r="F235" s="6">
        <v>3453</v>
      </c>
      <c r="G235" s="2">
        <v>1842</v>
      </c>
      <c r="H235" s="2">
        <v>1979</v>
      </c>
      <c r="I235" s="2">
        <v>585</v>
      </c>
      <c r="J235" s="6" t="s">
        <v>23</v>
      </c>
      <c r="K235" s="2">
        <v>293</v>
      </c>
      <c r="L235" s="2" t="s">
        <v>24</v>
      </c>
      <c r="M235" s="2">
        <v>117</v>
      </c>
      <c r="N235" s="2" t="s">
        <v>27</v>
      </c>
      <c r="O235" s="2">
        <v>1551</v>
      </c>
      <c r="P235" s="2">
        <v>20</v>
      </c>
    </row>
    <row r="236" spans="1:16" x14ac:dyDescent="0.25">
      <c r="A236" s="5" t="s">
        <v>262</v>
      </c>
      <c r="B236" s="2" t="s">
        <v>15</v>
      </c>
      <c r="C236" s="2">
        <v>79</v>
      </c>
      <c r="D236" s="5" t="s">
        <v>932</v>
      </c>
      <c r="E236" s="5" t="s">
        <v>1174</v>
      </c>
      <c r="F236" s="6">
        <v>4191</v>
      </c>
      <c r="G236" s="2">
        <v>1570</v>
      </c>
      <c r="H236" s="2">
        <v>1570</v>
      </c>
      <c r="I236" s="2">
        <v>2198</v>
      </c>
      <c r="J236" s="6" t="s">
        <v>23</v>
      </c>
      <c r="K236" s="2">
        <v>1610</v>
      </c>
      <c r="L236" s="2" t="s">
        <v>24</v>
      </c>
      <c r="M236" s="2">
        <v>120</v>
      </c>
      <c r="N236" s="2" t="s">
        <v>27</v>
      </c>
      <c r="O236" s="2">
        <v>280</v>
      </c>
      <c r="P236" s="2">
        <v>10</v>
      </c>
    </row>
    <row r="237" spans="1:16" x14ac:dyDescent="0.25">
      <c r="A237" s="5" t="s">
        <v>263</v>
      </c>
      <c r="B237" s="2" t="s">
        <v>1</v>
      </c>
      <c r="C237" s="2">
        <v>79</v>
      </c>
      <c r="D237" s="5" t="s">
        <v>933</v>
      </c>
      <c r="E237" s="5" t="s">
        <v>1175</v>
      </c>
      <c r="F237" s="6">
        <v>2908</v>
      </c>
      <c r="G237" s="2">
        <v>912</v>
      </c>
      <c r="H237" s="2">
        <v>2366</v>
      </c>
      <c r="I237" s="2">
        <v>1238</v>
      </c>
      <c r="J237" s="6" t="s">
        <v>23</v>
      </c>
      <c r="K237" s="2">
        <v>290</v>
      </c>
      <c r="L237" s="2" t="s">
        <v>24</v>
      </c>
      <c r="M237" s="2">
        <v>1600</v>
      </c>
      <c r="N237" s="2" t="s">
        <v>27</v>
      </c>
      <c r="O237" s="2">
        <v>120</v>
      </c>
      <c r="P237" s="2">
        <v>15</v>
      </c>
    </row>
    <row r="238" spans="1:16" x14ac:dyDescent="0.25">
      <c r="A238" s="5" t="s">
        <v>264</v>
      </c>
      <c r="B238" s="2" t="s">
        <v>3</v>
      </c>
      <c r="C238" s="2">
        <v>79</v>
      </c>
      <c r="D238" s="5" t="s">
        <v>934</v>
      </c>
      <c r="E238" s="5" t="s">
        <v>1176</v>
      </c>
      <c r="F238" s="6">
        <v>3539</v>
      </c>
      <c r="G238" s="2">
        <v>1889</v>
      </c>
      <c r="H238" s="2">
        <v>2030</v>
      </c>
      <c r="I238" s="2">
        <v>600</v>
      </c>
      <c r="J238" s="6" t="s">
        <v>23</v>
      </c>
      <c r="K238" s="2">
        <v>300</v>
      </c>
      <c r="L238" s="2" t="s">
        <v>24</v>
      </c>
      <c r="M238" s="2">
        <v>120</v>
      </c>
      <c r="N238" s="2" t="s">
        <v>27</v>
      </c>
      <c r="O238" s="2">
        <v>1590</v>
      </c>
      <c r="P238" s="2">
        <v>20</v>
      </c>
    </row>
    <row r="239" spans="1:16" x14ac:dyDescent="0.25">
      <c r="A239" s="5" t="s">
        <v>265</v>
      </c>
      <c r="B239" s="2" t="s">
        <v>15</v>
      </c>
      <c r="C239" s="2">
        <v>80</v>
      </c>
      <c r="D239" s="5" t="s">
        <v>932</v>
      </c>
      <c r="E239" s="5" t="s">
        <v>1177</v>
      </c>
      <c r="F239" s="6">
        <v>4295</v>
      </c>
      <c r="G239" s="2">
        <v>1610</v>
      </c>
      <c r="H239" s="2">
        <v>1610</v>
      </c>
      <c r="I239" s="2">
        <v>2254</v>
      </c>
      <c r="J239" s="6" t="s">
        <v>23</v>
      </c>
      <c r="K239" s="2">
        <v>1650</v>
      </c>
      <c r="L239" s="2" t="s">
        <v>24</v>
      </c>
      <c r="M239" s="2">
        <v>124</v>
      </c>
      <c r="N239" s="2" t="s">
        <v>27</v>
      </c>
      <c r="O239" s="2">
        <v>288</v>
      </c>
      <c r="P239" s="2">
        <v>10</v>
      </c>
    </row>
    <row r="240" spans="1:16" x14ac:dyDescent="0.25">
      <c r="A240" s="5" t="s">
        <v>266</v>
      </c>
      <c r="B240" s="2" t="s">
        <v>1</v>
      </c>
      <c r="C240" s="2">
        <v>80</v>
      </c>
      <c r="D240" s="5" t="s">
        <v>933</v>
      </c>
      <c r="E240" s="5" t="s">
        <v>1178</v>
      </c>
      <c r="F240" s="6">
        <v>2980</v>
      </c>
      <c r="G240" s="2">
        <v>936</v>
      </c>
      <c r="H240" s="2">
        <v>2426</v>
      </c>
      <c r="I240" s="2">
        <v>1270</v>
      </c>
      <c r="J240" s="6" t="s">
        <v>23</v>
      </c>
      <c r="K240" s="2">
        <v>298</v>
      </c>
      <c r="L240" s="2" t="s">
        <v>24</v>
      </c>
      <c r="M240" s="2">
        <v>1640</v>
      </c>
      <c r="N240" s="2" t="s">
        <v>27</v>
      </c>
      <c r="O240" s="2">
        <v>124</v>
      </c>
      <c r="P240" s="2">
        <v>15</v>
      </c>
    </row>
    <row r="241" spans="1:16" x14ac:dyDescent="0.25">
      <c r="A241" s="5" t="s">
        <v>267</v>
      </c>
      <c r="B241" s="2" t="s">
        <v>3</v>
      </c>
      <c r="C241" s="2">
        <v>80</v>
      </c>
      <c r="D241" s="5" t="s">
        <v>934</v>
      </c>
      <c r="E241" s="5" t="s">
        <v>1179</v>
      </c>
      <c r="F241" s="6">
        <v>3627</v>
      </c>
      <c r="G241" s="2">
        <v>1937</v>
      </c>
      <c r="H241" s="2">
        <v>2082</v>
      </c>
      <c r="I241" s="2">
        <v>616</v>
      </c>
      <c r="J241" s="6" t="s">
        <v>23</v>
      </c>
      <c r="K241" s="2">
        <v>308</v>
      </c>
      <c r="L241" s="2" t="s">
        <v>24</v>
      </c>
      <c r="M241" s="2">
        <v>124</v>
      </c>
      <c r="N241" s="2" t="s">
        <v>27</v>
      </c>
      <c r="O241" s="2">
        <v>1630</v>
      </c>
      <c r="P241" s="2">
        <v>20</v>
      </c>
    </row>
    <row r="242" spans="1:16" x14ac:dyDescent="0.25">
      <c r="A242" s="5" t="s">
        <v>268</v>
      </c>
      <c r="B242" s="2" t="s">
        <v>15</v>
      </c>
      <c r="C242" s="2">
        <v>81</v>
      </c>
      <c r="D242" s="5" t="s">
        <v>932</v>
      </c>
      <c r="E242" s="5" t="s">
        <v>1180</v>
      </c>
      <c r="F242" s="6">
        <v>4400</v>
      </c>
      <c r="G242" s="2">
        <v>1650</v>
      </c>
      <c r="H242" s="2">
        <v>1650</v>
      </c>
      <c r="I242" s="2">
        <v>2310</v>
      </c>
      <c r="J242" s="6" t="s">
        <v>23</v>
      </c>
      <c r="K242" s="2">
        <v>1690</v>
      </c>
      <c r="L242" s="2" t="s">
        <v>24</v>
      </c>
      <c r="M242" s="2">
        <v>128</v>
      </c>
      <c r="N242" s="2" t="s">
        <v>27</v>
      </c>
      <c r="O242" s="2">
        <v>296</v>
      </c>
      <c r="P242" s="2">
        <v>10</v>
      </c>
    </row>
    <row r="243" spans="1:16" x14ac:dyDescent="0.25">
      <c r="A243" s="5" t="s">
        <v>269</v>
      </c>
      <c r="B243" s="2" t="s">
        <v>1</v>
      </c>
      <c r="C243" s="2">
        <v>81</v>
      </c>
      <c r="D243" s="5" t="s">
        <v>933</v>
      </c>
      <c r="E243" s="5" t="s">
        <v>1181</v>
      </c>
      <c r="F243" s="6">
        <v>3052</v>
      </c>
      <c r="G243" s="2">
        <v>960</v>
      </c>
      <c r="H243" s="2">
        <v>2486</v>
      </c>
      <c r="I243" s="2">
        <v>1302</v>
      </c>
      <c r="J243" s="6" t="s">
        <v>23</v>
      </c>
      <c r="K243" s="2">
        <v>306</v>
      </c>
      <c r="L243" s="2" t="s">
        <v>24</v>
      </c>
      <c r="M243" s="2">
        <v>1680</v>
      </c>
      <c r="N243" s="2" t="s">
        <v>27</v>
      </c>
      <c r="O243" s="2">
        <v>128</v>
      </c>
      <c r="P243" s="2">
        <v>15</v>
      </c>
    </row>
    <row r="244" spans="1:16" x14ac:dyDescent="0.25">
      <c r="A244" s="5" t="s">
        <v>270</v>
      </c>
      <c r="B244" s="2" t="s">
        <v>3</v>
      </c>
      <c r="C244" s="2">
        <v>81</v>
      </c>
      <c r="D244" s="5" t="s">
        <v>934</v>
      </c>
      <c r="E244" s="5" t="s">
        <v>1182</v>
      </c>
      <c r="F244" s="6">
        <v>3716</v>
      </c>
      <c r="G244" s="2">
        <v>1985</v>
      </c>
      <c r="H244" s="2">
        <v>2134</v>
      </c>
      <c r="I244" s="2">
        <v>632</v>
      </c>
      <c r="J244" s="6" t="s">
        <v>23</v>
      </c>
      <c r="K244" s="2">
        <v>316</v>
      </c>
      <c r="L244" s="2" t="s">
        <v>24</v>
      </c>
      <c r="M244" s="2">
        <v>128</v>
      </c>
      <c r="N244" s="2" t="s">
        <v>27</v>
      </c>
      <c r="O244" s="2">
        <v>1670</v>
      </c>
      <c r="P244" s="2">
        <v>20</v>
      </c>
    </row>
    <row r="245" spans="1:16" x14ac:dyDescent="0.25">
      <c r="A245" s="5" t="s">
        <v>271</v>
      </c>
      <c r="B245" s="2" t="s">
        <v>15</v>
      </c>
      <c r="C245" s="2">
        <v>82</v>
      </c>
      <c r="D245" s="5" t="s">
        <v>932</v>
      </c>
      <c r="E245" s="5" t="s">
        <v>1183</v>
      </c>
      <c r="F245" s="6">
        <v>4506</v>
      </c>
      <c r="G245" s="2">
        <v>1691</v>
      </c>
      <c r="H245" s="2">
        <v>1691</v>
      </c>
      <c r="I245" s="2">
        <v>2367</v>
      </c>
      <c r="J245" s="6" t="s">
        <v>23</v>
      </c>
      <c r="K245" s="2">
        <v>1731</v>
      </c>
      <c r="L245" s="2" t="s">
        <v>24</v>
      </c>
      <c r="M245" s="2">
        <v>132</v>
      </c>
      <c r="N245" s="2" t="s">
        <v>27</v>
      </c>
      <c r="O245" s="2">
        <v>304</v>
      </c>
      <c r="P245" s="2">
        <v>10</v>
      </c>
    </row>
    <row r="246" spans="1:16" x14ac:dyDescent="0.25">
      <c r="A246" s="5" t="s">
        <v>272</v>
      </c>
      <c r="B246" s="2" t="s">
        <v>1</v>
      </c>
      <c r="C246" s="2">
        <v>82</v>
      </c>
      <c r="D246" s="5" t="s">
        <v>933</v>
      </c>
      <c r="E246" s="5" t="s">
        <v>1184</v>
      </c>
      <c r="F246" s="6">
        <v>3125</v>
      </c>
      <c r="G246" s="2">
        <v>984</v>
      </c>
      <c r="H246" s="2">
        <v>2547</v>
      </c>
      <c r="I246" s="2">
        <v>1334</v>
      </c>
      <c r="J246" s="6" t="s">
        <v>23</v>
      </c>
      <c r="K246" s="2">
        <v>314</v>
      </c>
      <c r="L246" s="2" t="s">
        <v>24</v>
      </c>
      <c r="M246" s="2">
        <v>1721</v>
      </c>
      <c r="N246" s="2" t="s">
        <v>27</v>
      </c>
      <c r="O246" s="2">
        <v>132</v>
      </c>
      <c r="P246" s="2">
        <v>15</v>
      </c>
    </row>
    <row r="247" spans="1:16" x14ac:dyDescent="0.25">
      <c r="A247" s="5" t="s">
        <v>273</v>
      </c>
      <c r="B247" s="2" t="s">
        <v>3</v>
      </c>
      <c r="C247" s="2">
        <v>82</v>
      </c>
      <c r="D247" s="5" t="s">
        <v>934</v>
      </c>
      <c r="E247" s="5" t="s">
        <v>1185</v>
      </c>
      <c r="F247" s="6">
        <v>3806</v>
      </c>
      <c r="G247" s="2">
        <v>2034</v>
      </c>
      <c r="H247" s="2">
        <v>2187</v>
      </c>
      <c r="I247" s="2">
        <v>648</v>
      </c>
      <c r="J247" s="6" t="s">
        <v>23</v>
      </c>
      <c r="K247" s="2">
        <v>324</v>
      </c>
      <c r="L247" s="2" t="s">
        <v>24</v>
      </c>
      <c r="M247" s="2">
        <v>132</v>
      </c>
      <c r="N247" s="2" t="s">
        <v>27</v>
      </c>
      <c r="O247" s="2">
        <v>1711</v>
      </c>
      <c r="P247" s="2">
        <v>20</v>
      </c>
    </row>
    <row r="248" spans="1:16" x14ac:dyDescent="0.25">
      <c r="A248" s="5" t="s">
        <v>274</v>
      </c>
      <c r="B248" s="2" t="s">
        <v>15</v>
      </c>
      <c r="C248" s="2">
        <v>83</v>
      </c>
      <c r="D248" s="5" t="s">
        <v>932</v>
      </c>
      <c r="E248" s="5" t="s">
        <v>1186</v>
      </c>
      <c r="F248" s="6">
        <v>4613</v>
      </c>
      <c r="G248" s="2">
        <v>1732</v>
      </c>
      <c r="H248" s="2">
        <v>1732</v>
      </c>
      <c r="I248" s="2">
        <v>2425</v>
      </c>
      <c r="J248" s="6" t="s">
        <v>23</v>
      </c>
      <c r="K248" s="2">
        <v>1772</v>
      </c>
      <c r="L248" s="2" t="s">
        <v>24</v>
      </c>
      <c r="M248" s="2">
        <v>136</v>
      </c>
      <c r="N248" s="2" t="s">
        <v>27</v>
      </c>
      <c r="O248" s="2">
        <v>312</v>
      </c>
      <c r="P248" s="2">
        <v>10</v>
      </c>
    </row>
    <row r="249" spans="1:16" x14ac:dyDescent="0.25">
      <c r="A249" s="5" t="s">
        <v>275</v>
      </c>
      <c r="B249" s="2" t="s">
        <v>1</v>
      </c>
      <c r="C249" s="2">
        <v>83</v>
      </c>
      <c r="D249" s="5" t="s">
        <v>933</v>
      </c>
      <c r="E249" s="5" t="s">
        <v>1187</v>
      </c>
      <c r="F249" s="6">
        <v>3199</v>
      </c>
      <c r="G249" s="2">
        <v>1008</v>
      </c>
      <c r="H249" s="2">
        <v>2609</v>
      </c>
      <c r="I249" s="2">
        <v>1367</v>
      </c>
      <c r="J249" s="6" t="s">
        <v>23</v>
      </c>
      <c r="K249" s="2">
        <v>322</v>
      </c>
      <c r="L249" s="2" t="s">
        <v>24</v>
      </c>
      <c r="M249" s="2">
        <v>1762</v>
      </c>
      <c r="N249" s="2" t="s">
        <v>27</v>
      </c>
      <c r="O249" s="2">
        <v>136</v>
      </c>
      <c r="P249" s="2">
        <v>15</v>
      </c>
    </row>
    <row r="250" spans="1:16" x14ac:dyDescent="0.25">
      <c r="A250" s="5" t="s">
        <v>276</v>
      </c>
      <c r="B250" s="2" t="s">
        <v>3</v>
      </c>
      <c r="C250" s="2">
        <v>83</v>
      </c>
      <c r="D250" s="5" t="s">
        <v>934</v>
      </c>
      <c r="E250" s="5" t="s">
        <v>1188</v>
      </c>
      <c r="F250" s="6">
        <v>3897</v>
      </c>
      <c r="G250" s="2">
        <v>2083</v>
      </c>
      <c r="H250" s="2">
        <v>2240</v>
      </c>
      <c r="I250" s="2">
        <v>664</v>
      </c>
      <c r="J250" s="6" t="s">
        <v>23</v>
      </c>
      <c r="K250" s="2">
        <v>332</v>
      </c>
      <c r="L250" s="2" t="s">
        <v>24</v>
      </c>
      <c r="M250" s="2">
        <v>136</v>
      </c>
      <c r="N250" s="2" t="s">
        <v>27</v>
      </c>
      <c r="O250" s="2">
        <v>1752</v>
      </c>
      <c r="P250" s="2">
        <v>20</v>
      </c>
    </row>
    <row r="251" spans="1:16" x14ac:dyDescent="0.25">
      <c r="A251" s="5" t="s">
        <v>277</v>
      </c>
      <c r="B251" s="2" t="s">
        <v>15</v>
      </c>
      <c r="C251" s="2">
        <v>84</v>
      </c>
      <c r="D251" s="5" t="s">
        <v>932</v>
      </c>
      <c r="E251" s="5" t="s">
        <v>1189</v>
      </c>
      <c r="F251" s="6">
        <v>4722</v>
      </c>
      <c r="G251" s="2">
        <v>1774</v>
      </c>
      <c r="H251" s="2">
        <v>1774</v>
      </c>
      <c r="I251" s="2">
        <v>2483</v>
      </c>
      <c r="J251" s="6" t="s">
        <v>23</v>
      </c>
      <c r="K251" s="2">
        <v>1814</v>
      </c>
      <c r="L251" s="2" t="s">
        <v>24</v>
      </c>
      <c r="M251" s="2">
        <v>140</v>
      </c>
      <c r="N251" s="2" t="s">
        <v>27</v>
      </c>
      <c r="O251" s="2">
        <v>320</v>
      </c>
      <c r="P251" s="2">
        <v>10</v>
      </c>
    </row>
    <row r="252" spans="1:16" x14ac:dyDescent="0.25">
      <c r="A252" s="5" t="s">
        <v>278</v>
      </c>
      <c r="B252" s="2" t="s">
        <v>1</v>
      </c>
      <c r="C252" s="2">
        <v>84</v>
      </c>
      <c r="D252" s="5" t="s">
        <v>933</v>
      </c>
      <c r="E252" s="5" t="s">
        <v>1190</v>
      </c>
      <c r="F252" s="6">
        <v>3274</v>
      </c>
      <c r="G252" s="2">
        <v>1033</v>
      </c>
      <c r="H252" s="2">
        <v>2672</v>
      </c>
      <c r="I252" s="2">
        <v>1400</v>
      </c>
      <c r="J252" s="6" t="s">
        <v>23</v>
      </c>
      <c r="K252" s="2">
        <v>330</v>
      </c>
      <c r="L252" s="2" t="s">
        <v>24</v>
      </c>
      <c r="M252" s="2">
        <v>1804</v>
      </c>
      <c r="N252" s="2" t="s">
        <v>27</v>
      </c>
      <c r="O252" s="2">
        <v>140</v>
      </c>
      <c r="P252" s="2">
        <v>15</v>
      </c>
    </row>
    <row r="253" spans="1:16" x14ac:dyDescent="0.25">
      <c r="A253" s="5" t="s">
        <v>279</v>
      </c>
      <c r="B253" s="2" t="s">
        <v>3</v>
      </c>
      <c r="C253" s="2">
        <v>84</v>
      </c>
      <c r="D253" s="5" t="s">
        <v>934</v>
      </c>
      <c r="E253" s="5" t="s">
        <v>1191</v>
      </c>
      <c r="F253" s="6">
        <v>3989</v>
      </c>
      <c r="G253" s="2">
        <v>2133</v>
      </c>
      <c r="H253" s="2">
        <v>2294</v>
      </c>
      <c r="I253" s="2">
        <v>680</v>
      </c>
      <c r="J253" s="6" t="s">
        <v>23</v>
      </c>
      <c r="K253" s="2">
        <v>340</v>
      </c>
      <c r="L253" s="2" t="s">
        <v>24</v>
      </c>
      <c r="M253" s="2">
        <v>140</v>
      </c>
      <c r="N253" s="2" t="s">
        <v>27</v>
      </c>
      <c r="O253" s="2">
        <v>1794</v>
      </c>
      <c r="P253" s="2">
        <v>20</v>
      </c>
    </row>
    <row r="254" spans="1:16" x14ac:dyDescent="0.25">
      <c r="A254" s="5" t="s">
        <v>280</v>
      </c>
      <c r="B254" s="2" t="s">
        <v>15</v>
      </c>
      <c r="C254" s="2">
        <v>85</v>
      </c>
      <c r="D254" s="5" t="s">
        <v>932</v>
      </c>
      <c r="E254" s="5" t="s">
        <v>1192</v>
      </c>
      <c r="F254" s="6">
        <v>4832</v>
      </c>
      <c r="G254" s="2">
        <v>1816</v>
      </c>
      <c r="H254" s="2">
        <v>1816</v>
      </c>
      <c r="I254" s="2">
        <v>2542</v>
      </c>
      <c r="J254" s="6" t="s">
        <v>23</v>
      </c>
      <c r="K254" s="2">
        <v>1856</v>
      </c>
      <c r="L254" s="2" t="s">
        <v>24</v>
      </c>
      <c r="M254" s="2">
        <v>144</v>
      </c>
      <c r="N254" s="2" t="s">
        <v>27</v>
      </c>
      <c r="O254" s="2">
        <v>328</v>
      </c>
      <c r="P254" s="2">
        <v>10</v>
      </c>
    </row>
    <row r="255" spans="1:16" x14ac:dyDescent="0.25">
      <c r="A255" s="5" t="s">
        <v>281</v>
      </c>
      <c r="B255" s="2" t="s">
        <v>1</v>
      </c>
      <c r="C255" s="2">
        <v>85</v>
      </c>
      <c r="D255" s="5" t="s">
        <v>933</v>
      </c>
      <c r="E255" s="5" t="s">
        <v>1193</v>
      </c>
      <c r="F255" s="6">
        <v>3350</v>
      </c>
      <c r="G255" s="2">
        <v>1058</v>
      </c>
      <c r="H255" s="2">
        <v>2735</v>
      </c>
      <c r="I255" s="2">
        <v>1434</v>
      </c>
      <c r="J255" s="6" t="s">
        <v>23</v>
      </c>
      <c r="K255" s="2">
        <v>338</v>
      </c>
      <c r="L255" s="2" t="s">
        <v>24</v>
      </c>
      <c r="M255" s="2">
        <v>1846</v>
      </c>
      <c r="N255" s="2" t="s">
        <v>27</v>
      </c>
      <c r="O255" s="2">
        <v>144</v>
      </c>
      <c r="P255" s="2">
        <v>15</v>
      </c>
    </row>
    <row r="256" spans="1:16" x14ac:dyDescent="0.25">
      <c r="A256" s="5" t="s">
        <v>282</v>
      </c>
      <c r="B256" s="2" t="s">
        <v>3</v>
      </c>
      <c r="C256" s="2">
        <v>85</v>
      </c>
      <c r="D256" s="5" t="s">
        <v>934</v>
      </c>
      <c r="E256" s="5" t="s">
        <v>1194</v>
      </c>
      <c r="F256" s="6">
        <v>4082</v>
      </c>
      <c r="G256" s="2">
        <v>2184</v>
      </c>
      <c r="H256" s="2">
        <v>2349</v>
      </c>
      <c r="I256" s="2">
        <v>697</v>
      </c>
      <c r="J256" s="6" t="s">
        <v>23</v>
      </c>
      <c r="K256" s="2">
        <v>348</v>
      </c>
      <c r="L256" s="2" t="s">
        <v>24</v>
      </c>
      <c r="M256" s="2">
        <v>144</v>
      </c>
      <c r="N256" s="2" t="s">
        <v>27</v>
      </c>
      <c r="O256" s="2">
        <v>1836</v>
      </c>
      <c r="P256" s="2">
        <v>20</v>
      </c>
    </row>
    <row r="257" spans="1:16" x14ac:dyDescent="0.25">
      <c r="A257" s="5" t="s">
        <v>283</v>
      </c>
      <c r="B257" s="2" t="s">
        <v>15</v>
      </c>
      <c r="C257" s="2">
        <v>86</v>
      </c>
      <c r="D257" s="5" t="s">
        <v>932</v>
      </c>
      <c r="E257" s="5" t="s">
        <v>1195</v>
      </c>
      <c r="F257" s="6">
        <v>4943</v>
      </c>
      <c r="G257" s="2">
        <v>1859</v>
      </c>
      <c r="H257" s="2">
        <v>1859</v>
      </c>
      <c r="I257" s="2">
        <v>2602</v>
      </c>
      <c r="J257" s="6" t="s">
        <v>23</v>
      </c>
      <c r="K257" s="2">
        <v>1899</v>
      </c>
      <c r="L257" s="2" t="s">
        <v>24</v>
      </c>
      <c r="M257" s="2">
        <v>148</v>
      </c>
      <c r="N257" s="2" t="s">
        <v>27</v>
      </c>
      <c r="O257" s="2">
        <v>336</v>
      </c>
      <c r="P257" s="2">
        <v>10</v>
      </c>
    </row>
    <row r="258" spans="1:16" x14ac:dyDescent="0.25">
      <c r="A258" s="5" t="s">
        <v>284</v>
      </c>
      <c r="B258" s="2" t="s">
        <v>1</v>
      </c>
      <c r="C258" s="2">
        <v>86</v>
      </c>
      <c r="D258" s="5" t="s">
        <v>933</v>
      </c>
      <c r="E258" s="5" t="s">
        <v>1196</v>
      </c>
      <c r="F258" s="6">
        <v>3427</v>
      </c>
      <c r="G258" s="2">
        <v>1083</v>
      </c>
      <c r="H258" s="2">
        <v>2799</v>
      </c>
      <c r="I258" s="2">
        <v>1468</v>
      </c>
      <c r="J258" s="6" t="s">
        <v>23</v>
      </c>
      <c r="K258" s="2">
        <v>346</v>
      </c>
      <c r="L258" s="2" t="s">
        <v>24</v>
      </c>
      <c r="M258" s="2">
        <v>1889</v>
      </c>
      <c r="N258" s="2" t="s">
        <v>27</v>
      </c>
      <c r="O258" s="2">
        <v>148</v>
      </c>
      <c r="P258" s="2">
        <v>15</v>
      </c>
    </row>
    <row r="259" spans="1:16" x14ac:dyDescent="0.25">
      <c r="A259" s="5" t="s">
        <v>285</v>
      </c>
      <c r="B259" s="2" t="s">
        <v>3</v>
      </c>
      <c r="C259" s="2">
        <v>86</v>
      </c>
      <c r="D259" s="5" t="s">
        <v>934</v>
      </c>
      <c r="E259" s="5" t="s">
        <v>1197</v>
      </c>
      <c r="F259" s="6">
        <v>4176</v>
      </c>
      <c r="G259" s="2">
        <v>2235</v>
      </c>
      <c r="H259" s="2">
        <v>2404</v>
      </c>
      <c r="I259" s="2">
        <v>714</v>
      </c>
      <c r="J259" s="6" t="s">
        <v>23</v>
      </c>
      <c r="K259" s="2">
        <v>356</v>
      </c>
      <c r="L259" s="2" t="s">
        <v>24</v>
      </c>
      <c r="M259" s="2">
        <v>148</v>
      </c>
      <c r="N259" s="2" t="s">
        <v>27</v>
      </c>
      <c r="O259" s="2">
        <v>1879</v>
      </c>
      <c r="P259" s="2">
        <v>20</v>
      </c>
    </row>
    <row r="260" spans="1:16" x14ac:dyDescent="0.25">
      <c r="A260" s="5" t="s">
        <v>286</v>
      </c>
      <c r="B260" s="2" t="s">
        <v>15</v>
      </c>
      <c r="C260" s="2">
        <v>87</v>
      </c>
      <c r="D260" s="5" t="s">
        <v>932</v>
      </c>
      <c r="E260" s="5" t="s">
        <v>1198</v>
      </c>
      <c r="F260" s="6">
        <v>5056</v>
      </c>
      <c r="G260" s="2">
        <v>1902</v>
      </c>
      <c r="H260" s="2">
        <v>1902</v>
      </c>
      <c r="I260" s="2">
        <v>2662</v>
      </c>
      <c r="J260" s="6" t="s">
        <v>23</v>
      </c>
      <c r="K260" s="2">
        <v>1942</v>
      </c>
      <c r="L260" s="2" t="s">
        <v>24</v>
      </c>
      <c r="M260" s="2">
        <v>152</v>
      </c>
      <c r="N260" s="2" t="s">
        <v>27</v>
      </c>
      <c r="O260" s="2">
        <v>344</v>
      </c>
      <c r="P260" s="2">
        <v>10</v>
      </c>
    </row>
    <row r="261" spans="1:16" x14ac:dyDescent="0.25">
      <c r="A261" s="5" t="s">
        <v>287</v>
      </c>
      <c r="B261" s="2" t="s">
        <v>1</v>
      </c>
      <c r="C261" s="2">
        <v>87</v>
      </c>
      <c r="D261" s="5" t="s">
        <v>933</v>
      </c>
      <c r="E261" s="5" t="s">
        <v>1199</v>
      </c>
      <c r="F261" s="6">
        <v>3505</v>
      </c>
      <c r="G261" s="2">
        <v>1109</v>
      </c>
      <c r="H261" s="2">
        <v>2864</v>
      </c>
      <c r="I261" s="2">
        <v>1502</v>
      </c>
      <c r="J261" s="6" t="s">
        <v>23</v>
      </c>
      <c r="K261" s="2">
        <v>354</v>
      </c>
      <c r="L261" s="2" t="s">
        <v>24</v>
      </c>
      <c r="M261" s="2">
        <v>1932</v>
      </c>
      <c r="N261" s="2" t="s">
        <v>27</v>
      </c>
      <c r="O261" s="2">
        <v>152</v>
      </c>
      <c r="P261" s="2">
        <v>15</v>
      </c>
    </row>
    <row r="262" spans="1:16" x14ac:dyDescent="0.25">
      <c r="A262" s="5" t="s">
        <v>288</v>
      </c>
      <c r="B262" s="2" t="s">
        <v>3</v>
      </c>
      <c r="C262" s="2">
        <v>87</v>
      </c>
      <c r="D262" s="5" t="s">
        <v>934</v>
      </c>
      <c r="E262" s="5" t="s">
        <v>1200</v>
      </c>
      <c r="F262" s="6">
        <v>4271</v>
      </c>
      <c r="G262" s="2">
        <v>2287</v>
      </c>
      <c r="H262" s="2">
        <v>2460</v>
      </c>
      <c r="I262" s="2">
        <v>731</v>
      </c>
      <c r="J262" s="6" t="s">
        <v>23</v>
      </c>
      <c r="K262" s="2">
        <v>364</v>
      </c>
      <c r="L262" s="2" t="s">
        <v>24</v>
      </c>
      <c r="M262" s="2">
        <v>152</v>
      </c>
      <c r="N262" s="2" t="s">
        <v>27</v>
      </c>
      <c r="O262" s="2">
        <v>1922</v>
      </c>
      <c r="P262" s="2">
        <v>20</v>
      </c>
    </row>
    <row r="263" spans="1:16" x14ac:dyDescent="0.25">
      <c r="A263" s="5" t="s">
        <v>289</v>
      </c>
      <c r="B263" s="2" t="s">
        <v>15</v>
      </c>
      <c r="C263" s="2">
        <v>88</v>
      </c>
      <c r="D263" s="5" t="s">
        <v>932</v>
      </c>
      <c r="E263" s="5" t="s">
        <v>1201</v>
      </c>
      <c r="F263" s="6">
        <v>5170</v>
      </c>
      <c r="G263" s="2">
        <v>1946</v>
      </c>
      <c r="H263" s="2">
        <v>1946</v>
      </c>
      <c r="I263" s="2">
        <v>2723</v>
      </c>
      <c r="J263" s="6" t="s">
        <v>23</v>
      </c>
      <c r="K263" s="2">
        <v>1986</v>
      </c>
      <c r="L263" s="2" t="s">
        <v>24</v>
      </c>
      <c r="M263" s="2">
        <v>156</v>
      </c>
      <c r="N263" s="2" t="s">
        <v>27</v>
      </c>
      <c r="O263" s="2">
        <v>352</v>
      </c>
      <c r="P263" s="2">
        <v>10</v>
      </c>
    </row>
    <row r="264" spans="1:16" x14ac:dyDescent="0.25">
      <c r="A264" s="5" t="s">
        <v>290</v>
      </c>
      <c r="B264" s="2" t="s">
        <v>1</v>
      </c>
      <c r="C264" s="2">
        <v>88</v>
      </c>
      <c r="D264" s="5" t="s">
        <v>933</v>
      </c>
      <c r="E264" s="5" t="s">
        <v>1202</v>
      </c>
      <c r="F264" s="6">
        <v>3584</v>
      </c>
      <c r="G264" s="2">
        <v>1135</v>
      </c>
      <c r="H264" s="2">
        <v>2930</v>
      </c>
      <c r="I264" s="2">
        <v>1537</v>
      </c>
      <c r="J264" s="6" t="s">
        <v>23</v>
      </c>
      <c r="K264" s="2">
        <v>362</v>
      </c>
      <c r="L264" s="2" t="s">
        <v>24</v>
      </c>
      <c r="M264" s="2">
        <v>1976</v>
      </c>
      <c r="N264" s="2" t="s">
        <v>27</v>
      </c>
      <c r="O264" s="2">
        <v>156</v>
      </c>
      <c r="P264" s="2">
        <v>15</v>
      </c>
    </row>
    <row r="265" spans="1:16" x14ac:dyDescent="0.25">
      <c r="A265" s="5" t="s">
        <v>291</v>
      </c>
      <c r="B265" s="2" t="s">
        <v>3</v>
      </c>
      <c r="C265" s="2">
        <v>88</v>
      </c>
      <c r="D265" s="5" t="s">
        <v>934</v>
      </c>
      <c r="E265" s="5" t="s">
        <v>1203</v>
      </c>
      <c r="F265" s="6">
        <v>4367</v>
      </c>
      <c r="G265" s="2">
        <v>2339</v>
      </c>
      <c r="H265" s="2">
        <v>2517</v>
      </c>
      <c r="I265" s="2">
        <v>748</v>
      </c>
      <c r="J265" s="6" t="s">
        <v>23</v>
      </c>
      <c r="K265" s="2">
        <v>372</v>
      </c>
      <c r="L265" s="2" t="s">
        <v>24</v>
      </c>
      <c r="M265" s="2">
        <v>156</v>
      </c>
      <c r="N265" s="2" t="s">
        <v>27</v>
      </c>
      <c r="O265" s="2">
        <v>1966</v>
      </c>
      <c r="P265" s="2">
        <v>20</v>
      </c>
    </row>
    <row r="266" spans="1:16" x14ac:dyDescent="0.25">
      <c r="A266" s="5" t="s">
        <v>292</v>
      </c>
      <c r="B266" s="2" t="s">
        <v>15</v>
      </c>
      <c r="C266" s="2">
        <v>89</v>
      </c>
      <c r="D266" s="5" t="s">
        <v>932</v>
      </c>
      <c r="E266" s="5" t="s">
        <v>1204</v>
      </c>
      <c r="F266" s="6">
        <v>5285</v>
      </c>
      <c r="G266" s="2">
        <v>1990</v>
      </c>
      <c r="H266" s="2">
        <v>1990</v>
      </c>
      <c r="I266" s="2">
        <v>2785</v>
      </c>
      <c r="J266" s="6" t="s">
        <v>23</v>
      </c>
      <c r="K266" s="2">
        <v>2030</v>
      </c>
      <c r="L266" s="2" t="s">
        <v>24</v>
      </c>
      <c r="M266" s="2">
        <v>160</v>
      </c>
      <c r="N266" s="2" t="s">
        <v>27</v>
      </c>
      <c r="O266" s="2">
        <v>360</v>
      </c>
      <c r="P266" s="2">
        <v>10</v>
      </c>
    </row>
    <row r="267" spans="1:16" x14ac:dyDescent="0.25">
      <c r="A267" s="5" t="s">
        <v>293</v>
      </c>
      <c r="B267" s="2" t="s">
        <v>1</v>
      </c>
      <c r="C267" s="2">
        <v>89</v>
      </c>
      <c r="D267" s="5" t="s">
        <v>933</v>
      </c>
      <c r="E267" s="5" t="s">
        <v>1205</v>
      </c>
      <c r="F267" s="6">
        <v>3664</v>
      </c>
      <c r="G267" s="2">
        <v>1161</v>
      </c>
      <c r="H267" s="2">
        <v>2996</v>
      </c>
      <c r="I267" s="2">
        <v>1572</v>
      </c>
      <c r="J267" s="6" t="s">
        <v>23</v>
      </c>
      <c r="K267" s="2">
        <v>370</v>
      </c>
      <c r="L267" s="2" t="s">
        <v>24</v>
      </c>
      <c r="M267" s="2">
        <v>2020</v>
      </c>
      <c r="N267" s="2" t="s">
        <v>27</v>
      </c>
      <c r="O267" s="2">
        <v>160</v>
      </c>
      <c r="P267" s="2">
        <v>15</v>
      </c>
    </row>
    <row r="268" spans="1:16" x14ac:dyDescent="0.25">
      <c r="A268" s="5" t="s">
        <v>294</v>
      </c>
      <c r="B268" s="2" t="s">
        <v>3</v>
      </c>
      <c r="C268" s="2">
        <v>89</v>
      </c>
      <c r="D268" s="5" t="s">
        <v>934</v>
      </c>
      <c r="E268" s="5" t="s">
        <v>1206</v>
      </c>
      <c r="F268" s="6">
        <v>4464</v>
      </c>
      <c r="G268" s="2">
        <v>2392</v>
      </c>
      <c r="H268" s="2">
        <v>2574</v>
      </c>
      <c r="I268" s="2">
        <v>765</v>
      </c>
      <c r="J268" s="6" t="s">
        <v>23</v>
      </c>
      <c r="K268" s="2">
        <v>380</v>
      </c>
      <c r="L268" s="2" t="s">
        <v>24</v>
      </c>
      <c r="M268" s="2">
        <v>160</v>
      </c>
      <c r="N268" s="2" t="s">
        <v>27</v>
      </c>
      <c r="O268" s="2">
        <v>2010</v>
      </c>
      <c r="P268" s="2">
        <v>20</v>
      </c>
    </row>
    <row r="269" spans="1:16" x14ac:dyDescent="0.25">
      <c r="A269" s="5" t="s">
        <v>295</v>
      </c>
      <c r="B269" s="2" t="s">
        <v>15</v>
      </c>
      <c r="C269" s="2">
        <v>90</v>
      </c>
      <c r="D269" s="5" t="s">
        <v>932</v>
      </c>
      <c r="E269" s="5" t="s">
        <v>1207</v>
      </c>
      <c r="F269" s="6">
        <v>5402</v>
      </c>
      <c r="G269" s="2">
        <v>2035</v>
      </c>
      <c r="H269" s="2">
        <v>2035</v>
      </c>
      <c r="I269" s="2">
        <v>2848</v>
      </c>
      <c r="J269" s="6" t="s">
        <v>23</v>
      </c>
      <c r="K269" s="2">
        <v>2075</v>
      </c>
      <c r="L269" s="2" t="s">
        <v>24</v>
      </c>
      <c r="M269" s="2">
        <v>164</v>
      </c>
      <c r="N269" s="2" t="s">
        <v>27</v>
      </c>
      <c r="O269" s="2">
        <v>369</v>
      </c>
      <c r="P269" s="2">
        <v>10</v>
      </c>
    </row>
    <row r="270" spans="1:16" x14ac:dyDescent="0.25">
      <c r="A270" s="5" t="s">
        <v>296</v>
      </c>
      <c r="B270" s="2" t="s">
        <v>1</v>
      </c>
      <c r="C270" s="2">
        <v>90</v>
      </c>
      <c r="D270" s="5" t="s">
        <v>933</v>
      </c>
      <c r="E270" s="5" t="s">
        <v>1208</v>
      </c>
      <c r="F270" s="6">
        <v>3745</v>
      </c>
      <c r="G270" s="2">
        <v>1188</v>
      </c>
      <c r="H270" s="2">
        <v>3063</v>
      </c>
      <c r="I270" s="2">
        <v>1608</v>
      </c>
      <c r="J270" s="6" t="s">
        <v>23</v>
      </c>
      <c r="K270" s="2">
        <v>379</v>
      </c>
      <c r="L270" s="2" t="s">
        <v>24</v>
      </c>
      <c r="M270" s="2">
        <v>2065</v>
      </c>
      <c r="N270" s="2" t="s">
        <v>27</v>
      </c>
      <c r="O270" s="2">
        <v>164</v>
      </c>
      <c r="P270" s="2">
        <v>15</v>
      </c>
    </row>
    <row r="271" spans="1:16" x14ac:dyDescent="0.25">
      <c r="A271" s="5" t="s">
        <v>297</v>
      </c>
      <c r="B271" s="2" t="s">
        <v>3</v>
      </c>
      <c r="C271" s="2">
        <v>90</v>
      </c>
      <c r="D271" s="5" t="s">
        <v>934</v>
      </c>
      <c r="E271" s="5" t="s">
        <v>1209</v>
      </c>
      <c r="F271" s="6">
        <v>4563</v>
      </c>
      <c r="G271" s="2">
        <v>2446</v>
      </c>
      <c r="H271" s="2">
        <v>2632</v>
      </c>
      <c r="I271" s="2">
        <v>783</v>
      </c>
      <c r="J271" s="6" t="s">
        <v>23</v>
      </c>
      <c r="K271" s="2">
        <v>389</v>
      </c>
      <c r="L271" s="2" t="s">
        <v>24</v>
      </c>
      <c r="M271" s="2">
        <v>164</v>
      </c>
      <c r="N271" s="2" t="s">
        <v>27</v>
      </c>
      <c r="O271" s="2">
        <v>2055</v>
      </c>
      <c r="P271" s="2">
        <v>20</v>
      </c>
    </row>
    <row r="272" spans="1:16" x14ac:dyDescent="0.25">
      <c r="A272" s="5" t="s">
        <v>298</v>
      </c>
      <c r="B272" s="2" t="s">
        <v>15</v>
      </c>
      <c r="C272" s="2">
        <v>91</v>
      </c>
      <c r="D272" s="5" t="s">
        <v>932</v>
      </c>
      <c r="E272" s="5" t="s">
        <v>1210</v>
      </c>
      <c r="F272" s="6">
        <v>5520</v>
      </c>
      <c r="G272" s="2">
        <v>2080</v>
      </c>
      <c r="H272" s="2">
        <v>2080</v>
      </c>
      <c r="I272" s="2">
        <v>2911</v>
      </c>
      <c r="J272" s="6" t="s">
        <v>23</v>
      </c>
      <c r="K272" s="2">
        <v>2120</v>
      </c>
      <c r="L272" s="2" t="s">
        <v>24</v>
      </c>
      <c r="M272" s="2">
        <v>168</v>
      </c>
      <c r="N272" s="2" t="s">
        <v>27</v>
      </c>
      <c r="O272" s="2">
        <v>378</v>
      </c>
      <c r="P272" s="2">
        <v>10</v>
      </c>
    </row>
    <row r="273" spans="1:16" x14ac:dyDescent="0.25">
      <c r="A273" s="5" t="s">
        <v>299</v>
      </c>
      <c r="B273" s="2" t="s">
        <v>1</v>
      </c>
      <c r="C273" s="2">
        <v>91</v>
      </c>
      <c r="D273" s="5" t="s">
        <v>933</v>
      </c>
      <c r="E273" s="5" t="s">
        <v>1211</v>
      </c>
      <c r="F273" s="6">
        <v>3826</v>
      </c>
      <c r="G273" s="2">
        <v>1215</v>
      </c>
      <c r="H273" s="2">
        <v>3131</v>
      </c>
      <c r="I273" s="2">
        <v>1644</v>
      </c>
      <c r="J273" s="6" t="s">
        <v>23</v>
      </c>
      <c r="K273" s="2">
        <v>388</v>
      </c>
      <c r="L273" s="2" t="s">
        <v>24</v>
      </c>
      <c r="M273" s="2">
        <v>2110</v>
      </c>
      <c r="N273" s="2" t="s">
        <v>27</v>
      </c>
      <c r="O273" s="2">
        <v>168</v>
      </c>
      <c r="P273" s="2">
        <v>15</v>
      </c>
    </row>
    <row r="274" spans="1:16" x14ac:dyDescent="0.25">
      <c r="A274" s="5" t="s">
        <v>300</v>
      </c>
      <c r="B274" s="2" t="s">
        <v>3</v>
      </c>
      <c r="C274" s="2">
        <v>91</v>
      </c>
      <c r="D274" s="5" t="s">
        <v>934</v>
      </c>
      <c r="E274" s="5" t="s">
        <v>1212</v>
      </c>
      <c r="F274" s="6">
        <v>4663</v>
      </c>
      <c r="G274" s="2">
        <v>2500</v>
      </c>
      <c r="H274" s="2">
        <v>2691</v>
      </c>
      <c r="I274" s="2">
        <v>801</v>
      </c>
      <c r="J274" s="6" t="s">
        <v>23</v>
      </c>
      <c r="K274" s="2">
        <v>398</v>
      </c>
      <c r="L274" s="2" t="s">
        <v>24</v>
      </c>
      <c r="M274" s="2">
        <v>168</v>
      </c>
      <c r="N274" s="2" t="s">
        <v>27</v>
      </c>
      <c r="O274" s="2">
        <v>2100</v>
      </c>
      <c r="P274" s="2">
        <v>20</v>
      </c>
    </row>
    <row r="275" spans="1:16" x14ac:dyDescent="0.25">
      <c r="A275" s="5" t="s">
        <v>301</v>
      </c>
      <c r="B275" s="2" t="s">
        <v>15</v>
      </c>
      <c r="C275" s="2">
        <v>92</v>
      </c>
      <c r="D275" s="5" t="s">
        <v>932</v>
      </c>
      <c r="E275" s="5" t="s">
        <v>1213</v>
      </c>
      <c r="F275" s="6">
        <v>5639</v>
      </c>
      <c r="G275" s="2">
        <v>2126</v>
      </c>
      <c r="H275" s="2">
        <v>2126</v>
      </c>
      <c r="I275" s="2">
        <v>2975</v>
      </c>
      <c r="J275" s="6" t="s">
        <v>23</v>
      </c>
      <c r="K275" s="2">
        <v>2166</v>
      </c>
      <c r="L275" s="2" t="s">
        <v>24</v>
      </c>
      <c r="M275" s="2">
        <v>172</v>
      </c>
      <c r="N275" s="2" t="s">
        <v>27</v>
      </c>
      <c r="O275" s="2">
        <v>387</v>
      </c>
      <c r="P275" s="2">
        <v>10</v>
      </c>
    </row>
    <row r="276" spans="1:16" x14ac:dyDescent="0.25">
      <c r="A276" s="5" t="s">
        <v>302</v>
      </c>
      <c r="B276" s="2" t="s">
        <v>1</v>
      </c>
      <c r="C276" s="2">
        <v>92</v>
      </c>
      <c r="D276" s="5" t="s">
        <v>933</v>
      </c>
      <c r="E276" s="5" t="s">
        <v>1214</v>
      </c>
      <c r="F276" s="6">
        <v>3908</v>
      </c>
      <c r="G276" s="2">
        <v>1242</v>
      </c>
      <c r="H276" s="2">
        <v>3200</v>
      </c>
      <c r="I276" s="2">
        <v>1680</v>
      </c>
      <c r="J276" s="6" t="s">
        <v>23</v>
      </c>
      <c r="K276" s="2">
        <v>397</v>
      </c>
      <c r="L276" s="2" t="s">
        <v>24</v>
      </c>
      <c r="M276" s="2">
        <v>2156</v>
      </c>
      <c r="N276" s="2" t="s">
        <v>27</v>
      </c>
      <c r="O276" s="2">
        <v>172</v>
      </c>
      <c r="P276" s="2">
        <v>15</v>
      </c>
    </row>
    <row r="277" spans="1:16" x14ac:dyDescent="0.25">
      <c r="A277" s="5" t="s">
        <v>303</v>
      </c>
      <c r="B277" s="2" t="s">
        <v>3</v>
      </c>
      <c r="C277" s="2">
        <v>92</v>
      </c>
      <c r="D277" s="5" t="s">
        <v>934</v>
      </c>
      <c r="E277" s="5" t="s">
        <v>1215</v>
      </c>
      <c r="F277" s="6">
        <v>4764</v>
      </c>
      <c r="G277" s="2">
        <v>2555</v>
      </c>
      <c r="H277" s="2">
        <v>2750</v>
      </c>
      <c r="I277" s="2">
        <v>819</v>
      </c>
      <c r="J277" s="6" t="s">
        <v>23</v>
      </c>
      <c r="K277" s="2">
        <v>407</v>
      </c>
      <c r="L277" s="2" t="s">
        <v>24</v>
      </c>
      <c r="M277" s="2">
        <v>172</v>
      </c>
      <c r="N277" s="2" t="s">
        <v>27</v>
      </c>
      <c r="O277" s="2">
        <v>2146</v>
      </c>
      <c r="P277" s="2">
        <v>20</v>
      </c>
    </row>
    <row r="278" spans="1:16" x14ac:dyDescent="0.25">
      <c r="A278" s="5" t="s">
        <v>304</v>
      </c>
      <c r="B278" s="2" t="s">
        <v>15</v>
      </c>
      <c r="C278" s="2">
        <v>93</v>
      </c>
      <c r="D278" s="5" t="s">
        <v>932</v>
      </c>
      <c r="E278" s="5" t="s">
        <v>1216</v>
      </c>
      <c r="F278" s="6">
        <v>5759</v>
      </c>
      <c r="G278" s="2">
        <v>2172</v>
      </c>
      <c r="H278" s="2">
        <v>2172</v>
      </c>
      <c r="I278" s="2">
        <v>3040</v>
      </c>
      <c r="J278" s="6" t="s">
        <v>23</v>
      </c>
      <c r="K278" s="2">
        <v>2212</v>
      </c>
      <c r="L278" s="2" t="s">
        <v>24</v>
      </c>
      <c r="M278" s="2">
        <v>176</v>
      </c>
      <c r="N278" s="2" t="s">
        <v>27</v>
      </c>
      <c r="O278" s="2">
        <v>396</v>
      </c>
      <c r="P278" s="2">
        <v>10</v>
      </c>
    </row>
    <row r="279" spans="1:16" x14ac:dyDescent="0.25">
      <c r="A279" s="5" t="s">
        <v>305</v>
      </c>
      <c r="B279" s="2" t="s">
        <v>1</v>
      </c>
      <c r="C279" s="2">
        <v>93</v>
      </c>
      <c r="D279" s="5" t="s">
        <v>933</v>
      </c>
      <c r="E279" s="5" t="s">
        <v>1217</v>
      </c>
      <c r="F279" s="6">
        <v>3991</v>
      </c>
      <c r="G279" s="2">
        <v>1269</v>
      </c>
      <c r="H279" s="2">
        <v>3269</v>
      </c>
      <c r="I279" s="2">
        <v>1717</v>
      </c>
      <c r="J279" s="6" t="s">
        <v>23</v>
      </c>
      <c r="K279" s="2">
        <v>406</v>
      </c>
      <c r="L279" s="2" t="s">
        <v>24</v>
      </c>
      <c r="M279" s="2">
        <v>2202</v>
      </c>
      <c r="N279" s="2" t="s">
        <v>27</v>
      </c>
      <c r="O279" s="2">
        <v>176</v>
      </c>
      <c r="P279" s="2">
        <v>15</v>
      </c>
    </row>
    <row r="280" spans="1:16" x14ac:dyDescent="0.25">
      <c r="A280" s="5" t="s">
        <v>306</v>
      </c>
      <c r="B280" s="2" t="s">
        <v>3</v>
      </c>
      <c r="C280" s="2">
        <v>93</v>
      </c>
      <c r="D280" s="5" t="s">
        <v>934</v>
      </c>
      <c r="E280" s="5" t="s">
        <v>1218</v>
      </c>
      <c r="F280" s="6">
        <v>4866</v>
      </c>
      <c r="G280" s="2">
        <v>2610</v>
      </c>
      <c r="H280" s="2">
        <v>2810</v>
      </c>
      <c r="I280" s="2">
        <v>837</v>
      </c>
      <c r="J280" s="6" t="s">
        <v>23</v>
      </c>
      <c r="K280" s="2">
        <v>416</v>
      </c>
      <c r="L280" s="2" t="s">
        <v>24</v>
      </c>
      <c r="M280" s="2">
        <v>176</v>
      </c>
      <c r="N280" s="2" t="s">
        <v>27</v>
      </c>
      <c r="O280" s="2">
        <v>2192</v>
      </c>
      <c r="P280" s="2">
        <v>20</v>
      </c>
    </row>
    <row r="281" spans="1:16" x14ac:dyDescent="0.25">
      <c r="A281" s="5" t="s">
        <v>307</v>
      </c>
      <c r="B281" s="2" t="s">
        <v>15</v>
      </c>
      <c r="C281" s="2">
        <v>94</v>
      </c>
      <c r="D281" s="5" t="s">
        <v>932</v>
      </c>
      <c r="E281" s="5" t="s">
        <v>1219</v>
      </c>
      <c r="F281" s="6">
        <v>5881</v>
      </c>
      <c r="G281" s="2">
        <v>2219</v>
      </c>
      <c r="H281" s="2">
        <v>2219</v>
      </c>
      <c r="I281" s="2">
        <v>3105</v>
      </c>
      <c r="J281" s="6" t="s">
        <v>23</v>
      </c>
      <c r="K281" s="2">
        <v>2259</v>
      </c>
      <c r="L281" s="2" t="s">
        <v>24</v>
      </c>
      <c r="M281" s="2">
        <v>180</v>
      </c>
      <c r="N281" s="2" t="s">
        <v>27</v>
      </c>
      <c r="O281" s="2">
        <v>405</v>
      </c>
      <c r="P281" s="2">
        <v>10</v>
      </c>
    </row>
    <row r="282" spans="1:16" x14ac:dyDescent="0.25">
      <c r="A282" s="5" t="s">
        <v>308</v>
      </c>
      <c r="B282" s="2" t="s">
        <v>1</v>
      </c>
      <c r="C282" s="2">
        <v>94</v>
      </c>
      <c r="D282" s="5" t="s">
        <v>933</v>
      </c>
      <c r="E282" s="5" t="s">
        <v>1220</v>
      </c>
      <c r="F282" s="6">
        <v>4075</v>
      </c>
      <c r="G282" s="2">
        <v>1297</v>
      </c>
      <c r="H282" s="2">
        <v>3339</v>
      </c>
      <c r="I282" s="2">
        <v>1754</v>
      </c>
      <c r="J282" s="6" t="s">
        <v>23</v>
      </c>
      <c r="K282" s="2">
        <v>415</v>
      </c>
      <c r="L282" s="2" t="s">
        <v>24</v>
      </c>
      <c r="M282" s="2">
        <v>2249</v>
      </c>
      <c r="N282" s="2" t="s">
        <v>27</v>
      </c>
      <c r="O282" s="2">
        <v>180</v>
      </c>
      <c r="P282" s="2">
        <v>15</v>
      </c>
    </row>
    <row r="283" spans="1:16" x14ac:dyDescent="0.25">
      <c r="A283" s="5" t="s">
        <v>309</v>
      </c>
      <c r="B283" s="2" t="s">
        <v>3</v>
      </c>
      <c r="C283" s="2">
        <v>94</v>
      </c>
      <c r="D283" s="5" t="s">
        <v>934</v>
      </c>
      <c r="E283" s="5" t="s">
        <v>1221</v>
      </c>
      <c r="F283" s="6">
        <v>4969</v>
      </c>
      <c r="G283" s="2">
        <v>2666</v>
      </c>
      <c r="H283" s="2">
        <v>2871</v>
      </c>
      <c r="I283" s="2">
        <v>855</v>
      </c>
      <c r="J283" s="6" t="s">
        <v>23</v>
      </c>
      <c r="K283" s="2">
        <v>425</v>
      </c>
      <c r="L283" s="2" t="s">
        <v>24</v>
      </c>
      <c r="M283" s="2">
        <v>180</v>
      </c>
      <c r="N283" s="2" t="s">
        <v>27</v>
      </c>
      <c r="O283" s="2">
        <v>2239</v>
      </c>
      <c r="P283" s="2">
        <v>20</v>
      </c>
    </row>
    <row r="284" spans="1:16" x14ac:dyDescent="0.25">
      <c r="A284" s="5" t="s">
        <v>310</v>
      </c>
      <c r="B284" s="2" t="s">
        <v>15</v>
      </c>
      <c r="C284" s="2">
        <v>95</v>
      </c>
      <c r="D284" s="5" t="s">
        <v>932</v>
      </c>
      <c r="E284" s="5" t="s">
        <v>1222</v>
      </c>
      <c r="F284" s="6">
        <v>6004</v>
      </c>
      <c r="G284" s="2">
        <v>2266</v>
      </c>
      <c r="H284" s="2">
        <v>2266</v>
      </c>
      <c r="I284" s="2">
        <v>3171</v>
      </c>
      <c r="J284" s="6" t="s">
        <v>23</v>
      </c>
      <c r="K284" s="2">
        <v>2306</v>
      </c>
      <c r="L284" s="2" t="s">
        <v>24</v>
      </c>
      <c r="M284" s="2">
        <v>184</v>
      </c>
      <c r="N284" s="2" t="s">
        <v>27</v>
      </c>
      <c r="O284" s="2">
        <v>414</v>
      </c>
      <c r="P284" s="2">
        <v>10</v>
      </c>
    </row>
    <row r="285" spans="1:16" x14ac:dyDescent="0.25">
      <c r="A285" s="5" t="s">
        <v>311</v>
      </c>
      <c r="B285" s="2" t="s">
        <v>1</v>
      </c>
      <c r="C285" s="2">
        <v>95</v>
      </c>
      <c r="D285" s="5" t="s">
        <v>933</v>
      </c>
      <c r="E285" s="5" t="s">
        <v>1223</v>
      </c>
      <c r="F285" s="6">
        <v>4160</v>
      </c>
      <c r="G285" s="2">
        <v>1325</v>
      </c>
      <c r="H285" s="2">
        <v>3410</v>
      </c>
      <c r="I285" s="2">
        <v>1792</v>
      </c>
      <c r="J285" s="6" t="s">
        <v>23</v>
      </c>
      <c r="K285" s="2">
        <v>424</v>
      </c>
      <c r="L285" s="2" t="s">
        <v>24</v>
      </c>
      <c r="M285" s="2">
        <v>2296</v>
      </c>
      <c r="N285" s="2" t="s">
        <v>27</v>
      </c>
      <c r="O285" s="2">
        <v>184</v>
      </c>
      <c r="P285" s="2">
        <v>15</v>
      </c>
    </row>
    <row r="286" spans="1:16" x14ac:dyDescent="0.25">
      <c r="A286" s="5" t="s">
        <v>312</v>
      </c>
      <c r="B286" s="2" t="s">
        <v>3</v>
      </c>
      <c r="C286" s="2">
        <v>95</v>
      </c>
      <c r="D286" s="5" t="s">
        <v>934</v>
      </c>
      <c r="E286" s="5" t="s">
        <v>1224</v>
      </c>
      <c r="F286" s="6">
        <v>5073</v>
      </c>
      <c r="G286" s="2">
        <v>2723</v>
      </c>
      <c r="H286" s="2">
        <v>2932</v>
      </c>
      <c r="I286" s="2">
        <v>874</v>
      </c>
      <c r="J286" s="6" t="s">
        <v>23</v>
      </c>
      <c r="K286" s="2">
        <v>434</v>
      </c>
      <c r="L286" s="2" t="s">
        <v>24</v>
      </c>
      <c r="M286" s="2">
        <v>184</v>
      </c>
      <c r="N286" s="2" t="s">
        <v>27</v>
      </c>
      <c r="O286" s="2">
        <v>2286</v>
      </c>
      <c r="P286" s="2">
        <v>20</v>
      </c>
    </row>
    <row r="287" spans="1:16" x14ac:dyDescent="0.25">
      <c r="A287" s="5" t="s">
        <v>313</v>
      </c>
      <c r="B287" s="2" t="s">
        <v>15</v>
      </c>
      <c r="C287" s="2">
        <v>96</v>
      </c>
      <c r="D287" s="5" t="s">
        <v>932</v>
      </c>
      <c r="E287" s="5" t="s">
        <v>1225</v>
      </c>
      <c r="F287" s="6">
        <v>6128</v>
      </c>
      <c r="G287" s="2">
        <v>2314</v>
      </c>
      <c r="H287" s="2">
        <v>2314</v>
      </c>
      <c r="I287" s="2">
        <v>3238</v>
      </c>
      <c r="J287" s="6" t="s">
        <v>23</v>
      </c>
      <c r="K287" s="2">
        <v>2354</v>
      </c>
      <c r="L287" s="2" t="s">
        <v>24</v>
      </c>
      <c r="M287" s="2">
        <v>188</v>
      </c>
      <c r="N287" s="2" t="s">
        <v>27</v>
      </c>
      <c r="O287" s="2">
        <v>423</v>
      </c>
      <c r="P287" s="2">
        <v>10</v>
      </c>
    </row>
    <row r="288" spans="1:16" x14ac:dyDescent="0.25">
      <c r="A288" s="5" t="s">
        <v>314</v>
      </c>
      <c r="B288" s="2" t="s">
        <v>1</v>
      </c>
      <c r="C288" s="2">
        <v>96</v>
      </c>
      <c r="D288" s="5" t="s">
        <v>933</v>
      </c>
      <c r="E288" s="5" t="s">
        <v>1226</v>
      </c>
      <c r="F288" s="6">
        <v>4246</v>
      </c>
      <c r="G288" s="2">
        <v>1353</v>
      </c>
      <c r="H288" s="2">
        <v>3482</v>
      </c>
      <c r="I288" s="2">
        <v>1830</v>
      </c>
      <c r="J288" s="6" t="s">
        <v>23</v>
      </c>
      <c r="K288" s="2">
        <v>433</v>
      </c>
      <c r="L288" s="2" t="s">
        <v>24</v>
      </c>
      <c r="M288" s="2">
        <v>2344</v>
      </c>
      <c r="N288" s="2" t="s">
        <v>27</v>
      </c>
      <c r="O288" s="2">
        <v>188</v>
      </c>
      <c r="P288" s="2">
        <v>15</v>
      </c>
    </row>
    <row r="289" spans="1:16" x14ac:dyDescent="0.25">
      <c r="A289" s="5" t="s">
        <v>315</v>
      </c>
      <c r="B289" s="2" t="s">
        <v>3</v>
      </c>
      <c r="C289" s="2">
        <v>96</v>
      </c>
      <c r="D289" s="5" t="s">
        <v>934</v>
      </c>
      <c r="E289" s="5" t="s">
        <v>1227</v>
      </c>
      <c r="F289" s="6">
        <v>5178</v>
      </c>
      <c r="G289" s="2">
        <v>2780</v>
      </c>
      <c r="H289" s="2">
        <v>2994</v>
      </c>
      <c r="I289" s="2">
        <v>893</v>
      </c>
      <c r="J289" s="6" t="s">
        <v>23</v>
      </c>
      <c r="K289" s="2">
        <v>443</v>
      </c>
      <c r="L289" s="2" t="s">
        <v>24</v>
      </c>
      <c r="M289" s="2">
        <v>188</v>
      </c>
      <c r="N289" s="2" t="s">
        <v>27</v>
      </c>
      <c r="O289" s="2">
        <v>2334</v>
      </c>
      <c r="P289" s="2">
        <v>20</v>
      </c>
    </row>
    <row r="290" spans="1:16" x14ac:dyDescent="0.25">
      <c r="A290" s="5" t="s">
        <v>316</v>
      </c>
      <c r="B290" s="2" t="s">
        <v>15</v>
      </c>
      <c r="C290" s="2">
        <v>97</v>
      </c>
      <c r="D290" s="5" t="s">
        <v>932</v>
      </c>
      <c r="E290" s="5" t="s">
        <v>1228</v>
      </c>
      <c r="F290" s="6">
        <v>6254</v>
      </c>
      <c r="G290" s="2">
        <v>2362</v>
      </c>
      <c r="H290" s="2">
        <v>2362</v>
      </c>
      <c r="I290" s="2">
        <v>3305</v>
      </c>
      <c r="J290" s="6" t="s">
        <v>23</v>
      </c>
      <c r="K290" s="2">
        <v>2402</v>
      </c>
      <c r="L290" s="2" t="s">
        <v>24</v>
      </c>
      <c r="M290" s="2">
        <v>192</v>
      </c>
      <c r="N290" s="2" t="s">
        <v>27</v>
      </c>
      <c r="O290" s="2">
        <v>432</v>
      </c>
      <c r="P290" s="2">
        <v>10</v>
      </c>
    </row>
    <row r="291" spans="1:16" x14ac:dyDescent="0.25">
      <c r="A291" s="5" t="s">
        <v>317</v>
      </c>
      <c r="B291" s="2" t="s">
        <v>1</v>
      </c>
      <c r="C291" s="2">
        <v>97</v>
      </c>
      <c r="D291" s="5" t="s">
        <v>933</v>
      </c>
      <c r="E291" s="5" t="s">
        <v>1229</v>
      </c>
      <c r="F291" s="6">
        <v>4333</v>
      </c>
      <c r="G291" s="2">
        <v>1382</v>
      </c>
      <c r="H291" s="2">
        <v>3554</v>
      </c>
      <c r="I291" s="2">
        <v>1868</v>
      </c>
      <c r="J291" s="6" t="s">
        <v>23</v>
      </c>
      <c r="K291" s="2">
        <v>442</v>
      </c>
      <c r="L291" s="2" t="s">
        <v>24</v>
      </c>
      <c r="M291" s="2">
        <v>2392</v>
      </c>
      <c r="N291" s="2" t="s">
        <v>27</v>
      </c>
      <c r="O291" s="2">
        <v>192</v>
      </c>
      <c r="P291" s="2">
        <v>15</v>
      </c>
    </row>
    <row r="292" spans="1:16" x14ac:dyDescent="0.25">
      <c r="A292" s="5" t="s">
        <v>318</v>
      </c>
      <c r="B292" s="2" t="s">
        <v>3</v>
      </c>
      <c r="C292" s="2">
        <v>97</v>
      </c>
      <c r="D292" s="5" t="s">
        <v>934</v>
      </c>
      <c r="E292" s="5" t="s">
        <v>1230</v>
      </c>
      <c r="F292" s="6">
        <v>5284</v>
      </c>
      <c r="G292" s="2">
        <v>2838</v>
      </c>
      <c r="H292" s="2">
        <v>3057</v>
      </c>
      <c r="I292" s="2">
        <v>912</v>
      </c>
      <c r="J292" s="6" t="s">
        <v>23</v>
      </c>
      <c r="K292" s="2">
        <v>452</v>
      </c>
      <c r="L292" s="2" t="s">
        <v>24</v>
      </c>
      <c r="M292" s="2">
        <v>192</v>
      </c>
      <c r="N292" s="2" t="s">
        <v>27</v>
      </c>
      <c r="O292" s="2">
        <v>2382</v>
      </c>
      <c r="P292" s="2">
        <v>20</v>
      </c>
    </row>
    <row r="293" spans="1:16" x14ac:dyDescent="0.25">
      <c r="A293" s="5" t="s">
        <v>319</v>
      </c>
      <c r="B293" s="2" t="s">
        <v>15</v>
      </c>
      <c r="C293" s="2">
        <v>98</v>
      </c>
      <c r="D293" s="5" t="s">
        <v>932</v>
      </c>
      <c r="E293" s="5" t="s">
        <v>1231</v>
      </c>
      <c r="F293" s="6">
        <v>6381</v>
      </c>
      <c r="G293" s="2">
        <v>2411</v>
      </c>
      <c r="H293" s="2">
        <v>2411</v>
      </c>
      <c r="I293" s="2">
        <v>3373</v>
      </c>
      <c r="J293" s="6" t="s">
        <v>23</v>
      </c>
      <c r="K293" s="2">
        <v>2451</v>
      </c>
      <c r="L293" s="2" t="s">
        <v>24</v>
      </c>
      <c r="M293" s="2">
        <v>196</v>
      </c>
      <c r="N293" s="2" t="s">
        <v>27</v>
      </c>
      <c r="O293" s="2">
        <v>441</v>
      </c>
      <c r="P293" s="2">
        <v>10</v>
      </c>
    </row>
    <row r="294" spans="1:16" x14ac:dyDescent="0.25">
      <c r="A294" s="5" t="s">
        <v>320</v>
      </c>
      <c r="B294" s="2" t="s">
        <v>1</v>
      </c>
      <c r="C294" s="2">
        <v>98</v>
      </c>
      <c r="D294" s="5" t="s">
        <v>933</v>
      </c>
      <c r="E294" s="5" t="s">
        <v>1232</v>
      </c>
      <c r="F294" s="6">
        <v>4421</v>
      </c>
      <c r="G294" s="2">
        <v>1411</v>
      </c>
      <c r="H294" s="2">
        <v>3627</v>
      </c>
      <c r="I294" s="2">
        <v>1907</v>
      </c>
      <c r="J294" s="6" t="s">
        <v>23</v>
      </c>
      <c r="K294" s="2">
        <v>451</v>
      </c>
      <c r="L294" s="2" t="s">
        <v>24</v>
      </c>
      <c r="M294" s="2">
        <v>2441</v>
      </c>
      <c r="N294" s="2" t="s">
        <v>27</v>
      </c>
      <c r="O294" s="2">
        <v>196</v>
      </c>
      <c r="P294" s="2">
        <v>15</v>
      </c>
    </row>
    <row r="295" spans="1:16" x14ac:dyDescent="0.25">
      <c r="A295" s="5" t="s">
        <v>321</v>
      </c>
      <c r="B295" s="2" t="s">
        <v>3</v>
      </c>
      <c r="C295" s="2">
        <v>98</v>
      </c>
      <c r="D295" s="5" t="s">
        <v>934</v>
      </c>
      <c r="E295" s="5" t="s">
        <v>1233</v>
      </c>
      <c r="F295" s="6">
        <v>5391</v>
      </c>
      <c r="G295" s="2">
        <v>2896</v>
      </c>
      <c r="H295" s="2">
        <v>3120</v>
      </c>
      <c r="I295" s="2">
        <v>931</v>
      </c>
      <c r="J295" s="6" t="s">
        <v>23</v>
      </c>
      <c r="K295" s="2">
        <v>461</v>
      </c>
      <c r="L295" s="2" t="s">
        <v>24</v>
      </c>
      <c r="M295" s="2">
        <v>196</v>
      </c>
      <c r="N295" s="2" t="s">
        <v>27</v>
      </c>
      <c r="O295" s="2">
        <v>2431</v>
      </c>
      <c r="P295" s="2">
        <v>20</v>
      </c>
    </row>
    <row r="296" spans="1:16" x14ac:dyDescent="0.25">
      <c r="A296" s="5" t="s">
        <v>322</v>
      </c>
      <c r="B296" s="2" t="s">
        <v>15</v>
      </c>
      <c r="C296" s="2">
        <v>99</v>
      </c>
      <c r="D296" s="5" t="s">
        <v>932</v>
      </c>
      <c r="E296" s="5" t="s">
        <v>1234</v>
      </c>
      <c r="F296" s="6">
        <v>6509</v>
      </c>
      <c r="G296" s="2">
        <v>2460</v>
      </c>
      <c r="H296" s="2">
        <v>2460</v>
      </c>
      <c r="I296" s="2">
        <v>3442</v>
      </c>
      <c r="J296" s="6" t="s">
        <v>23</v>
      </c>
      <c r="K296" s="2">
        <v>2500</v>
      </c>
      <c r="L296" s="2" t="s">
        <v>24</v>
      </c>
      <c r="M296" s="2">
        <v>200</v>
      </c>
      <c r="N296" s="2" t="s">
        <v>27</v>
      </c>
      <c r="O296" s="2">
        <v>450</v>
      </c>
      <c r="P296" s="2">
        <v>10</v>
      </c>
    </row>
    <row r="297" spans="1:16" x14ac:dyDescent="0.25">
      <c r="A297" s="5" t="s">
        <v>323</v>
      </c>
      <c r="B297" s="2" t="s">
        <v>1</v>
      </c>
      <c r="C297" s="2">
        <v>99</v>
      </c>
      <c r="D297" s="5" t="s">
        <v>933</v>
      </c>
      <c r="E297" s="5" t="s">
        <v>1235</v>
      </c>
      <c r="F297" s="6">
        <v>4510</v>
      </c>
      <c r="G297" s="2">
        <v>1440</v>
      </c>
      <c r="H297" s="2">
        <v>3701</v>
      </c>
      <c r="I297" s="2">
        <v>1946</v>
      </c>
      <c r="J297" s="6" t="s">
        <v>23</v>
      </c>
      <c r="K297" s="2">
        <v>460</v>
      </c>
      <c r="L297" s="2" t="s">
        <v>24</v>
      </c>
      <c r="M297" s="2">
        <v>2490</v>
      </c>
      <c r="N297" s="2" t="s">
        <v>27</v>
      </c>
      <c r="O297" s="2">
        <v>200</v>
      </c>
      <c r="P297" s="2">
        <v>15</v>
      </c>
    </row>
    <row r="298" spans="1:16" x14ac:dyDescent="0.25">
      <c r="A298" s="5" t="s">
        <v>324</v>
      </c>
      <c r="B298" s="2" t="s">
        <v>3</v>
      </c>
      <c r="C298" s="2">
        <v>99</v>
      </c>
      <c r="D298" s="5" t="s">
        <v>934</v>
      </c>
      <c r="E298" s="5" t="s">
        <v>1236</v>
      </c>
      <c r="F298" s="6">
        <v>5499</v>
      </c>
      <c r="G298" s="2">
        <v>2955</v>
      </c>
      <c r="H298" s="2">
        <v>3184</v>
      </c>
      <c r="I298" s="2">
        <v>950</v>
      </c>
      <c r="J298" s="6" t="s">
        <v>23</v>
      </c>
      <c r="K298" s="2">
        <v>470</v>
      </c>
      <c r="L298" s="2" t="s">
        <v>24</v>
      </c>
      <c r="M298" s="2">
        <v>200</v>
      </c>
      <c r="N298" s="2" t="s">
        <v>27</v>
      </c>
      <c r="O298" s="2">
        <v>2480</v>
      </c>
      <c r="P298" s="2">
        <v>20</v>
      </c>
    </row>
    <row r="299" spans="1:16" x14ac:dyDescent="0.25">
      <c r="A299" s="5" t="s">
        <v>325</v>
      </c>
      <c r="B299" s="2" t="s">
        <v>15</v>
      </c>
      <c r="C299" s="2">
        <v>100</v>
      </c>
      <c r="D299" s="5" t="s">
        <v>935</v>
      </c>
      <c r="E299" s="5" t="s">
        <v>1237</v>
      </c>
      <c r="F299" s="6">
        <v>6639</v>
      </c>
      <c r="G299" s="2">
        <v>2510</v>
      </c>
      <c r="H299" s="2">
        <v>2510</v>
      </c>
      <c r="I299" s="2">
        <v>3512</v>
      </c>
      <c r="J299" s="6" t="s">
        <v>23</v>
      </c>
      <c r="K299" s="2">
        <v>2550</v>
      </c>
      <c r="L299" s="2" t="s">
        <v>24</v>
      </c>
      <c r="M299" s="2">
        <v>205</v>
      </c>
      <c r="N299" s="2" t="s">
        <v>27</v>
      </c>
      <c r="O299" s="2">
        <v>460</v>
      </c>
      <c r="P299" s="2">
        <v>11</v>
      </c>
    </row>
    <row r="300" spans="1:16" x14ac:dyDescent="0.25">
      <c r="A300" s="5" t="s">
        <v>326</v>
      </c>
      <c r="B300" s="2" t="s">
        <v>1</v>
      </c>
      <c r="C300" s="2">
        <v>100</v>
      </c>
      <c r="D300" s="5" t="s">
        <v>936</v>
      </c>
      <c r="E300" s="5" t="s">
        <v>1238</v>
      </c>
      <c r="F300" s="6">
        <v>4600</v>
      </c>
      <c r="G300" s="2">
        <v>1470</v>
      </c>
      <c r="H300" s="2">
        <v>3776</v>
      </c>
      <c r="I300" s="2">
        <v>1986</v>
      </c>
      <c r="J300" s="6" t="s">
        <v>23</v>
      </c>
      <c r="K300" s="2">
        <v>470</v>
      </c>
      <c r="L300" s="2" t="s">
        <v>24</v>
      </c>
      <c r="M300" s="2">
        <v>2540</v>
      </c>
      <c r="N300" s="2" t="s">
        <v>27</v>
      </c>
      <c r="O300" s="2">
        <v>205</v>
      </c>
      <c r="P300" s="2">
        <v>16</v>
      </c>
    </row>
    <row r="301" spans="1:16" x14ac:dyDescent="0.25">
      <c r="A301" s="5" t="s">
        <v>327</v>
      </c>
      <c r="B301" s="2" t="s">
        <v>3</v>
      </c>
      <c r="C301" s="2">
        <v>100</v>
      </c>
      <c r="D301" s="5" t="s">
        <v>937</v>
      </c>
      <c r="E301" s="5" t="s">
        <v>1239</v>
      </c>
      <c r="F301" s="6">
        <v>5609</v>
      </c>
      <c r="G301" s="2">
        <v>3015</v>
      </c>
      <c r="H301" s="2">
        <v>3249</v>
      </c>
      <c r="I301" s="2">
        <v>970</v>
      </c>
      <c r="J301" s="6" t="s">
        <v>23</v>
      </c>
      <c r="K301" s="2">
        <v>480</v>
      </c>
      <c r="L301" s="2" t="s">
        <v>24</v>
      </c>
      <c r="M301" s="2">
        <v>205</v>
      </c>
      <c r="N301" s="2" t="s">
        <v>27</v>
      </c>
      <c r="O301" s="2">
        <v>2530</v>
      </c>
      <c r="P301" s="2">
        <v>21</v>
      </c>
    </row>
    <row r="302" spans="1:16" x14ac:dyDescent="0.25">
      <c r="A302" s="5" t="s">
        <v>328</v>
      </c>
      <c r="B302" s="2" t="s">
        <v>15</v>
      </c>
      <c r="C302" s="2">
        <v>101</v>
      </c>
      <c r="D302" s="5" t="s">
        <v>935</v>
      </c>
      <c r="E302" s="5" t="s">
        <v>1240</v>
      </c>
      <c r="F302" s="6">
        <v>6770</v>
      </c>
      <c r="G302" s="2">
        <v>2560</v>
      </c>
      <c r="H302" s="2">
        <v>2560</v>
      </c>
      <c r="I302" s="2">
        <v>3582</v>
      </c>
      <c r="J302" s="6" t="s">
        <v>23</v>
      </c>
      <c r="K302" s="2">
        <v>2600</v>
      </c>
      <c r="L302" s="2" t="s">
        <v>24</v>
      </c>
      <c r="M302" s="2">
        <v>210</v>
      </c>
      <c r="N302" s="2" t="s">
        <v>27</v>
      </c>
      <c r="O302" s="2">
        <v>470</v>
      </c>
      <c r="P302" s="2">
        <v>12</v>
      </c>
    </row>
    <row r="303" spans="1:16" x14ac:dyDescent="0.25">
      <c r="A303" s="5" t="s">
        <v>329</v>
      </c>
      <c r="B303" s="2" t="s">
        <v>1</v>
      </c>
      <c r="C303" s="2">
        <v>101</v>
      </c>
      <c r="D303" s="5" t="s">
        <v>936</v>
      </c>
      <c r="E303" s="5" t="s">
        <v>1241</v>
      </c>
      <c r="F303" s="6">
        <v>4690</v>
      </c>
      <c r="G303" s="2">
        <v>1500</v>
      </c>
      <c r="H303" s="2">
        <v>3851</v>
      </c>
      <c r="I303" s="2">
        <v>2026</v>
      </c>
      <c r="J303" s="6" t="s">
        <v>23</v>
      </c>
      <c r="K303" s="2">
        <v>480</v>
      </c>
      <c r="L303" s="2" t="s">
        <v>24</v>
      </c>
      <c r="M303" s="2">
        <v>2590</v>
      </c>
      <c r="N303" s="2" t="s">
        <v>27</v>
      </c>
      <c r="O303" s="2">
        <v>210</v>
      </c>
      <c r="P303" s="2">
        <v>17</v>
      </c>
    </row>
    <row r="304" spans="1:16" x14ac:dyDescent="0.25">
      <c r="A304" s="5" t="s">
        <v>330</v>
      </c>
      <c r="B304" s="2" t="s">
        <v>3</v>
      </c>
      <c r="C304" s="2">
        <v>101</v>
      </c>
      <c r="D304" s="5" t="s">
        <v>937</v>
      </c>
      <c r="E304" s="5" t="s">
        <v>1242</v>
      </c>
      <c r="F304" s="6">
        <v>5720</v>
      </c>
      <c r="G304" s="2">
        <v>3075</v>
      </c>
      <c r="H304" s="2">
        <v>3314</v>
      </c>
      <c r="I304" s="2">
        <v>990</v>
      </c>
      <c r="J304" s="6" t="s">
        <v>23</v>
      </c>
      <c r="K304" s="2">
        <v>490</v>
      </c>
      <c r="L304" s="2" t="s">
        <v>24</v>
      </c>
      <c r="M304" s="2">
        <v>210</v>
      </c>
      <c r="N304" s="2" t="s">
        <v>27</v>
      </c>
      <c r="O304" s="2">
        <v>2580</v>
      </c>
      <c r="P304" s="2">
        <v>22</v>
      </c>
    </row>
    <row r="305" spans="1:16" x14ac:dyDescent="0.25">
      <c r="A305" s="5" t="s">
        <v>331</v>
      </c>
      <c r="B305" s="2" t="s">
        <v>15</v>
      </c>
      <c r="C305" s="2">
        <v>102</v>
      </c>
      <c r="D305" s="5" t="s">
        <v>935</v>
      </c>
      <c r="E305" s="5" t="s">
        <v>1243</v>
      </c>
      <c r="F305" s="6">
        <v>6902</v>
      </c>
      <c r="G305" s="2">
        <v>2611</v>
      </c>
      <c r="H305" s="2">
        <v>2611</v>
      </c>
      <c r="I305" s="2">
        <v>3653</v>
      </c>
      <c r="J305" s="6" t="s">
        <v>23</v>
      </c>
      <c r="K305" s="2">
        <v>2651</v>
      </c>
      <c r="L305" s="2" t="s">
        <v>24</v>
      </c>
      <c r="M305" s="2">
        <v>215</v>
      </c>
      <c r="N305" s="2" t="s">
        <v>27</v>
      </c>
      <c r="O305" s="2">
        <v>480</v>
      </c>
      <c r="P305" s="2">
        <v>13</v>
      </c>
    </row>
    <row r="306" spans="1:16" x14ac:dyDescent="0.25">
      <c r="A306" s="5" t="s">
        <v>332</v>
      </c>
      <c r="B306" s="2" t="s">
        <v>1</v>
      </c>
      <c r="C306" s="2">
        <v>102</v>
      </c>
      <c r="D306" s="5" t="s">
        <v>936</v>
      </c>
      <c r="E306" s="5" t="s">
        <v>1244</v>
      </c>
      <c r="F306" s="6">
        <v>4781</v>
      </c>
      <c r="G306" s="2">
        <v>1530</v>
      </c>
      <c r="H306" s="2">
        <v>3927</v>
      </c>
      <c r="I306" s="2">
        <v>2066</v>
      </c>
      <c r="J306" s="6" t="s">
        <v>23</v>
      </c>
      <c r="K306" s="2">
        <v>490</v>
      </c>
      <c r="L306" s="2" t="s">
        <v>24</v>
      </c>
      <c r="M306" s="2">
        <v>2641</v>
      </c>
      <c r="N306" s="2" t="s">
        <v>27</v>
      </c>
      <c r="O306" s="2">
        <v>215</v>
      </c>
      <c r="P306" s="2">
        <v>18</v>
      </c>
    </row>
    <row r="307" spans="1:16" x14ac:dyDescent="0.25">
      <c r="A307" s="5" t="s">
        <v>333</v>
      </c>
      <c r="B307" s="2" t="s">
        <v>3</v>
      </c>
      <c r="C307" s="2">
        <v>102</v>
      </c>
      <c r="D307" s="5" t="s">
        <v>937</v>
      </c>
      <c r="E307" s="5" t="s">
        <v>1245</v>
      </c>
      <c r="F307" s="6">
        <v>5832</v>
      </c>
      <c r="G307" s="2">
        <v>3136</v>
      </c>
      <c r="H307" s="2">
        <v>3380</v>
      </c>
      <c r="I307" s="2">
        <v>1010</v>
      </c>
      <c r="J307" s="6" t="s">
        <v>23</v>
      </c>
      <c r="K307" s="2">
        <v>500</v>
      </c>
      <c r="L307" s="2" t="s">
        <v>24</v>
      </c>
      <c r="M307" s="2">
        <v>215</v>
      </c>
      <c r="N307" s="2" t="s">
        <v>27</v>
      </c>
      <c r="O307" s="2">
        <v>2631</v>
      </c>
      <c r="P307" s="2">
        <v>23</v>
      </c>
    </row>
    <row r="308" spans="1:16" x14ac:dyDescent="0.25">
      <c r="A308" s="5" t="s">
        <v>334</v>
      </c>
      <c r="B308" s="2" t="s">
        <v>15</v>
      </c>
      <c r="C308" s="2">
        <v>103</v>
      </c>
      <c r="D308" s="5" t="s">
        <v>935</v>
      </c>
      <c r="E308" s="5" t="s">
        <v>1246</v>
      </c>
      <c r="F308" s="6">
        <v>7035</v>
      </c>
      <c r="G308" s="2">
        <v>2662</v>
      </c>
      <c r="H308" s="2">
        <v>2662</v>
      </c>
      <c r="I308" s="2">
        <v>3725</v>
      </c>
      <c r="J308" s="6" t="s">
        <v>23</v>
      </c>
      <c r="K308" s="2">
        <v>2702</v>
      </c>
      <c r="L308" s="2" t="s">
        <v>24</v>
      </c>
      <c r="M308" s="2">
        <v>220</v>
      </c>
      <c r="N308" s="2" t="s">
        <v>27</v>
      </c>
      <c r="O308" s="2">
        <v>490</v>
      </c>
      <c r="P308" s="2">
        <v>14</v>
      </c>
    </row>
    <row r="309" spans="1:16" x14ac:dyDescent="0.25">
      <c r="A309" s="5" t="s">
        <v>335</v>
      </c>
      <c r="B309" s="2" t="s">
        <v>1</v>
      </c>
      <c r="C309" s="2">
        <v>103</v>
      </c>
      <c r="D309" s="5" t="s">
        <v>936</v>
      </c>
      <c r="E309" s="5" t="s">
        <v>1247</v>
      </c>
      <c r="F309" s="6">
        <v>4873</v>
      </c>
      <c r="G309" s="2">
        <v>1560</v>
      </c>
      <c r="H309" s="2">
        <v>4004</v>
      </c>
      <c r="I309" s="2">
        <v>2107</v>
      </c>
      <c r="J309" s="6" t="s">
        <v>23</v>
      </c>
      <c r="K309" s="2">
        <v>500</v>
      </c>
      <c r="L309" s="2" t="s">
        <v>24</v>
      </c>
      <c r="M309" s="2">
        <v>2692</v>
      </c>
      <c r="N309" s="2" t="s">
        <v>27</v>
      </c>
      <c r="O309" s="2">
        <v>220</v>
      </c>
      <c r="P309" s="2">
        <v>19</v>
      </c>
    </row>
    <row r="310" spans="1:16" x14ac:dyDescent="0.25">
      <c r="A310" s="5" t="s">
        <v>336</v>
      </c>
      <c r="B310" s="2" t="s">
        <v>3</v>
      </c>
      <c r="C310" s="2">
        <v>103</v>
      </c>
      <c r="D310" s="5" t="s">
        <v>937</v>
      </c>
      <c r="E310" s="5" t="s">
        <v>1248</v>
      </c>
      <c r="F310" s="6">
        <v>5945</v>
      </c>
      <c r="G310" s="2">
        <v>3197</v>
      </c>
      <c r="H310" s="2">
        <v>3446</v>
      </c>
      <c r="I310" s="2">
        <v>1030</v>
      </c>
      <c r="J310" s="6" t="s">
        <v>23</v>
      </c>
      <c r="K310" s="2">
        <v>510</v>
      </c>
      <c r="L310" s="2" t="s">
        <v>24</v>
      </c>
      <c r="M310" s="2">
        <v>220</v>
      </c>
      <c r="N310" s="2" t="s">
        <v>27</v>
      </c>
      <c r="O310" s="2">
        <v>2682</v>
      </c>
      <c r="P310" s="2">
        <v>24</v>
      </c>
    </row>
    <row r="311" spans="1:16" x14ac:dyDescent="0.25">
      <c r="A311" s="5" t="s">
        <v>337</v>
      </c>
      <c r="B311" s="2" t="s">
        <v>15</v>
      </c>
      <c r="C311" s="2">
        <v>104</v>
      </c>
      <c r="D311" s="5" t="s">
        <v>935</v>
      </c>
      <c r="E311" s="5" t="s">
        <v>1249</v>
      </c>
      <c r="F311" s="6">
        <v>7170</v>
      </c>
      <c r="G311" s="2">
        <v>2714</v>
      </c>
      <c r="H311" s="2">
        <v>2714</v>
      </c>
      <c r="I311" s="2">
        <v>3797</v>
      </c>
      <c r="J311" s="6" t="s">
        <v>23</v>
      </c>
      <c r="K311" s="2">
        <v>2754</v>
      </c>
      <c r="L311" s="2" t="s">
        <v>24</v>
      </c>
      <c r="M311" s="2">
        <v>225</v>
      </c>
      <c r="N311" s="2" t="s">
        <v>27</v>
      </c>
      <c r="O311" s="2">
        <v>500</v>
      </c>
      <c r="P311" s="2">
        <v>15</v>
      </c>
    </row>
    <row r="312" spans="1:16" x14ac:dyDescent="0.25">
      <c r="A312" s="5" t="s">
        <v>338</v>
      </c>
      <c r="B312" s="2" t="s">
        <v>1</v>
      </c>
      <c r="C312" s="2">
        <v>104</v>
      </c>
      <c r="D312" s="5" t="s">
        <v>936</v>
      </c>
      <c r="E312" s="5" t="s">
        <v>1250</v>
      </c>
      <c r="F312" s="6">
        <v>4966</v>
      </c>
      <c r="G312" s="2">
        <v>1591</v>
      </c>
      <c r="H312" s="2">
        <v>4082</v>
      </c>
      <c r="I312" s="2">
        <v>2148</v>
      </c>
      <c r="J312" s="6" t="s">
        <v>23</v>
      </c>
      <c r="K312" s="2">
        <v>510</v>
      </c>
      <c r="L312" s="2" t="s">
        <v>24</v>
      </c>
      <c r="M312" s="2">
        <v>2744</v>
      </c>
      <c r="N312" s="2" t="s">
        <v>27</v>
      </c>
      <c r="O312" s="2">
        <v>225</v>
      </c>
      <c r="P312" s="2">
        <v>20</v>
      </c>
    </row>
    <row r="313" spans="1:16" x14ac:dyDescent="0.25">
      <c r="A313" s="5" t="s">
        <v>339</v>
      </c>
      <c r="B313" s="2" t="s">
        <v>3</v>
      </c>
      <c r="C313" s="2">
        <v>104</v>
      </c>
      <c r="D313" s="5" t="s">
        <v>937</v>
      </c>
      <c r="E313" s="5" t="s">
        <v>1251</v>
      </c>
      <c r="F313" s="6">
        <v>6059</v>
      </c>
      <c r="G313" s="2">
        <v>3259</v>
      </c>
      <c r="H313" s="2">
        <v>3513</v>
      </c>
      <c r="I313" s="2">
        <v>1050</v>
      </c>
      <c r="J313" s="6" t="s">
        <v>23</v>
      </c>
      <c r="K313" s="2">
        <v>520</v>
      </c>
      <c r="L313" s="2" t="s">
        <v>24</v>
      </c>
      <c r="M313" s="2">
        <v>225</v>
      </c>
      <c r="N313" s="2" t="s">
        <v>27</v>
      </c>
      <c r="O313" s="2">
        <v>2734</v>
      </c>
      <c r="P313" s="2">
        <v>25</v>
      </c>
    </row>
    <row r="314" spans="1:16" x14ac:dyDescent="0.25">
      <c r="A314" s="5" t="s">
        <v>340</v>
      </c>
      <c r="B314" s="2" t="s">
        <v>15</v>
      </c>
      <c r="C314" s="2">
        <v>105</v>
      </c>
      <c r="D314" s="5" t="s">
        <v>935</v>
      </c>
      <c r="E314" s="5" t="s">
        <v>1252</v>
      </c>
      <c r="F314" s="6">
        <v>7306</v>
      </c>
      <c r="G314" s="2">
        <v>2766</v>
      </c>
      <c r="H314" s="2">
        <v>2766</v>
      </c>
      <c r="I314" s="2">
        <v>3870</v>
      </c>
      <c r="J314" s="6" t="s">
        <v>23</v>
      </c>
      <c r="K314" s="2">
        <v>2806</v>
      </c>
      <c r="L314" s="2" t="s">
        <v>24</v>
      </c>
      <c r="M314" s="2">
        <v>230</v>
      </c>
      <c r="N314" s="2" t="s">
        <v>27</v>
      </c>
      <c r="O314" s="2">
        <v>510</v>
      </c>
      <c r="P314" s="2">
        <v>16</v>
      </c>
    </row>
    <row r="315" spans="1:16" x14ac:dyDescent="0.25">
      <c r="A315" s="5" t="s">
        <v>341</v>
      </c>
      <c r="B315" s="2" t="s">
        <v>1</v>
      </c>
      <c r="C315" s="2">
        <v>105</v>
      </c>
      <c r="D315" s="5" t="s">
        <v>936</v>
      </c>
      <c r="E315" s="5" t="s">
        <v>1253</v>
      </c>
      <c r="F315" s="6">
        <v>5060</v>
      </c>
      <c r="G315" s="2">
        <v>1622</v>
      </c>
      <c r="H315" s="2">
        <v>4160</v>
      </c>
      <c r="I315" s="2">
        <v>2190</v>
      </c>
      <c r="J315" s="6" t="s">
        <v>23</v>
      </c>
      <c r="K315" s="2">
        <v>520</v>
      </c>
      <c r="L315" s="2" t="s">
        <v>24</v>
      </c>
      <c r="M315" s="2">
        <v>2796</v>
      </c>
      <c r="N315" s="2" t="s">
        <v>27</v>
      </c>
      <c r="O315" s="2">
        <v>230</v>
      </c>
      <c r="P315" s="2">
        <v>21</v>
      </c>
    </row>
    <row r="316" spans="1:16" x14ac:dyDescent="0.25">
      <c r="A316" s="5" t="s">
        <v>342</v>
      </c>
      <c r="B316" s="2" t="s">
        <v>3</v>
      </c>
      <c r="C316" s="2">
        <v>105</v>
      </c>
      <c r="D316" s="5" t="s">
        <v>937</v>
      </c>
      <c r="E316" s="5" t="s">
        <v>1254</v>
      </c>
      <c r="F316" s="6">
        <v>6174</v>
      </c>
      <c r="G316" s="2">
        <v>3322</v>
      </c>
      <c r="H316" s="2">
        <v>3581</v>
      </c>
      <c r="I316" s="2">
        <v>1071</v>
      </c>
      <c r="J316" s="6" t="s">
        <v>23</v>
      </c>
      <c r="K316" s="2">
        <v>530</v>
      </c>
      <c r="L316" s="2" t="s">
        <v>24</v>
      </c>
      <c r="M316" s="2">
        <v>230</v>
      </c>
      <c r="N316" s="2" t="s">
        <v>27</v>
      </c>
      <c r="O316" s="2">
        <v>2786</v>
      </c>
      <c r="P316" s="2">
        <v>26</v>
      </c>
    </row>
    <row r="317" spans="1:16" x14ac:dyDescent="0.25">
      <c r="A317" s="5" t="s">
        <v>343</v>
      </c>
      <c r="B317" s="2" t="s">
        <v>15</v>
      </c>
      <c r="C317" s="2">
        <v>106</v>
      </c>
      <c r="D317" s="5" t="s">
        <v>935</v>
      </c>
      <c r="E317" s="5" t="s">
        <v>1255</v>
      </c>
      <c r="F317" s="6">
        <v>7443</v>
      </c>
      <c r="G317" s="2">
        <v>2819</v>
      </c>
      <c r="H317" s="2">
        <v>2819</v>
      </c>
      <c r="I317" s="2">
        <v>3944</v>
      </c>
      <c r="J317" s="6" t="s">
        <v>23</v>
      </c>
      <c r="K317" s="2">
        <v>2859</v>
      </c>
      <c r="L317" s="2" t="s">
        <v>24</v>
      </c>
      <c r="M317" s="2">
        <v>235</v>
      </c>
      <c r="N317" s="2" t="s">
        <v>27</v>
      </c>
      <c r="O317" s="2">
        <v>520</v>
      </c>
      <c r="P317" s="2">
        <v>17</v>
      </c>
    </row>
    <row r="318" spans="1:16" x14ac:dyDescent="0.25">
      <c r="A318" s="5" t="s">
        <v>344</v>
      </c>
      <c r="B318" s="2" t="s">
        <v>1</v>
      </c>
      <c r="C318" s="2">
        <v>106</v>
      </c>
      <c r="D318" s="5" t="s">
        <v>936</v>
      </c>
      <c r="E318" s="5" t="s">
        <v>1256</v>
      </c>
      <c r="F318" s="6">
        <v>5155</v>
      </c>
      <c r="G318" s="2">
        <v>1653</v>
      </c>
      <c r="H318" s="2">
        <v>4239</v>
      </c>
      <c r="I318" s="2">
        <v>2232</v>
      </c>
      <c r="J318" s="6" t="s">
        <v>23</v>
      </c>
      <c r="K318" s="2">
        <v>530</v>
      </c>
      <c r="L318" s="2" t="s">
        <v>24</v>
      </c>
      <c r="M318" s="2">
        <v>2849</v>
      </c>
      <c r="N318" s="2" t="s">
        <v>27</v>
      </c>
      <c r="O318" s="2">
        <v>235</v>
      </c>
      <c r="P318" s="2">
        <v>22</v>
      </c>
    </row>
    <row r="319" spans="1:16" x14ac:dyDescent="0.25">
      <c r="A319" s="5" t="s">
        <v>345</v>
      </c>
      <c r="B319" s="2" t="s">
        <v>3</v>
      </c>
      <c r="C319" s="2">
        <v>106</v>
      </c>
      <c r="D319" s="5" t="s">
        <v>937</v>
      </c>
      <c r="E319" s="5" t="s">
        <v>1257</v>
      </c>
      <c r="F319" s="6">
        <v>6290</v>
      </c>
      <c r="G319" s="2">
        <v>3385</v>
      </c>
      <c r="H319" s="2">
        <v>3649</v>
      </c>
      <c r="I319" s="2">
        <v>1092</v>
      </c>
      <c r="J319" s="6" t="s">
        <v>23</v>
      </c>
      <c r="K319" s="2">
        <v>540</v>
      </c>
      <c r="L319" s="2" t="s">
        <v>24</v>
      </c>
      <c r="M319" s="2">
        <v>235</v>
      </c>
      <c r="N319" s="2" t="s">
        <v>27</v>
      </c>
      <c r="O319" s="2">
        <v>2839</v>
      </c>
      <c r="P319" s="2">
        <v>27</v>
      </c>
    </row>
    <row r="320" spans="1:16" x14ac:dyDescent="0.25">
      <c r="A320" s="5" t="s">
        <v>346</v>
      </c>
      <c r="B320" s="2" t="s">
        <v>15</v>
      </c>
      <c r="C320" s="2">
        <v>107</v>
      </c>
      <c r="D320" s="5" t="s">
        <v>935</v>
      </c>
      <c r="E320" s="5" t="s">
        <v>1258</v>
      </c>
      <c r="F320" s="6">
        <v>7582</v>
      </c>
      <c r="G320" s="2">
        <v>2872</v>
      </c>
      <c r="H320" s="2">
        <v>2872</v>
      </c>
      <c r="I320" s="2">
        <v>4018</v>
      </c>
      <c r="J320" s="6" t="s">
        <v>23</v>
      </c>
      <c r="K320" s="2">
        <v>2912</v>
      </c>
      <c r="L320" s="2" t="s">
        <v>24</v>
      </c>
      <c r="M320" s="2">
        <v>240</v>
      </c>
      <c r="N320" s="2" t="s">
        <v>27</v>
      </c>
      <c r="O320" s="2">
        <v>530</v>
      </c>
      <c r="P320" s="2">
        <v>18</v>
      </c>
    </row>
    <row r="321" spans="1:16" x14ac:dyDescent="0.25">
      <c r="A321" s="5" t="s">
        <v>347</v>
      </c>
      <c r="B321" s="2" t="s">
        <v>1</v>
      </c>
      <c r="C321" s="2">
        <v>107</v>
      </c>
      <c r="D321" s="5" t="s">
        <v>936</v>
      </c>
      <c r="E321" s="5" t="s">
        <v>1259</v>
      </c>
      <c r="F321" s="6">
        <v>5251</v>
      </c>
      <c r="G321" s="2">
        <v>1685</v>
      </c>
      <c r="H321" s="2">
        <v>4319</v>
      </c>
      <c r="I321" s="2">
        <v>2274</v>
      </c>
      <c r="J321" s="6" t="s">
        <v>23</v>
      </c>
      <c r="K321" s="2">
        <v>540</v>
      </c>
      <c r="L321" s="2" t="s">
        <v>24</v>
      </c>
      <c r="M321" s="2">
        <v>2902</v>
      </c>
      <c r="N321" s="2" t="s">
        <v>27</v>
      </c>
      <c r="O321" s="2">
        <v>240</v>
      </c>
      <c r="P321" s="2">
        <v>23</v>
      </c>
    </row>
    <row r="322" spans="1:16" x14ac:dyDescent="0.25">
      <c r="A322" s="5" t="s">
        <v>348</v>
      </c>
      <c r="B322" s="2" t="s">
        <v>3</v>
      </c>
      <c r="C322" s="2">
        <v>107</v>
      </c>
      <c r="D322" s="5" t="s">
        <v>937</v>
      </c>
      <c r="E322" s="5" t="s">
        <v>1260</v>
      </c>
      <c r="F322" s="6">
        <v>6407</v>
      </c>
      <c r="G322" s="2">
        <v>3449</v>
      </c>
      <c r="H322" s="2">
        <v>3718</v>
      </c>
      <c r="I322" s="2">
        <v>1113</v>
      </c>
      <c r="J322" s="6" t="s">
        <v>23</v>
      </c>
      <c r="K322" s="2">
        <v>550</v>
      </c>
      <c r="L322" s="2" t="s">
        <v>24</v>
      </c>
      <c r="M322" s="2">
        <v>240</v>
      </c>
      <c r="N322" s="2" t="s">
        <v>27</v>
      </c>
      <c r="O322" s="2">
        <v>2892</v>
      </c>
      <c r="P322" s="2">
        <v>28</v>
      </c>
    </row>
    <row r="323" spans="1:16" x14ac:dyDescent="0.25">
      <c r="A323" s="5" t="s">
        <v>349</v>
      </c>
      <c r="B323" s="2" t="s">
        <v>15</v>
      </c>
      <c r="C323" s="2">
        <v>108</v>
      </c>
      <c r="D323" s="5" t="s">
        <v>935</v>
      </c>
      <c r="E323" s="5" t="s">
        <v>1261</v>
      </c>
      <c r="F323" s="6">
        <v>7722</v>
      </c>
      <c r="G323" s="2">
        <v>2926</v>
      </c>
      <c r="H323" s="2">
        <v>2926</v>
      </c>
      <c r="I323" s="2">
        <v>4093</v>
      </c>
      <c r="J323" s="6" t="s">
        <v>23</v>
      </c>
      <c r="K323" s="2">
        <v>2966</v>
      </c>
      <c r="L323" s="2" t="s">
        <v>24</v>
      </c>
      <c r="M323" s="2">
        <v>245</v>
      </c>
      <c r="N323" s="2" t="s">
        <v>27</v>
      </c>
      <c r="O323" s="2">
        <v>540</v>
      </c>
      <c r="P323" s="2">
        <v>19</v>
      </c>
    </row>
    <row r="324" spans="1:16" x14ac:dyDescent="0.25">
      <c r="A324" s="5" t="s">
        <v>350</v>
      </c>
      <c r="B324" s="2" t="s">
        <v>1</v>
      </c>
      <c r="C324" s="2">
        <v>108</v>
      </c>
      <c r="D324" s="5" t="s">
        <v>936</v>
      </c>
      <c r="E324" s="5" t="s">
        <v>1262</v>
      </c>
      <c r="F324" s="6">
        <v>5348</v>
      </c>
      <c r="G324" s="2">
        <v>1717</v>
      </c>
      <c r="H324" s="2">
        <v>4400</v>
      </c>
      <c r="I324" s="2">
        <v>2317</v>
      </c>
      <c r="J324" s="6" t="s">
        <v>23</v>
      </c>
      <c r="K324" s="2">
        <v>550</v>
      </c>
      <c r="L324" s="2" t="s">
        <v>24</v>
      </c>
      <c r="M324" s="2">
        <v>2956</v>
      </c>
      <c r="N324" s="2" t="s">
        <v>27</v>
      </c>
      <c r="O324" s="2">
        <v>245</v>
      </c>
      <c r="P324" s="2">
        <v>24</v>
      </c>
    </row>
    <row r="325" spans="1:16" x14ac:dyDescent="0.25">
      <c r="A325" s="5" t="s">
        <v>351</v>
      </c>
      <c r="B325" s="2" t="s">
        <v>3</v>
      </c>
      <c r="C325" s="2">
        <v>108</v>
      </c>
      <c r="D325" s="5" t="s">
        <v>937</v>
      </c>
      <c r="E325" s="5" t="s">
        <v>1263</v>
      </c>
      <c r="F325" s="6">
        <v>6525</v>
      </c>
      <c r="G325" s="2">
        <v>3513</v>
      </c>
      <c r="H325" s="2">
        <v>3788</v>
      </c>
      <c r="I325" s="2">
        <v>1134</v>
      </c>
      <c r="J325" s="6" t="s">
        <v>23</v>
      </c>
      <c r="K325" s="2">
        <v>560</v>
      </c>
      <c r="L325" s="2" t="s">
        <v>24</v>
      </c>
      <c r="M325" s="2">
        <v>245</v>
      </c>
      <c r="N325" s="2" t="s">
        <v>27</v>
      </c>
      <c r="O325" s="2">
        <v>2946</v>
      </c>
      <c r="P325" s="2">
        <v>29</v>
      </c>
    </row>
    <row r="326" spans="1:16" x14ac:dyDescent="0.25">
      <c r="A326" s="5" t="s">
        <v>352</v>
      </c>
      <c r="B326" s="2" t="s">
        <v>15</v>
      </c>
      <c r="C326" s="2">
        <v>109</v>
      </c>
      <c r="D326" s="5" t="s">
        <v>935</v>
      </c>
      <c r="E326" s="5" t="s">
        <v>1264</v>
      </c>
      <c r="F326" s="6">
        <v>7863</v>
      </c>
      <c r="G326" s="2">
        <v>2980</v>
      </c>
      <c r="H326" s="2">
        <v>2980</v>
      </c>
      <c r="I326" s="2">
        <v>4169</v>
      </c>
      <c r="J326" s="6" t="s">
        <v>23</v>
      </c>
      <c r="K326" s="2">
        <v>3020</v>
      </c>
      <c r="L326" s="2" t="s">
        <v>24</v>
      </c>
      <c r="M326" s="2">
        <v>250</v>
      </c>
      <c r="N326" s="2" t="s">
        <v>27</v>
      </c>
      <c r="O326" s="2">
        <v>550</v>
      </c>
      <c r="P326" s="2">
        <v>20</v>
      </c>
    </row>
    <row r="327" spans="1:16" x14ac:dyDescent="0.25">
      <c r="A327" s="5" t="s">
        <v>353</v>
      </c>
      <c r="B327" s="2" t="s">
        <v>1</v>
      </c>
      <c r="C327" s="2">
        <v>109</v>
      </c>
      <c r="D327" s="5" t="s">
        <v>936</v>
      </c>
      <c r="E327" s="5" t="s">
        <v>1265</v>
      </c>
      <c r="F327" s="6">
        <v>5446</v>
      </c>
      <c r="G327" s="2">
        <v>1749</v>
      </c>
      <c r="H327" s="2">
        <v>4481</v>
      </c>
      <c r="I327" s="2">
        <v>2360</v>
      </c>
      <c r="J327" s="6" t="s">
        <v>23</v>
      </c>
      <c r="K327" s="2">
        <v>560</v>
      </c>
      <c r="L327" s="2" t="s">
        <v>24</v>
      </c>
      <c r="M327" s="2">
        <v>3010</v>
      </c>
      <c r="N327" s="2" t="s">
        <v>27</v>
      </c>
      <c r="O327" s="2">
        <v>250</v>
      </c>
      <c r="P327" s="2">
        <v>25</v>
      </c>
    </row>
    <row r="328" spans="1:16" x14ac:dyDescent="0.25">
      <c r="A328" s="5" t="s">
        <v>354</v>
      </c>
      <c r="B328" s="2" t="s">
        <v>3</v>
      </c>
      <c r="C328" s="2">
        <v>109</v>
      </c>
      <c r="D328" s="5" t="s">
        <v>937</v>
      </c>
      <c r="E328" s="5" t="s">
        <v>1266</v>
      </c>
      <c r="F328" s="6">
        <v>6644</v>
      </c>
      <c r="G328" s="2">
        <v>3578</v>
      </c>
      <c r="H328" s="2">
        <v>3858</v>
      </c>
      <c r="I328" s="2">
        <v>1155</v>
      </c>
      <c r="J328" s="6" t="s">
        <v>23</v>
      </c>
      <c r="K328" s="2">
        <v>570</v>
      </c>
      <c r="L328" s="2" t="s">
        <v>24</v>
      </c>
      <c r="M328" s="2">
        <v>250</v>
      </c>
      <c r="N328" s="2" t="s">
        <v>27</v>
      </c>
      <c r="O328" s="2">
        <v>3000</v>
      </c>
      <c r="P328" s="2">
        <v>30</v>
      </c>
    </row>
    <row r="329" spans="1:16" x14ac:dyDescent="0.25">
      <c r="A329" s="5" t="s">
        <v>355</v>
      </c>
      <c r="B329" s="2" t="s">
        <v>15</v>
      </c>
      <c r="C329" s="2">
        <v>110</v>
      </c>
      <c r="D329" s="5" t="s">
        <v>935</v>
      </c>
      <c r="E329" s="5" t="s">
        <v>1267</v>
      </c>
      <c r="F329" s="6">
        <v>8006</v>
      </c>
      <c r="G329" s="2">
        <v>3035</v>
      </c>
      <c r="H329" s="2">
        <v>3035</v>
      </c>
      <c r="I329" s="2">
        <v>4246</v>
      </c>
      <c r="J329" s="6" t="s">
        <v>23</v>
      </c>
      <c r="K329" s="2">
        <v>3075</v>
      </c>
      <c r="L329" s="2" t="s">
        <v>24</v>
      </c>
      <c r="M329" s="2">
        <v>255</v>
      </c>
      <c r="N329" s="2" t="s">
        <v>27</v>
      </c>
      <c r="O329" s="2">
        <v>561</v>
      </c>
      <c r="P329" s="2">
        <v>21</v>
      </c>
    </row>
    <row r="330" spans="1:16" x14ac:dyDescent="0.25">
      <c r="A330" s="5" t="s">
        <v>356</v>
      </c>
      <c r="B330" s="2" t="s">
        <v>1</v>
      </c>
      <c r="C330" s="2">
        <v>110</v>
      </c>
      <c r="D330" s="5" t="s">
        <v>936</v>
      </c>
      <c r="E330" s="5" t="s">
        <v>1268</v>
      </c>
      <c r="F330" s="6">
        <v>5545</v>
      </c>
      <c r="G330" s="2">
        <v>1782</v>
      </c>
      <c r="H330" s="2">
        <v>4563</v>
      </c>
      <c r="I330" s="2">
        <v>2404</v>
      </c>
      <c r="J330" s="6" t="s">
        <v>23</v>
      </c>
      <c r="K330" s="2">
        <v>571</v>
      </c>
      <c r="L330" s="2" t="s">
        <v>24</v>
      </c>
      <c r="M330" s="2">
        <v>3065</v>
      </c>
      <c r="N330" s="2" t="s">
        <v>27</v>
      </c>
      <c r="O330" s="2">
        <v>255</v>
      </c>
      <c r="P330" s="2">
        <v>26</v>
      </c>
    </row>
    <row r="331" spans="1:16" x14ac:dyDescent="0.25">
      <c r="A331" s="5" t="s">
        <v>357</v>
      </c>
      <c r="B331" s="2" t="s">
        <v>3</v>
      </c>
      <c r="C331" s="2">
        <v>110</v>
      </c>
      <c r="D331" s="5" t="s">
        <v>937</v>
      </c>
      <c r="E331" s="5" t="s">
        <v>1269</v>
      </c>
      <c r="F331" s="6">
        <v>6765</v>
      </c>
      <c r="G331" s="2">
        <v>3644</v>
      </c>
      <c r="H331" s="2">
        <v>3929</v>
      </c>
      <c r="I331" s="2">
        <v>1177</v>
      </c>
      <c r="J331" s="6" t="s">
        <v>23</v>
      </c>
      <c r="K331" s="2">
        <v>581</v>
      </c>
      <c r="L331" s="2" t="s">
        <v>24</v>
      </c>
      <c r="M331" s="2">
        <v>255</v>
      </c>
      <c r="N331" s="2" t="s">
        <v>27</v>
      </c>
      <c r="O331" s="2">
        <v>3055</v>
      </c>
      <c r="P331" s="2">
        <v>31</v>
      </c>
    </row>
    <row r="332" spans="1:16" x14ac:dyDescent="0.25">
      <c r="A332" s="5" t="s">
        <v>358</v>
      </c>
      <c r="B332" s="2" t="s">
        <v>15</v>
      </c>
      <c r="C332" s="2">
        <v>111</v>
      </c>
      <c r="D332" s="5" t="s">
        <v>935</v>
      </c>
      <c r="E332" s="5" t="s">
        <v>1270</v>
      </c>
      <c r="F332" s="6">
        <v>8150</v>
      </c>
      <c r="G332" s="2">
        <v>3090</v>
      </c>
      <c r="H332" s="2">
        <v>3090</v>
      </c>
      <c r="I332" s="2">
        <v>4323</v>
      </c>
      <c r="J332" s="6" t="s">
        <v>23</v>
      </c>
      <c r="K332" s="2">
        <v>3130</v>
      </c>
      <c r="L332" s="2" t="s">
        <v>24</v>
      </c>
      <c r="M332" s="2">
        <v>260</v>
      </c>
      <c r="N332" s="2" t="s">
        <v>27</v>
      </c>
      <c r="O332" s="2">
        <v>572</v>
      </c>
      <c r="P332" s="2">
        <v>22</v>
      </c>
    </row>
    <row r="333" spans="1:16" x14ac:dyDescent="0.25">
      <c r="A333" s="5" t="s">
        <v>359</v>
      </c>
      <c r="B333" s="2" t="s">
        <v>1</v>
      </c>
      <c r="C333" s="2">
        <v>111</v>
      </c>
      <c r="D333" s="5" t="s">
        <v>936</v>
      </c>
      <c r="E333" s="5" t="s">
        <v>1271</v>
      </c>
      <c r="F333" s="6">
        <v>5644</v>
      </c>
      <c r="G333" s="2">
        <v>1815</v>
      </c>
      <c r="H333" s="2">
        <v>4646</v>
      </c>
      <c r="I333" s="2">
        <v>2448</v>
      </c>
      <c r="J333" s="6" t="s">
        <v>23</v>
      </c>
      <c r="K333" s="2">
        <v>582</v>
      </c>
      <c r="L333" s="2" t="s">
        <v>24</v>
      </c>
      <c r="M333" s="2">
        <v>3120</v>
      </c>
      <c r="N333" s="2" t="s">
        <v>27</v>
      </c>
      <c r="O333" s="2">
        <v>260</v>
      </c>
      <c r="P333" s="2">
        <v>27</v>
      </c>
    </row>
    <row r="334" spans="1:16" x14ac:dyDescent="0.25">
      <c r="A334" s="5" t="s">
        <v>360</v>
      </c>
      <c r="B334" s="2" t="s">
        <v>3</v>
      </c>
      <c r="C334" s="2">
        <v>111</v>
      </c>
      <c r="D334" s="5" t="s">
        <v>937</v>
      </c>
      <c r="E334" s="5" t="s">
        <v>1272</v>
      </c>
      <c r="F334" s="6">
        <v>6887</v>
      </c>
      <c r="G334" s="2">
        <v>3710</v>
      </c>
      <c r="H334" s="2">
        <v>4001</v>
      </c>
      <c r="I334" s="2">
        <v>1199</v>
      </c>
      <c r="J334" s="6" t="s">
        <v>23</v>
      </c>
      <c r="K334" s="2">
        <v>592</v>
      </c>
      <c r="L334" s="2" t="s">
        <v>24</v>
      </c>
      <c r="M334" s="2">
        <v>260</v>
      </c>
      <c r="N334" s="2" t="s">
        <v>27</v>
      </c>
      <c r="O334" s="2">
        <v>3110</v>
      </c>
      <c r="P334" s="2">
        <v>32</v>
      </c>
    </row>
    <row r="335" spans="1:16" x14ac:dyDescent="0.25">
      <c r="A335" s="5" t="s">
        <v>361</v>
      </c>
      <c r="B335" s="2" t="s">
        <v>15</v>
      </c>
      <c r="C335" s="2">
        <v>112</v>
      </c>
      <c r="D335" s="5" t="s">
        <v>935</v>
      </c>
      <c r="E335" s="5" t="s">
        <v>1273</v>
      </c>
      <c r="F335" s="6">
        <v>8295</v>
      </c>
      <c r="G335" s="2">
        <v>3146</v>
      </c>
      <c r="H335" s="2">
        <v>3146</v>
      </c>
      <c r="I335" s="2">
        <v>4401</v>
      </c>
      <c r="J335" s="6" t="s">
        <v>23</v>
      </c>
      <c r="K335" s="2">
        <v>3186</v>
      </c>
      <c r="L335" s="2" t="s">
        <v>24</v>
      </c>
      <c r="M335" s="2">
        <v>265</v>
      </c>
      <c r="N335" s="2" t="s">
        <v>27</v>
      </c>
      <c r="O335" s="2">
        <v>583</v>
      </c>
      <c r="P335" s="2">
        <v>23</v>
      </c>
    </row>
    <row r="336" spans="1:16" x14ac:dyDescent="0.25">
      <c r="A336" s="5" t="s">
        <v>362</v>
      </c>
      <c r="B336" s="2" t="s">
        <v>1</v>
      </c>
      <c r="C336" s="2">
        <v>112</v>
      </c>
      <c r="D336" s="5" t="s">
        <v>936</v>
      </c>
      <c r="E336" s="5" t="s">
        <v>1274</v>
      </c>
      <c r="F336" s="6">
        <v>5744</v>
      </c>
      <c r="G336" s="2">
        <v>1848</v>
      </c>
      <c r="H336" s="2">
        <v>4730</v>
      </c>
      <c r="I336" s="2">
        <v>2492</v>
      </c>
      <c r="J336" s="6" t="s">
        <v>23</v>
      </c>
      <c r="K336" s="2">
        <v>593</v>
      </c>
      <c r="L336" s="2" t="s">
        <v>24</v>
      </c>
      <c r="M336" s="2">
        <v>3176</v>
      </c>
      <c r="N336" s="2" t="s">
        <v>27</v>
      </c>
      <c r="O336" s="2">
        <v>265</v>
      </c>
      <c r="P336" s="2">
        <v>28</v>
      </c>
    </row>
    <row r="337" spans="1:16" x14ac:dyDescent="0.25">
      <c r="A337" s="5" t="s">
        <v>363</v>
      </c>
      <c r="B337" s="2" t="s">
        <v>3</v>
      </c>
      <c r="C337" s="2">
        <v>112</v>
      </c>
      <c r="D337" s="5" t="s">
        <v>937</v>
      </c>
      <c r="E337" s="5" t="s">
        <v>1275</v>
      </c>
      <c r="F337" s="6">
        <v>7010</v>
      </c>
      <c r="G337" s="2">
        <v>3777</v>
      </c>
      <c r="H337" s="2">
        <v>4073</v>
      </c>
      <c r="I337" s="2">
        <v>1221</v>
      </c>
      <c r="J337" s="6" t="s">
        <v>23</v>
      </c>
      <c r="K337" s="2">
        <v>603</v>
      </c>
      <c r="L337" s="2" t="s">
        <v>24</v>
      </c>
      <c r="M337" s="2">
        <v>265</v>
      </c>
      <c r="N337" s="2" t="s">
        <v>27</v>
      </c>
      <c r="O337" s="2">
        <v>3166</v>
      </c>
      <c r="P337" s="2">
        <v>33</v>
      </c>
    </row>
    <row r="338" spans="1:16" x14ac:dyDescent="0.25">
      <c r="A338" s="5" t="s">
        <v>364</v>
      </c>
      <c r="B338" s="2" t="s">
        <v>15</v>
      </c>
      <c r="C338" s="2">
        <v>113</v>
      </c>
      <c r="D338" s="5" t="s">
        <v>935</v>
      </c>
      <c r="E338" s="5" t="s">
        <v>1276</v>
      </c>
      <c r="F338" s="6">
        <v>8441</v>
      </c>
      <c r="G338" s="2">
        <v>3202</v>
      </c>
      <c r="H338" s="2">
        <v>3202</v>
      </c>
      <c r="I338" s="2">
        <v>4480</v>
      </c>
      <c r="J338" s="6" t="s">
        <v>23</v>
      </c>
      <c r="K338" s="2">
        <v>3242</v>
      </c>
      <c r="L338" s="2" t="s">
        <v>24</v>
      </c>
      <c r="M338" s="2">
        <v>270</v>
      </c>
      <c r="N338" s="2" t="s">
        <v>27</v>
      </c>
      <c r="O338" s="2">
        <v>594</v>
      </c>
      <c r="P338" s="2">
        <v>24</v>
      </c>
    </row>
    <row r="339" spans="1:16" x14ac:dyDescent="0.25">
      <c r="A339" s="5" t="s">
        <v>365</v>
      </c>
      <c r="B339" s="2" t="s">
        <v>1</v>
      </c>
      <c r="C339" s="2">
        <v>113</v>
      </c>
      <c r="D339" s="5" t="s">
        <v>936</v>
      </c>
      <c r="E339" s="5" t="s">
        <v>1277</v>
      </c>
      <c r="F339" s="6">
        <v>5845</v>
      </c>
      <c r="G339" s="2">
        <v>1881</v>
      </c>
      <c r="H339" s="2">
        <v>4814</v>
      </c>
      <c r="I339" s="2">
        <v>2537</v>
      </c>
      <c r="J339" s="6" t="s">
        <v>23</v>
      </c>
      <c r="K339" s="2">
        <v>604</v>
      </c>
      <c r="L339" s="2" t="s">
        <v>24</v>
      </c>
      <c r="M339" s="2">
        <v>3232</v>
      </c>
      <c r="N339" s="2" t="s">
        <v>27</v>
      </c>
      <c r="O339" s="2">
        <v>270</v>
      </c>
      <c r="P339" s="2">
        <v>29</v>
      </c>
    </row>
    <row r="340" spans="1:16" x14ac:dyDescent="0.25">
      <c r="A340" s="5" t="s">
        <v>366</v>
      </c>
      <c r="B340" s="2" t="s">
        <v>3</v>
      </c>
      <c r="C340" s="2">
        <v>113</v>
      </c>
      <c r="D340" s="5" t="s">
        <v>937</v>
      </c>
      <c r="E340" s="5" t="s">
        <v>1278</v>
      </c>
      <c r="F340" s="6">
        <v>7134</v>
      </c>
      <c r="G340" s="2">
        <v>3844</v>
      </c>
      <c r="H340" s="2">
        <v>4146</v>
      </c>
      <c r="I340" s="2">
        <v>1243</v>
      </c>
      <c r="J340" s="6" t="s">
        <v>23</v>
      </c>
      <c r="K340" s="2">
        <v>614</v>
      </c>
      <c r="L340" s="2" t="s">
        <v>24</v>
      </c>
      <c r="M340" s="2">
        <v>270</v>
      </c>
      <c r="N340" s="2" t="s">
        <v>27</v>
      </c>
      <c r="O340" s="2">
        <v>3222</v>
      </c>
      <c r="P340" s="2">
        <v>34</v>
      </c>
    </row>
    <row r="341" spans="1:16" x14ac:dyDescent="0.25">
      <c r="A341" s="5" t="s">
        <v>367</v>
      </c>
      <c r="B341" s="2" t="s">
        <v>15</v>
      </c>
      <c r="C341" s="2">
        <v>114</v>
      </c>
      <c r="D341" s="5" t="s">
        <v>935</v>
      </c>
      <c r="E341" s="5" t="s">
        <v>1279</v>
      </c>
      <c r="F341" s="6">
        <v>8589</v>
      </c>
      <c r="G341" s="2">
        <v>3259</v>
      </c>
      <c r="H341" s="2">
        <v>3259</v>
      </c>
      <c r="I341" s="2">
        <v>4559</v>
      </c>
      <c r="J341" s="6" t="s">
        <v>23</v>
      </c>
      <c r="K341" s="2">
        <v>3299</v>
      </c>
      <c r="L341" s="2" t="s">
        <v>24</v>
      </c>
      <c r="M341" s="2">
        <v>275</v>
      </c>
      <c r="N341" s="2" t="s">
        <v>27</v>
      </c>
      <c r="O341" s="2">
        <v>605</v>
      </c>
      <c r="P341" s="2">
        <v>25</v>
      </c>
    </row>
    <row r="342" spans="1:16" x14ac:dyDescent="0.25">
      <c r="A342" s="5" t="s">
        <v>368</v>
      </c>
      <c r="B342" s="2" t="s">
        <v>1</v>
      </c>
      <c r="C342" s="2">
        <v>114</v>
      </c>
      <c r="D342" s="5" t="s">
        <v>936</v>
      </c>
      <c r="E342" s="5" t="s">
        <v>1280</v>
      </c>
      <c r="F342" s="6">
        <v>5947</v>
      </c>
      <c r="G342" s="2">
        <v>1915</v>
      </c>
      <c r="H342" s="2">
        <v>4899</v>
      </c>
      <c r="I342" s="2">
        <v>2582</v>
      </c>
      <c r="J342" s="6" t="s">
        <v>23</v>
      </c>
      <c r="K342" s="2">
        <v>615</v>
      </c>
      <c r="L342" s="2" t="s">
        <v>24</v>
      </c>
      <c r="M342" s="2">
        <v>3289</v>
      </c>
      <c r="N342" s="2" t="s">
        <v>27</v>
      </c>
      <c r="O342" s="2">
        <v>275</v>
      </c>
      <c r="P342" s="2">
        <v>30</v>
      </c>
    </row>
    <row r="343" spans="1:16" x14ac:dyDescent="0.25">
      <c r="A343" s="5" t="s">
        <v>369</v>
      </c>
      <c r="B343" s="2" t="s">
        <v>3</v>
      </c>
      <c r="C343" s="2">
        <v>114</v>
      </c>
      <c r="D343" s="5" t="s">
        <v>937</v>
      </c>
      <c r="E343" s="5" t="s">
        <v>1281</v>
      </c>
      <c r="F343" s="6">
        <v>7259</v>
      </c>
      <c r="G343" s="2">
        <v>3912</v>
      </c>
      <c r="H343" s="2">
        <v>4220</v>
      </c>
      <c r="I343" s="2">
        <v>1265</v>
      </c>
      <c r="J343" s="6" t="s">
        <v>23</v>
      </c>
      <c r="K343" s="2">
        <v>625</v>
      </c>
      <c r="L343" s="2" t="s">
        <v>24</v>
      </c>
      <c r="M343" s="2">
        <v>275</v>
      </c>
      <c r="N343" s="2" t="s">
        <v>27</v>
      </c>
      <c r="O343" s="2">
        <v>3279</v>
      </c>
      <c r="P343" s="2">
        <v>35</v>
      </c>
    </row>
    <row r="344" spans="1:16" x14ac:dyDescent="0.25">
      <c r="A344" s="5" t="s">
        <v>370</v>
      </c>
      <c r="B344" s="2" t="s">
        <v>15</v>
      </c>
      <c r="C344" s="2">
        <v>115</v>
      </c>
      <c r="D344" s="5" t="s">
        <v>935</v>
      </c>
      <c r="E344" s="5" t="s">
        <v>1282</v>
      </c>
      <c r="F344" s="6">
        <v>8738</v>
      </c>
      <c r="G344" s="2">
        <v>3316</v>
      </c>
      <c r="H344" s="2">
        <v>3316</v>
      </c>
      <c r="I344" s="2">
        <v>4639</v>
      </c>
      <c r="J344" s="6" t="s">
        <v>23</v>
      </c>
      <c r="K344" s="2">
        <v>3356</v>
      </c>
      <c r="L344" s="2" t="s">
        <v>24</v>
      </c>
      <c r="M344" s="2">
        <v>280</v>
      </c>
      <c r="N344" s="2" t="s">
        <v>27</v>
      </c>
      <c r="O344" s="2">
        <v>616</v>
      </c>
      <c r="P344" s="2">
        <v>26</v>
      </c>
    </row>
    <row r="345" spans="1:16" x14ac:dyDescent="0.25">
      <c r="A345" s="5" t="s">
        <v>371</v>
      </c>
      <c r="B345" s="2" t="s">
        <v>1</v>
      </c>
      <c r="C345" s="2">
        <v>115</v>
      </c>
      <c r="D345" s="5" t="s">
        <v>936</v>
      </c>
      <c r="E345" s="5" t="s">
        <v>1283</v>
      </c>
      <c r="F345" s="6">
        <v>6050</v>
      </c>
      <c r="G345" s="2">
        <v>1949</v>
      </c>
      <c r="H345" s="2">
        <v>4985</v>
      </c>
      <c r="I345" s="2">
        <v>2628</v>
      </c>
      <c r="J345" s="6" t="s">
        <v>23</v>
      </c>
      <c r="K345" s="2">
        <v>626</v>
      </c>
      <c r="L345" s="2" t="s">
        <v>24</v>
      </c>
      <c r="M345" s="2">
        <v>3346</v>
      </c>
      <c r="N345" s="2" t="s">
        <v>27</v>
      </c>
      <c r="O345" s="2">
        <v>280</v>
      </c>
      <c r="P345" s="2">
        <v>31</v>
      </c>
    </row>
    <row r="346" spans="1:16" x14ac:dyDescent="0.25">
      <c r="A346" s="5" t="s">
        <v>372</v>
      </c>
      <c r="B346" s="2" t="s">
        <v>3</v>
      </c>
      <c r="C346" s="2">
        <v>115</v>
      </c>
      <c r="D346" s="5" t="s">
        <v>937</v>
      </c>
      <c r="E346" s="5" t="s">
        <v>1284</v>
      </c>
      <c r="F346" s="6">
        <v>7385</v>
      </c>
      <c r="G346" s="2">
        <v>3981</v>
      </c>
      <c r="H346" s="2">
        <v>4294</v>
      </c>
      <c r="I346" s="2">
        <v>1288</v>
      </c>
      <c r="J346" s="6" t="s">
        <v>23</v>
      </c>
      <c r="K346" s="2">
        <v>636</v>
      </c>
      <c r="L346" s="2" t="s">
        <v>24</v>
      </c>
      <c r="M346" s="2">
        <v>280</v>
      </c>
      <c r="N346" s="2" t="s">
        <v>27</v>
      </c>
      <c r="O346" s="2">
        <v>3336</v>
      </c>
      <c r="P346" s="2">
        <v>36</v>
      </c>
    </row>
    <row r="347" spans="1:16" x14ac:dyDescent="0.25">
      <c r="A347" s="5" t="s">
        <v>373</v>
      </c>
      <c r="B347" s="2" t="s">
        <v>15</v>
      </c>
      <c r="C347" s="2">
        <v>116</v>
      </c>
      <c r="D347" s="5" t="s">
        <v>935</v>
      </c>
      <c r="E347" s="5" t="s">
        <v>1285</v>
      </c>
      <c r="F347" s="6">
        <v>8888</v>
      </c>
      <c r="G347" s="2">
        <v>3374</v>
      </c>
      <c r="H347" s="2">
        <v>3374</v>
      </c>
      <c r="I347" s="2">
        <v>4720</v>
      </c>
      <c r="J347" s="6" t="s">
        <v>23</v>
      </c>
      <c r="K347" s="2">
        <v>3414</v>
      </c>
      <c r="L347" s="2" t="s">
        <v>24</v>
      </c>
      <c r="M347" s="2">
        <v>285</v>
      </c>
      <c r="N347" s="2" t="s">
        <v>27</v>
      </c>
      <c r="O347" s="2">
        <v>627</v>
      </c>
      <c r="P347" s="2">
        <v>27</v>
      </c>
    </row>
    <row r="348" spans="1:16" x14ac:dyDescent="0.25">
      <c r="A348" s="5" t="s">
        <v>374</v>
      </c>
      <c r="B348" s="2" t="s">
        <v>1</v>
      </c>
      <c r="C348" s="2">
        <v>116</v>
      </c>
      <c r="D348" s="5" t="s">
        <v>936</v>
      </c>
      <c r="E348" s="5" t="s">
        <v>1286</v>
      </c>
      <c r="F348" s="6">
        <v>6154</v>
      </c>
      <c r="G348" s="2">
        <v>1983</v>
      </c>
      <c r="H348" s="2">
        <v>5072</v>
      </c>
      <c r="I348" s="2">
        <v>2674</v>
      </c>
      <c r="J348" s="6" t="s">
        <v>23</v>
      </c>
      <c r="K348" s="2">
        <v>637</v>
      </c>
      <c r="L348" s="2" t="s">
        <v>24</v>
      </c>
      <c r="M348" s="2">
        <v>3404</v>
      </c>
      <c r="N348" s="2" t="s">
        <v>27</v>
      </c>
      <c r="O348" s="2">
        <v>285</v>
      </c>
      <c r="P348" s="2">
        <v>32</v>
      </c>
    </row>
    <row r="349" spans="1:16" x14ac:dyDescent="0.25">
      <c r="A349" s="5" t="s">
        <v>375</v>
      </c>
      <c r="B349" s="2" t="s">
        <v>3</v>
      </c>
      <c r="C349" s="2">
        <v>116</v>
      </c>
      <c r="D349" s="5" t="s">
        <v>937</v>
      </c>
      <c r="E349" s="5" t="s">
        <v>1287</v>
      </c>
      <c r="F349" s="6">
        <v>7512</v>
      </c>
      <c r="G349" s="2">
        <v>4050</v>
      </c>
      <c r="H349" s="2">
        <v>4369</v>
      </c>
      <c r="I349" s="2">
        <v>1311</v>
      </c>
      <c r="J349" s="6" t="s">
        <v>23</v>
      </c>
      <c r="K349" s="2">
        <v>647</v>
      </c>
      <c r="L349" s="2" t="s">
        <v>24</v>
      </c>
      <c r="M349" s="2">
        <v>285</v>
      </c>
      <c r="N349" s="2" t="s">
        <v>27</v>
      </c>
      <c r="O349" s="2">
        <v>3394</v>
      </c>
      <c r="P349" s="2">
        <v>37</v>
      </c>
    </row>
    <row r="350" spans="1:16" x14ac:dyDescent="0.25">
      <c r="A350" s="5" t="s">
        <v>376</v>
      </c>
      <c r="B350" s="2" t="s">
        <v>15</v>
      </c>
      <c r="C350" s="2">
        <v>117</v>
      </c>
      <c r="D350" s="5" t="s">
        <v>935</v>
      </c>
      <c r="E350" s="5" t="s">
        <v>1288</v>
      </c>
      <c r="F350" s="6">
        <v>9040</v>
      </c>
      <c r="G350" s="2">
        <v>3432</v>
      </c>
      <c r="H350" s="2">
        <v>3432</v>
      </c>
      <c r="I350" s="2">
        <v>4801</v>
      </c>
      <c r="J350" s="6" t="s">
        <v>23</v>
      </c>
      <c r="K350" s="2">
        <v>3472</v>
      </c>
      <c r="L350" s="2" t="s">
        <v>24</v>
      </c>
      <c r="M350" s="2">
        <v>290</v>
      </c>
      <c r="N350" s="2" t="s">
        <v>27</v>
      </c>
      <c r="O350" s="2">
        <v>638</v>
      </c>
      <c r="P350" s="2">
        <v>28</v>
      </c>
    </row>
    <row r="351" spans="1:16" x14ac:dyDescent="0.25">
      <c r="A351" s="5" t="s">
        <v>377</v>
      </c>
      <c r="B351" s="2" t="s">
        <v>1</v>
      </c>
      <c r="C351" s="2">
        <v>117</v>
      </c>
      <c r="D351" s="5" t="s">
        <v>936</v>
      </c>
      <c r="E351" s="5" t="s">
        <v>1289</v>
      </c>
      <c r="F351" s="6">
        <v>6259</v>
      </c>
      <c r="G351" s="2">
        <v>2018</v>
      </c>
      <c r="H351" s="2">
        <v>5159</v>
      </c>
      <c r="I351" s="2">
        <v>2720</v>
      </c>
      <c r="J351" s="6" t="s">
        <v>23</v>
      </c>
      <c r="K351" s="2">
        <v>648</v>
      </c>
      <c r="L351" s="2" t="s">
        <v>24</v>
      </c>
      <c r="M351" s="2">
        <v>3462</v>
      </c>
      <c r="N351" s="2" t="s">
        <v>27</v>
      </c>
      <c r="O351" s="2">
        <v>290</v>
      </c>
      <c r="P351" s="2">
        <v>33</v>
      </c>
    </row>
    <row r="352" spans="1:16" x14ac:dyDescent="0.25">
      <c r="A352" s="5" t="s">
        <v>378</v>
      </c>
      <c r="B352" s="2" t="s">
        <v>3</v>
      </c>
      <c r="C352" s="2">
        <v>117</v>
      </c>
      <c r="D352" s="5" t="s">
        <v>937</v>
      </c>
      <c r="E352" s="5" t="s">
        <v>1290</v>
      </c>
      <c r="F352" s="6">
        <v>7640</v>
      </c>
      <c r="G352" s="2">
        <v>4120</v>
      </c>
      <c r="H352" s="2">
        <v>4445</v>
      </c>
      <c r="I352" s="2">
        <v>1334</v>
      </c>
      <c r="J352" s="6" t="s">
        <v>23</v>
      </c>
      <c r="K352" s="2">
        <v>658</v>
      </c>
      <c r="L352" s="2" t="s">
        <v>24</v>
      </c>
      <c r="M352" s="2">
        <v>290</v>
      </c>
      <c r="N352" s="2" t="s">
        <v>27</v>
      </c>
      <c r="O352" s="2">
        <v>3452</v>
      </c>
      <c r="P352" s="2">
        <v>38</v>
      </c>
    </row>
    <row r="353" spans="1:16" x14ac:dyDescent="0.25">
      <c r="A353" s="5" t="s">
        <v>379</v>
      </c>
      <c r="B353" s="2" t="s">
        <v>15</v>
      </c>
      <c r="C353" s="2">
        <v>118</v>
      </c>
      <c r="D353" s="5" t="s">
        <v>935</v>
      </c>
      <c r="E353" s="5" t="s">
        <v>1291</v>
      </c>
      <c r="F353" s="6">
        <v>9193</v>
      </c>
      <c r="G353" s="2">
        <v>3491</v>
      </c>
      <c r="H353" s="2">
        <v>3491</v>
      </c>
      <c r="I353" s="2">
        <v>4883</v>
      </c>
      <c r="J353" s="6" t="s">
        <v>23</v>
      </c>
      <c r="K353" s="2">
        <v>3531</v>
      </c>
      <c r="L353" s="2" t="s">
        <v>24</v>
      </c>
      <c r="M353" s="2">
        <v>295</v>
      </c>
      <c r="N353" s="2" t="s">
        <v>27</v>
      </c>
      <c r="O353" s="2">
        <v>649</v>
      </c>
      <c r="P353" s="2">
        <v>29</v>
      </c>
    </row>
    <row r="354" spans="1:16" x14ac:dyDescent="0.25">
      <c r="A354" s="5" t="s">
        <v>380</v>
      </c>
      <c r="B354" s="2" t="s">
        <v>1</v>
      </c>
      <c r="C354" s="2">
        <v>118</v>
      </c>
      <c r="D354" s="5" t="s">
        <v>936</v>
      </c>
      <c r="E354" s="5" t="s">
        <v>1292</v>
      </c>
      <c r="F354" s="6">
        <v>6365</v>
      </c>
      <c r="G354" s="2">
        <v>2053</v>
      </c>
      <c r="H354" s="2">
        <v>5247</v>
      </c>
      <c r="I354" s="2">
        <v>2767</v>
      </c>
      <c r="J354" s="6" t="s">
        <v>23</v>
      </c>
      <c r="K354" s="2">
        <v>659</v>
      </c>
      <c r="L354" s="2" t="s">
        <v>24</v>
      </c>
      <c r="M354" s="2">
        <v>3521</v>
      </c>
      <c r="N354" s="2" t="s">
        <v>27</v>
      </c>
      <c r="O354" s="2">
        <v>295</v>
      </c>
      <c r="P354" s="2">
        <v>34</v>
      </c>
    </row>
    <row r="355" spans="1:16" x14ac:dyDescent="0.25">
      <c r="A355" s="5" t="s">
        <v>381</v>
      </c>
      <c r="B355" s="2" t="s">
        <v>3</v>
      </c>
      <c r="C355" s="2">
        <v>118</v>
      </c>
      <c r="D355" s="5" t="s">
        <v>937</v>
      </c>
      <c r="E355" s="5" t="s">
        <v>1293</v>
      </c>
      <c r="F355" s="6">
        <v>7769</v>
      </c>
      <c r="G355" s="2">
        <v>4190</v>
      </c>
      <c r="H355" s="2">
        <v>4521</v>
      </c>
      <c r="I355" s="2">
        <v>1357</v>
      </c>
      <c r="J355" s="6" t="s">
        <v>23</v>
      </c>
      <c r="K355" s="2">
        <v>669</v>
      </c>
      <c r="L355" s="2" t="s">
        <v>24</v>
      </c>
      <c r="M355" s="2">
        <v>295</v>
      </c>
      <c r="N355" s="2" t="s">
        <v>27</v>
      </c>
      <c r="O355" s="2">
        <v>3511</v>
      </c>
      <c r="P355" s="2">
        <v>39</v>
      </c>
    </row>
    <row r="356" spans="1:16" x14ac:dyDescent="0.25">
      <c r="A356" s="5" t="s">
        <v>382</v>
      </c>
      <c r="B356" s="2" t="s">
        <v>15</v>
      </c>
      <c r="C356" s="2">
        <v>119</v>
      </c>
      <c r="D356" s="5" t="s">
        <v>935</v>
      </c>
      <c r="E356" s="5" t="s">
        <v>1294</v>
      </c>
      <c r="F356" s="6">
        <v>9347</v>
      </c>
      <c r="G356" s="2">
        <v>3550</v>
      </c>
      <c r="H356" s="2">
        <v>3550</v>
      </c>
      <c r="I356" s="2">
        <v>4966</v>
      </c>
      <c r="J356" s="6" t="s">
        <v>23</v>
      </c>
      <c r="K356" s="2">
        <v>3590</v>
      </c>
      <c r="L356" s="2" t="s">
        <v>24</v>
      </c>
      <c r="M356" s="2">
        <v>300</v>
      </c>
      <c r="N356" s="2" t="s">
        <v>27</v>
      </c>
      <c r="O356" s="2">
        <v>660</v>
      </c>
      <c r="P356" s="2">
        <v>30</v>
      </c>
    </row>
    <row r="357" spans="1:16" x14ac:dyDescent="0.25">
      <c r="A357" s="5" t="s">
        <v>383</v>
      </c>
      <c r="B357" s="2" t="s">
        <v>1</v>
      </c>
      <c r="C357" s="2">
        <v>119</v>
      </c>
      <c r="D357" s="5" t="s">
        <v>936</v>
      </c>
      <c r="E357" s="5" t="s">
        <v>1295</v>
      </c>
      <c r="F357" s="6">
        <v>6472</v>
      </c>
      <c r="G357" s="2">
        <v>2088</v>
      </c>
      <c r="H357" s="2">
        <v>5336</v>
      </c>
      <c r="I357" s="2">
        <v>2814</v>
      </c>
      <c r="J357" s="6" t="s">
        <v>23</v>
      </c>
      <c r="K357" s="2">
        <v>670</v>
      </c>
      <c r="L357" s="2" t="s">
        <v>24</v>
      </c>
      <c r="M357" s="2">
        <v>3580</v>
      </c>
      <c r="N357" s="2" t="s">
        <v>27</v>
      </c>
      <c r="O357" s="2">
        <v>300</v>
      </c>
      <c r="P357" s="2">
        <v>35</v>
      </c>
    </row>
    <row r="358" spans="1:16" x14ac:dyDescent="0.25">
      <c r="A358" s="5" t="s">
        <v>384</v>
      </c>
      <c r="B358" s="2" t="s">
        <v>3</v>
      </c>
      <c r="C358" s="2">
        <v>119</v>
      </c>
      <c r="D358" s="5" t="s">
        <v>937</v>
      </c>
      <c r="E358" s="5" t="s">
        <v>1296</v>
      </c>
      <c r="F358" s="6">
        <v>7899</v>
      </c>
      <c r="G358" s="2">
        <v>4261</v>
      </c>
      <c r="H358" s="2">
        <v>4598</v>
      </c>
      <c r="I358" s="2">
        <v>1380</v>
      </c>
      <c r="J358" s="6" t="s">
        <v>23</v>
      </c>
      <c r="K358" s="2">
        <v>680</v>
      </c>
      <c r="L358" s="2" t="s">
        <v>24</v>
      </c>
      <c r="M358" s="2">
        <v>300</v>
      </c>
      <c r="N358" s="2" t="s">
        <v>27</v>
      </c>
      <c r="O358" s="2">
        <v>3570</v>
      </c>
      <c r="P358" s="2">
        <v>40</v>
      </c>
    </row>
    <row r="359" spans="1:16" x14ac:dyDescent="0.25">
      <c r="A359" s="5" t="s">
        <v>385</v>
      </c>
      <c r="B359" s="2" t="s">
        <v>15</v>
      </c>
      <c r="C359" s="2">
        <v>120</v>
      </c>
      <c r="D359" s="5" t="s">
        <v>935</v>
      </c>
      <c r="E359" s="5" t="s">
        <v>1297</v>
      </c>
      <c r="F359" s="6">
        <v>9503</v>
      </c>
      <c r="G359" s="2">
        <v>3610</v>
      </c>
      <c r="H359" s="2">
        <v>3610</v>
      </c>
      <c r="I359" s="2">
        <v>5050</v>
      </c>
      <c r="J359" s="6" t="s">
        <v>23</v>
      </c>
      <c r="K359" s="2">
        <v>3650</v>
      </c>
      <c r="L359" s="2" t="s">
        <v>24</v>
      </c>
      <c r="M359" s="2">
        <v>306</v>
      </c>
      <c r="N359" s="2" t="s">
        <v>27</v>
      </c>
      <c r="O359" s="2">
        <v>672</v>
      </c>
      <c r="P359" s="2">
        <v>31</v>
      </c>
    </row>
    <row r="360" spans="1:16" x14ac:dyDescent="0.25">
      <c r="A360" s="5" t="s">
        <v>386</v>
      </c>
      <c r="B360" s="2" t="s">
        <v>1</v>
      </c>
      <c r="C360" s="2">
        <v>120</v>
      </c>
      <c r="D360" s="5" t="s">
        <v>936</v>
      </c>
      <c r="E360" s="5" t="s">
        <v>1298</v>
      </c>
      <c r="F360" s="6">
        <v>6580</v>
      </c>
      <c r="G360" s="2">
        <v>2124</v>
      </c>
      <c r="H360" s="2">
        <v>5426</v>
      </c>
      <c r="I360" s="2">
        <v>2862</v>
      </c>
      <c r="J360" s="6" t="s">
        <v>23</v>
      </c>
      <c r="K360" s="2">
        <v>682</v>
      </c>
      <c r="L360" s="2" t="s">
        <v>24</v>
      </c>
      <c r="M360" s="2">
        <v>3640</v>
      </c>
      <c r="N360" s="2" t="s">
        <v>27</v>
      </c>
      <c r="O360" s="2">
        <v>306</v>
      </c>
      <c r="P360" s="2">
        <v>36</v>
      </c>
    </row>
    <row r="361" spans="1:16" x14ac:dyDescent="0.25">
      <c r="A361" s="5" t="s">
        <v>387</v>
      </c>
      <c r="B361" s="2" t="s">
        <v>3</v>
      </c>
      <c r="C361" s="2">
        <v>120</v>
      </c>
      <c r="D361" s="5" t="s">
        <v>937</v>
      </c>
      <c r="E361" s="5" t="s">
        <v>1299</v>
      </c>
      <c r="F361" s="6">
        <v>8031</v>
      </c>
      <c r="G361" s="2">
        <v>4333</v>
      </c>
      <c r="H361" s="2">
        <v>4676</v>
      </c>
      <c r="I361" s="2">
        <v>1404</v>
      </c>
      <c r="J361" s="6" t="s">
        <v>23</v>
      </c>
      <c r="K361" s="2">
        <v>692</v>
      </c>
      <c r="L361" s="2" t="s">
        <v>24</v>
      </c>
      <c r="M361" s="2">
        <v>306</v>
      </c>
      <c r="N361" s="2" t="s">
        <v>27</v>
      </c>
      <c r="O361" s="2">
        <v>3630</v>
      </c>
      <c r="P361" s="2">
        <v>41</v>
      </c>
    </row>
    <row r="362" spans="1:16" x14ac:dyDescent="0.25">
      <c r="A362" s="5" t="s">
        <v>388</v>
      </c>
      <c r="B362" s="2" t="s">
        <v>15</v>
      </c>
      <c r="C362" s="2">
        <v>121</v>
      </c>
      <c r="D362" s="5" t="s">
        <v>935</v>
      </c>
      <c r="E362" s="5" t="s">
        <v>1300</v>
      </c>
      <c r="F362" s="6">
        <v>9660</v>
      </c>
      <c r="G362" s="2">
        <v>3670</v>
      </c>
      <c r="H362" s="2">
        <v>3670</v>
      </c>
      <c r="I362" s="2">
        <v>5134</v>
      </c>
      <c r="J362" s="6" t="s">
        <v>23</v>
      </c>
      <c r="K362" s="2">
        <v>3710</v>
      </c>
      <c r="L362" s="2" t="s">
        <v>24</v>
      </c>
      <c r="M362" s="2">
        <v>312</v>
      </c>
      <c r="N362" s="2" t="s">
        <v>27</v>
      </c>
      <c r="O362" s="2">
        <v>684</v>
      </c>
      <c r="P362" s="2">
        <v>32</v>
      </c>
    </row>
    <row r="363" spans="1:16" x14ac:dyDescent="0.25">
      <c r="A363" s="5" t="s">
        <v>389</v>
      </c>
      <c r="B363" s="2" t="s">
        <v>1</v>
      </c>
      <c r="C363" s="2">
        <v>121</v>
      </c>
      <c r="D363" s="5" t="s">
        <v>936</v>
      </c>
      <c r="E363" s="5" t="s">
        <v>1301</v>
      </c>
      <c r="F363" s="6">
        <v>6688</v>
      </c>
      <c r="G363" s="2">
        <v>2160</v>
      </c>
      <c r="H363" s="2">
        <v>5516</v>
      </c>
      <c r="I363" s="2">
        <v>2910</v>
      </c>
      <c r="J363" s="6" t="s">
        <v>23</v>
      </c>
      <c r="K363" s="2">
        <v>694</v>
      </c>
      <c r="L363" s="2" t="s">
        <v>24</v>
      </c>
      <c r="M363" s="2">
        <v>3700</v>
      </c>
      <c r="N363" s="2" t="s">
        <v>27</v>
      </c>
      <c r="O363" s="2">
        <v>312</v>
      </c>
      <c r="P363" s="2">
        <v>37</v>
      </c>
    </row>
    <row r="364" spans="1:16" x14ac:dyDescent="0.25">
      <c r="A364" s="5" t="s">
        <v>390</v>
      </c>
      <c r="B364" s="2" t="s">
        <v>3</v>
      </c>
      <c r="C364" s="2">
        <v>121</v>
      </c>
      <c r="D364" s="5" t="s">
        <v>937</v>
      </c>
      <c r="E364" s="5" t="s">
        <v>1302</v>
      </c>
      <c r="F364" s="6">
        <v>8164</v>
      </c>
      <c r="G364" s="2">
        <v>4405</v>
      </c>
      <c r="H364" s="2">
        <v>4754</v>
      </c>
      <c r="I364" s="2">
        <v>1428</v>
      </c>
      <c r="J364" s="6" t="s">
        <v>23</v>
      </c>
      <c r="K364" s="2">
        <v>704</v>
      </c>
      <c r="L364" s="2" t="s">
        <v>24</v>
      </c>
      <c r="M364" s="2">
        <v>312</v>
      </c>
      <c r="N364" s="2" t="s">
        <v>27</v>
      </c>
      <c r="O364" s="2">
        <v>3690</v>
      </c>
      <c r="P364" s="2">
        <v>42</v>
      </c>
    </row>
    <row r="365" spans="1:16" x14ac:dyDescent="0.25">
      <c r="A365" s="5" t="s">
        <v>391</v>
      </c>
      <c r="B365" s="2" t="s">
        <v>15</v>
      </c>
      <c r="C365" s="2">
        <v>122</v>
      </c>
      <c r="D365" s="5" t="s">
        <v>935</v>
      </c>
      <c r="E365" s="5" t="s">
        <v>1303</v>
      </c>
      <c r="F365" s="6">
        <v>9818</v>
      </c>
      <c r="G365" s="2">
        <v>3731</v>
      </c>
      <c r="H365" s="2">
        <v>3731</v>
      </c>
      <c r="I365" s="2">
        <v>5219</v>
      </c>
      <c r="J365" s="6" t="s">
        <v>23</v>
      </c>
      <c r="K365" s="2">
        <v>3771</v>
      </c>
      <c r="L365" s="2" t="s">
        <v>24</v>
      </c>
      <c r="M365" s="2">
        <v>318</v>
      </c>
      <c r="N365" s="2" t="s">
        <v>27</v>
      </c>
      <c r="O365" s="2">
        <v>696</v>
      </c>
      <c r="P365" s="2">
        <v>33</v>
      </c>
    </row>
    <row r="366" spans="1:16" x14ac:dyDescent="0.25">
      <c r="A366" s="5" t="s">
        <v>392</v>
      </c>
      <c r="B366" s="2" t="s">
        <v>1</v>
      </c>
      <c r="C366" s="2">
        <v>122</v>
      </c>
      <c r="D366" s="5" t="s">
        <v>936</v>
      </c>
      <c r="E366" s="5" t="s">
        <v>1304</v>
      </c>
      <c r="F366" s="6">
        <v>6797</v>
      </c>
      <c r="G366" s="2">
        <v>2196</v>
      </c>
      <c r="H366" s="2">
        <v>5607</v>
      </c>
      <c r="I366" s="2">
        <v>2958</v>
      </c>
      <c r="J366" s="6" t="s">
        <v>23</v>
      </c>
      <c r="K366" s="2">
        <v>706</v>
      </c>
      <c r="L366" s="2" t="s">
        <v>24</v>
      </c>
      <c r="M366" s="2">
        <v>3761</v>
      </c>
      <c r="N366" s="2" t="s">
        <v>27</v>
      </c>
      <c r="O366" s="2">
        <v>318</v>
      </c>
      <c r="P366" s="2">
        <v>38</v>
      </c>
    </row>
    <row r="367" spans="1:16" x14ac:dyDescent="0.25">
      <c r="A367" s="5" t="s">
        <v>393</v>
      </c>
      <c r="B367" s="2" t="s">
        <v>3</v>
      </c>
      <c r="C367" s="2">
        <v>122</v>
      </c>
      <c r="D367" s="5" t="s">
        <v>937</v>
      </c>
      <c r="E367" s="5" t="s">
        <v>1305</v>
      </c>
      <c r="F367" s="6">
        <v>8298</v>
      </c>
      <c r="G367" s="2">
        <v>4478</v>
      </c>
      <c r="H367" s="2">
        <v>4833</v>
      </c>
      <c r="I367" s="2">
        <v>1452</v>
      </c>
      <c r="J367" s="6" t="s">
        <v>23</v>
      </c>
      <c r="K367" s="2">
        <v>716</v>
      </c>
      <c r="L367" s="2" t="s">
        <v>24</v>
      </c>
      <c r="M367" s="2">
        <v>318</v>
      </c>
      <c r="N367" s="2" t="s">
        <v>27</v>
      </c>
      <c r="O367" s="2">
        <v>3751</v>
      </c>
      <c r="P367" s="2">
        <v>43</v>
      </c>
    </row>
    <row r="368" spans="1:16" x14ac:dyDescent="0.25">
      <c r="A368" s="5" t="s">
        <v>394</v>
      </c>
      <c r="B368" s="2" t="s">
        <v>15</v>
      </c>
      <c r="C368" s="2">
        <v>123</v>
      </c>
      <c r="D368" s="5" t="s">
        <v>935</v>
      </c>
      <c r="E368" s="5" t="s">
        <v>1306</v>
      </c>
      <c r="F368" s="6">
        <v>9977</v>
      </c>
      <c r="G368" s="2">
        <v>3792</v>
      </c>
      <c r="H368" s="2">
        <v>3792</v>
      </c>
      <c r="I368" s="2">
        <v>5305</v>
      </c>
      <c r="J368" s="6" t="s">
        <v>23</v>
      </c>
      <c r="K368" s="2">
        <v>3832</v>
      </c>
      <c r="L368" s="2" t="s">
        <v>24</v>
      </c>
      <c r="M368" s="2">
        <v>324</v>
      </c>
      <c r="N368" s="2" t="s">
        <v>27</v>
      </c>
      <c r="O368" s="2">
        <v>708</v>
      </c>
      <c r="P368" s="2">
        <v>34</v>
      </c>
    </row>
    <row r="369" spans="1:16" x14ac:dyDescent="0.25">
      <c r="A369" s="5" t="s">
        <v>395</v>
      </c>
      <c r="B369" s="2" t="s">
        <v>1</v>
      </c>
      <c r="C369" s="2">
        <v>123</v>
      </c>
      <c r="D369" s="5" t="s">
        <v>936</v>
      </c>
      <c r="E369" s="5" t="s">
        <v>1307</v>
      </c>
      <c r="F369" s="6">
        <v>6907</v>
      </c>
      <c r="G369" s="2">
        <v>2232</v>
      </c>
      <c r="H369" s="2">
        <v>5699</v>
      </c>
      <c r="I369" s="2">
        <v>3007</v>
      </c>
      <c r="J369" s="6" t="s">
        <v>23</v>
      </c>
      <c r="K369" s="2">
        <v>718</v>
      </c>
      <c r="L369" s="2" t="s">
        <v>24</v>
      </c>
      <c r="M369" s="2">
        <v>3822</v>
      </c>
      <c r="N369" s="2" t="s">
        <v>27</v>
      </c>
      <c r="O369" s="2">
        <v>324</v>
      </c>
      <c r="P369" s="2">
        <v>39</v>
      </c>
    </row>
    <row r="370" spans="1:16" x14ac:dyDescent="0.25">
      <c r="A370" s="5" t="s">
        <v>396</v>
      </c>
      <c r="B370" s="2" t="s">
        <v>3</v>
      </c>
      <c r="C370" s="2">
        <v>123</v>
      </c>
      <c r="D370" s="5" t="s">
        <v>937</v>
      </c>
      <c r="E370" s="5" t="s">
        <v>1308</v>
      </c>
      <c r="F370" s="6">
        <v>8433</v>
      </c>
      <c r="G370" s="2">
        <v>4551</v>
      </c>
      <c r="H370" s="2">
        <v>4912</v>
      </c>
      <c r="I370" s="2">
        <v>1476</v>
      </c>
      <c r="J370" s="6" t="s">
        <v>23</v>
      </c>
      <c r="K370" s="2">
        <v>728</v>
      </c>
      <c r="L370" s="2" t="s">
        <v>24</v>
      </c>
      <c r="M370" s="2">
        <v>324</v>
      </c>
      <c r="N370" s="2" t="s">
        <v>27</v>
      </c>
      <c r="O370" s="2">
        <v>3812</v>
      </c>
      <c r="P370" s="2">
        <v>44</v>
      </c>
    </row>
    <row r="371" spans="1:16" x14ac:dyDescent="0.25">
      <c r="A371" s="5" t="s">
        <v>397</v>
      </c>
      <c r="B371" s="2" t="s">
        <v>15</v>
      </c>
      <c r="C371" s="2">
        <v>124</v>
      </c>
      <c r="D371" s="5" t="s">
        <v>935</v>
      </c>
      <c r="E371" s="5" t="s">
        <v>1309</v>
      </c>
      <c r="F371" s="6">
        <v>10138</v>
      </c>
      <c r="G371" s="2">
        <v>3854</v>
      </c>
      <c r="H371" s="2">
        <v>3854</v>
      </c>
      <c r="I371" s="2">
        <v>5391</v>
      </c>
      <c r="J371" s="6" t="s">
        <v>23</v>
      </c>
      <c r="K371" s="2">
        <v>3894</v>
      </c>
      <c r="L371" s="2" t="s">
        <v>24</v>
      </c>
      <c r="M371" s="2">
        <v>330</v>
      </c>
      <c r="N371" s="2" t="s">
        <v>27</v>
      </c>
      <c r="O371" s="2">
        <v>720</v>
      </c>
      <c r="P371" s="2">
        <v>35</v>
      </c>
    </row>
    <row r="372" spans="1:16" x14ac:dyDescent="0.25">
      <c r="A372" s="5" t="s">
        <v>398</v>
      </c>
      <c r="B372" s="2" t="s">
        <v>1</v>
      </c>
      <c r="C372" s="2">
        <v>124</v>
      </c>
      <c r="D372" s="5" t="s">
        <v>936</v>
      </c>
      <c r="E372" s="5" t="s">
        <v>1310</v>
      </c>
      <c r="F372" s="6">
        <v>7018</v>
      </c>
      <c r="G372" s="2">
        <v>2269</v>
      </c>
      <c r="H372" s="2">
        <v>5792</v>
      </c>
      <c r="I372" s="2">
        <v>3056</v>
      </c>
      <c r="J372" s="6" t="s">
        <v>23</v>
      </c>
      <c r="K372" s="2">
        <v>730</v>
      </c>
      <c r="L372" s="2" t="s">
        <v>24</v>
      </c>
      <c r="M372" s="2">
        <v>3884</v>
      </c>
      <c r="N372" s="2" t="s">
        <v>27</v>
      </c>
      <c r="O372" s="2">
        <v>330</v>
      </c>
      <c r="P372" s="2">
        <v>40</v>
      </c>
    </row>
    <row r="373" spans="1:16" x14ac:dyDescent="0.25">
      <c r="A373" s="5" t="s">
        <v>399</v>
      </c>
      <c r="B373" s="2" t="s">
        <v>3</v>
      </c>
      <c r="C373" s="2">
        <v>124</v>
      </c>
      <c r="D373" s="5" t="s">
        <v>937</v>
      </c>
      <c r="E373" s="5" t="s">
        <v>1311</v>
      </c>
      <c r="F373" s="6">
        <v>8569</v>
      </c>
      <c r="G373" s="2">
        <v>4625</v>
      </c>
      <c r="H373" s="2">
        <v>4992</v>
      </c>
      <c r="I373" s="2">
        <v>1500</v>
      </c>
      <c r="J373" s="6" t="s">
        <v>23</v>
      </c>
      <c r="K373" s="2">
        <v>740</v>
      </c>
      <c r="L373" s="2" t="s">
        <v>24</v>
      </c>
      <c r="M373" s="2">
        <v>330</v>
      </c>
      <c r="N373" s="2" t="s">
        <v>27</v>
      </c>
      <c r="O373" s="2">
        <v>3874</v>
      </c>
      <c r="P373" s="2">
        <v>45</v>
      </c>
    </row>
    <row r="374" spans="1:16" x14ac:dyDescent="0.25">
      <c r="A374" s="5" t="s">
        <v>400</v>
      </c>
      <c r="B374" s="2" t="s">
        <v>15</v>
      </c>
      <c r="C374" s="2">
        <v>125</v>
      </c>
      <c r="D374" s="5" t="s">
        <v>938</v>
      </c>
      <c r="E374" s="5" t="s">
        <v>1312</v>
      </c>
      <c r="F374" s="6">
        <v>10300</v>
      </c>
      <c r="G374" s="2">
        <v>3916</v>
      </c>
      <c r="H374" s="2">
        <v>3916</v>
      </c>
      <c r="I374" s="2">
        <v>5478</v>
      </c>
      <c r="J374" s="6" t="s">
        <v>23</v>
      </c>
      <c r="K374" s="2">
        <v>3956</v>
      </c>
      <c r="L374" s="2" t="s">
        <v>24</v>
      </c>
      <c r="M374" s="2">
        <v>336</v>
      </c>
      <c r="N374" s="2" t="s">
        <v>27</v>
      </c>
      <c r="O374" s="2">
        <v>732</v>
      </c>
      <c r="P374" s="2">
        <v>36</v>
      </c>
    </row>
    <row r="375" spans="1:16" x14ac:dyDescent="0.25">
      <c r="A375" s="5" t="s">
        <v>401</v>
      </c>
      <c r="B375" s="2" t="s">
        <v>1</v>
      </c>
      <c r="C375" s="2">
        <v>125</v>
      </c>
      <c r="D375" s="5" t="s">
        <v>939</v>
      </c>
      <c r="E375" s="5" t="s">
        <v>1313</v>
      </c>
      <c r="F375" s="6">
        <v>7130</v>
      </c>
      <c r="G375" s="2">
        <v>2306</v>
      </c>
      <c r="H375" s="2">
        <v>5885</v>
      </c>
      <c r="I375" s="2">
        <v>3106</v>
      </c>
      <c r="J375" s="6" t="s">
        <v>23</v>
      </c>
      <c r="K375" s="2">
        <v>742</v>
      </c>
      <c r="L375" s="2" t="s">
        <v>24</v>
      </c>
      <c r="M375" s="2">
        <v>3946</v>
      </c>
      <c r="N375" s="2" t="s">
        <v>27</v>
      </c>
      <c r="O375" s="2">
        <v>336</v>
      </c>
      <c r="P375" s="2">
        <v>41</v>
      </c>
    </row>
    <row r="376" spans="1:16" x14ac:dyDescent="0.25">
      <c r="A376" s="5" t="s">
        <v>402</v>
      </c>
      <c r="B376" s="2" t="s">
        <v>3</v>
      </c>
      <c r="C376" s="2">
        <v>125</v>
      </c>
      <c r="D376" s="5" t="s">
        <v>940</v>
      </c>
      <c r="E376" s="5" t="s">
        <v>1314</v>
      </c>
      <c r="F376" s="6">
        <v>8706</v>
      </c>
      <c r="G376" s="2">
        <v>4700</v>
      </c>
      <c r="H376" s="2">
        <v>5073</v>
      </c>
      <c r="I376" s="2">
        <v>1525</v>
      </c>
      <c r="J376" s="6" t="s">
        <v>23</v>
      </c>
      <c r="K376" s="2">
        <v>752</v>
      </c>
      <c r="L376" s="2" t="s">
        <v>24</v>
      </c>
      <c r="M376" s="2">
        <v>336</v>
      </c>
      <c r="N376" s="2" t="s">
        <v>27</v>
      </c>
      <c r="O376" s="2">
        <v>3936</v>
      </c>
      <c r="P376" s="2">
        <v>46</v>
      </c>
    </row>
    <row r="377" spans="1:16" x14ac:dyDescent="0.25">
      <c r="A377" s="5" t="s">
        <v>403</v>
      </c>
      <c r="B377" s="2" t="s">
        <v>15</v>
      </c>
      <c r="C377" s="2">
        <v>126</v>
      </c>
      <c r="D377" s="5" t="s">
        <v>938</v>
      </c>
      <c r="E377" s="5" t="s">
        <v>1315</v>
      </c>
      <c r="F377" s="6">
        <v>10463</v>
      </c>
      <c r="G377" s="2">
        <v>3979</v>
      </c>
      <c r="H377" s="2">
        <v>3979</v>
      </c>
      <c r="I377" s="2">
        <v>5566</v>
      </c>
      <c r="J377" s="6" t="s">
        <v>23</v>
      </c>
      <c r="K377" s="2">
        <v>4019</v>
      </c>
      <c r="L377" s="2" t="s">
        <v>24</v>
      </c>
      <c r="M377" s="2">
        <v>342</v>
      </c>
      <c r="N377" s="2" t="s">
        <v>27</v>
      </c>
      <c r="O377" s="2">
        <v>744</v>
      </c>
      <c r="P377" s="2">
        <v>37</v>
      </c>
    </row>
    <row r="378" spans="1:16" x14ac:dyDescent="0.25">
      <c r="A378" s="5" t="s">
        <v>404</v>
      </c>
      <c r="B378" s="2" t="s">
        <v>1</v>
      </c>
      <c r="C378" s="2">
        <v>126</v>
      </c>
      <c r="D378" s="5" t="s">
        <v>939</v>
      </c>
      <c r="E378" s="5" t="s">
        <v>1316</v>
      </c>
      <c r="F378" s="6">
        <v>7243</v>
      </c>
      <c r="G378" s="2">
        <v>2343</v>
      </c>
      <c r="H378" s="2">
        <v>5979</v>
      </c>
      <c r="I378" s="2">
        <v>3156</v>
      </c>
      <c r="J378" s="6" t="s">
        <v>23</v>
      </c>
      <c r="K378" s="2">
        <v>754</v>
      </c>
      <c r="L378" s="2" t="s">
        <v>24</v>
      </c>
      <c r="M378" s="2">
        <v>4009</v>
      </c>
      <c r="N378" s="2" t="s">
        <v>27</v>
      </c>
      <c r="O378" s="2">
        <v>342</v>
      </c>
      <c r="P378" s="2">
        <v>42</v>
      </c>
    </row>
    <row r="379" spans="1:16" x14ac:dyDescent="0.25">
      <c r="A379" s="5" t="s">
        <v>405</v>
      </c>
      <c r="B379" s="2" t="s">
        <v>3</v>
      </c>
      <c r="C379" s="2">
        <v>126</v>
      </c>
      <c r="D379" s="5" t="s">
        <v>940</v>
      </c>
      <c r="E379" s="5" t="s">
        <v>1317</v>
      </c>
      <c r="F379" s="6">
        <v>8844</v>
      </c>
      <c r="G379" s="2">
        <v>4775</v>
      </c>
      <c r="H379" s="2">
        <v>5154</v>
      </c>
      <c r="I379" s="2">
        <v>1550</v>
      </c>
      <c r="J379" s="6" t="s">
        <v>23</v>
      </c>
      <c r="K379" s="2">
        <v>764</v>
      </c>
      <c r="L379" s="2" t="s">
        <v>24</v>
      </c>
      <c r="M379" s="2">
        <v>342</v>
      </c>
      <c r="N379" s="2" t="s">
        <v>27</v>
      </c>
      <c r="O379" s="2">
        <v>3999</v>
      </c>
      <c r="P379" s="2">
        <v>47</v>
      </c>
    </row>
    <row r="380" spans="1:16" x14ac:dyDescent="0.25">
      <c r="A380" s="5" t="s">
        <v>406</v>
      </c>
      <c r="B380" s="2" t="s">
        <v>15</v>
      </c>
      <c r="C380" s="2">
        <v>127</v>
      </c>
      <c r="D380" s="5" t="s">
        <v>938</v>
      </c>
      <c r="E380" s="5" t="s">
        <v>1318</v>
      </c>
      <c r="F380" s="6">
        <v>10628</v>
      </c>
      <c r="G380" s="2">
        <v>4042</v>
      </c>
      <c r="H380" s="2">
        <v>4042</v>
      </c>
      <c r="I380" s="2">
        <v>5654</v>
      </c>
      <c r="J380" s="6" t="s">
        <v>23</v>
      </c>
      <c r="K380" s="2">
        <v>4082</v>
      </c>
      <c r="L380" s="2" t="s">
        <v>24</v>
      </c>
      <c r="M380" s="2">
        <v>348</v>
      </c>
      <c r="N380" s="2" t="s">
        <v>27</v>
      </c>
      <c r="O380" s="2">
        <v>756</v>
      </c>
      <c r="P380" s="2">
        <v>38</v>
      </c>
    </row>
    <row r="381" spans="1:16" x14ac:dyDescent="0.25">
      <c r="A381" s="5" t="s">
        <v>407</v>
      </c>
      <c r="B381" s="2" t="s">
        <v>1</v>
      </c>
      <c r="C381" s="2">
        <v>127</v>
      </c>
      <c r="D381" s="5" t="s">
        <v>939</v>
      </c>
      <c r="E381" s="5" t="s">
        <v>1319</v>
      </c>
      <c r="F381" s="6">
        <v>7357</v>
      </c>
      <c r="G381" s="2">
        <v>2381</v>
      </c>
      <c r="H381" s="2">
        <v>6074</v>
      </c>
      <c r="I381" s="2">
        <v>3206</v>
      </c>
      <c r="J381" s="6" t="s">
        <v>23</v>
      </c>
      <c r="K381" s="2">
        <v>766</v>
      </c>
      <c r="L381" s="2" t="s">
        <v>24</v>
      </c>
      <c r="M381" s="2">
        <v>4072</v>
      </c>
      <c r="N381" s="2" t="s">
        <v>27</v>
      </c>
      <c r="O381" s="2">
        <v>348</v>
      </c>
      <c r="P381" s="2">
        <v>43</v>
      </c>
    </row>
    <row r="382" spans="1:16" x14ac:dyDescent="0.25">
      <c r="A382" s="5" t="s">
        <v>408</v>
      </c>
      <c r="B382" s="2" t="s">
        <v>3</v>
      </c>
      <c r="C382" s="2">
        <v>127</v>
      </c>
      <c r="D382" s="5" t="s">
        <v>940</v>
      </c>
      <c r="E382" s="5" t="s">
        <v>1320</v>
      </c>
      <c r="F382" s="6">
        <v>8983</v>
      </c>
      <c r="G382" s="2">
        <v>4851</v>
      </c>
      <c r="H382" s="2">
        <v>5236</v>
      </c>
      <c r="I382" s="2">
        <v>1575</v>
      </c>
      <c r="J382" s="6" t="s">
        <v>23</v>
      </c>
      <c r="K382" s="2">
        <v>776</v>
      </c>
      <c r="L382" s="2" t="s">
        <v>24</v>
      </c>
      <c r="M382" s="2">
        <v>348</v>
      </c>
      <c r="N382" s="2" t="s">
        <v>27</v>
      </c>
      <c r="O382" s="2">
        <v>4062</v>
      </c>
      <c r="P382" s="2">
        <v>48</v>
      </c>
    </row>
    <row r="383" spans="1:16" x14ac:dyDescent="0.25">
      <c r="A383" s="5" t="s">
        <v>409</v>
      </c>
      <c r="B383" s="2" t="s">
        <v>15</v>
      </c>
      <c r="C383" s="2">
        <v>128</v>
      </c>
      <c r="D383" s="5" t="s">
        <v>938</v>
      </c>
      <c r="E383" s="5" t="s">
        <v>1321</v>
      </c>
      <c r="F383" s="6">
        <v>10794</v>
      </c>
      <c r="G383" s="2">
        <v>4106</v>
      </c>
      <c r="H383" s="2">
        <v>4106</v>
      </c>
      <c r="I383" s="2">
        <v>5743</v>
      </c>
      <c r="J383" s="6" t="s">
        <v>23</v>
      </c>
      <c r="K383" s="2">
        <v>4146</v>
      </c>
      <c r="L383" s="2" t="s">
        <v>24</v>
      </c>
      <c r="M383" s="2">
        <v>354</v>
      </c>
      <c r="N383" s="2" t="s">
        <v>27</v>
      </c>
      <c r="O383" s="2">
        <v>768</v>
      </c>
      <c r="P383" s="2">
        <v>39</v>
      </c>
    </row>
    <row r="384" spans="1:16" x14ac:dyDescent="0.25">
      <c r="A384" s="5" t="s">
        <v>410</v>
      </c>
      <c r="B384" s="2" t="s">
        <v>1</v>
      </c>
      <c r="C384" s="2">
        <v>128</v>
      </c>
      <c r="D384" s="5" t="s">
        <v>939</v>
      </c>
      <c r="E384" s="5" t="s">
        <v>1322</v>
      </c>
      <c r="F384" s="6">
        <v>7472</v>
      </c>
      <c r="G384" s="2">
        <v>2419</v>
      </c>
      <c r="H384" s="2">
        <v>6170</v>
      </c>
      <c r="I384" s="2">
        <v>3257</v>
      </c>
      <c r="J384" s="6" t="s">
        <v>23</v>
      </c>
      <c r="K384" s="2">
        <v>778</v>
      </c>
      <c r="L384" s="2" t="s">
        <v>24</v>
      </c>
      <c r="M384" s="2">
        <v>4136</v>
      </c>
      <c r="N384" s="2" t="s">
        <v>27</v>
      </c>
      <c r="O384" s="2">
        <v>354</v>
      </c>
      <c r="P384" s="2">
        <v>44</v>
      </c>
    </row>
    <row r="385" spans="1:16" x14ac:dyDescent="0.25">
      <c r="A385" s="5" t="s">
        <v>411</v>
      </c>
      <c r="B385" s="2" t="s">
        <v>3</v>
      </c>
      <c r="C385" s="2">
        <v>128</v>
      </c>
      <c r="D385" s="5" t="s">
        <v>940</v>
      </c>
      <c r="E385" s="5" t="s">
        <v>1323</v>
      </c>
      <c r="F385" s="6">
        <v>9123</v>
      </c>
      <c r="G385" s="2">
        <v>4927</v>
      </c>
      <c r="H385" s="2">
        <v>5319</v>
      </c>
      <c r="I385" s="2">
        <v>1600</v>
      </c>
      <c r="J385" s="6" t="s">
        <v>23</v>
      </c>
      <c r="K385" s="2">
        <v>788</v>
      </c>
      <c r="L385" s="2" t="s">
        <v>24</v>
      </c>
      <c r="M385" s="2">
        <v>354</v>
      </c>
      <c r="N385" s="2" t="s">
        <v>27</v>
      </c>
      <c r="O385" s="2">
        <v>4126</v>
      </c>
      <c r="P385" s="2">
        <v>49</v>
      </c>
    </row>
    <row r="386" spans="1:16" x14ac:dyDescent="0.25">
      <c r="A386" s="5" t="s">
        <v>412</v>
      </c>
      <c r="B386" s="2" t="s">
        <v>15</v>
      </c>
      <c r="C386" s="2">
        <v>129</v>
      </c>
      <c r="D386" s="5" t="s">
        <v>938</v>
      </c>
      <c r="E386" s="5" t="s">
        <v>1324</v>
      </c>
      <c r="F386" s="6">
        <v>10961</v>
      </c>
      <c r="G386" s="2">
        <v>4170</v>
      </c>
      <c r="H386" s="2">
        <v>4170</v>
      </c>
      <c r="I386" s="2">
        <v>5833</v>
      </c>
      <c r="J386" s="6" t="s">
        <v>23</v>
      </c>
      <c r="K386" s="2">
        <v>4210</v>
      </c>
      <c r="L386" s="2" t="s">
        <v>24</v>
      </c>
      <c r="M386" s="2">
        <v>360</v>
      </c>
      <c r="N386" s="2" t="s">
        <v>27</v>
      </c>
      <c r="O386" s="2">
        <v>780</v>
      </c>
      <c r="P386" s="2">
        <v>40</v>
      </c>
    </row>
    <row r="387" spans="1:16" x14ac:dyDescent="0.25">
      <c r="A387" s="5" t="s">
        <v>413</v>
      </c>
      <c r="B387" s="2" t="s">
        <v>1</v>
      </c>
      <c r="C387" s="2">
        <v>129</v>
      </c>
      <c r="D387" s="5" t="s">
        <v>939</v>
      </c>
      <c r="E387" s="5" t="s">
        <v>1325</v>
      </c>
      <c r="F387" s="6">
        <v>7588</v>
      </c>
      <c r="G387" s="2">
        <v>2457</v>
      </c>
      <c r="H387" s="2">
        <v>6266</v>
      </c>
      <c r="I387" s="2">
        <v>3308</v>
      </c>
      <c r="J387" s="6" t="s">
        <v>23</v>
      </c>
      <c r="K387" s="2">
        <v>790</v>
      </c>
      <c r="L387" s="2" t="s">
        <v>24</v>
      </c>
      <c r="M387" s="2">
        <v>4200</v>
      </c>
      <c r="N387" s="2" t="s">
        <v>27</v>
      </c>
      <c r="O387" s="2">
        <v>360</v>
      </c>
      <c r="P387" s="2">
        <v>45</v>
      </c>
    </row>
    <row r="388" spans="1:16" x14ac:dyDescent="0.25">
      <c r="A388" s="5" t="s">
        <v>414</v>
      </c>
      <c r="B388" s="2" t="s">
        <v>3</v>
      </c>
      <c r="C388" s="2">
        <v>129</v>
      </c>
      <c r="D388" s="5" t="s">
        <v>940</v>
      </c>
      <c r="E388" s="5" t="s">
        <v>1326</v>
      </c>
      <c r="F388" s="6">
        <v>9264</v>
      </c>
      <c r="G388" s="2">
        <v>5004</v>
      </c>
      <c r="H388" s="2">
        <v>5402</v>
      </c>
      <c r="I388" s="2">
        <v>1625</v>
      </c>
      <c r="J388" s="6" t="s">
        <v>23</v>
      </c>
      <c r="K388" s="2">
        <v>800</v>
      </c>
      <c r="L388" s="2" t="s">
        <v>24</v>
      </c>
      <c r="M388" s="2">
        <v>360</v>
      </c>
      <c r="N388" s="2" t="s">
        <v>27</v>
      </c>
      <c r="O388" s="2">
        <v>4190</v>
      </c>
      <c r="P388" s="2">
        <v>50</v>
      </c>
    </row>
    <row r="389" spans="1:16" x14ac:dyDescent="0.25">
      <c r="A389" s="5" t="s">
        <v>415</v>
      </c>
      <c r="B389" s="2" t="s">
        <v>15</v>
      </c>
      <c r="C389" s="2">
        <v>130</v>
      </c>
      <c r="D389" s="5" t="s">
        <v>938</v>
      </c>
      <c r="E389" s="5" t="s">
        <v>1327</v>
      </c>
      <c r="F389" s="6">
        <v>11130</v>
      </c>
      <c r="G389" s="2">
        <v>4235</v>
      </c>
      <c r="H389" s="2">
        <v>4235</v>
      </c>
      <c r="I389" s="2">
        <v>5924</v>
      </c>
      <c r="J389" s="6" t="s">
        <v>23</v>
      </c>
      <c r="K389" s="2">
        <v>4275</v>
      </c>
      <c r="L389" s="2" t="s">
        <v>24</v>
      </c>
      <c r="M389" s="2">
        <v>366</v>
      </c>
      <c r="N389" s="2" t="s">
        <v>27</v>
      </c>
      <c r="O389" s="2">
        <v>793</v>
      </c>
      <c r="P389" s="2">
        <v>41</v>
      </c>
    </row>
    <row r="390" spans="1:16" x14ac:dyDescent="0.25">
      <c r="A390" s="5" t="s">
        <v>416</v>
      </c>
      <c r="B390" s="2" t="s">
        <v>1</v>
      </c>
      <c r="C390" s="2">
        <v>130</v>
      </c>
      <c r="D390" s="5" t="s">
        <v>939</v>
      </c>
      <c r="E390" s="5" t="s">
        <v>1328</v>
      </c>
      <c r="F390" s="6">
        <v>7705</v>
      </c>
      <c r="G390" s="2">
        <v>2496</v>
      </c>
      <c r="H390" s="2">
        <v>6363</v>
      </c>
      <c r="I390" s="2">
        <v>3360</v>
      </c>
      <c r="J390" s="6" t="s">
        <v>23</v>
      </c>
      <c r="K390" s="2">
        <v>803</v>
      </c>
      <c r="L390" s="2" t="s">
        <v>24</v>
      </c>
      <c r="M390" s="2">
        <v>4265</v>
      </c>
      <c r="N390" s="2" t="s">
        <v>27</v>
      </c>
      <c r="O390" s="2">
        <v>366</v>
      </c>
      <c r="P390" s="2">
        <v>46</v>
      </c>
    </row>
    <row r="391" spans="1:16" x14ac:dyDescent="0.25">
      <c r="A391" s="5" t="s">
        <v>417</v>
      </c>
      <c r="B391" s="2" t="s">
        <v>3</v>
      </c>
      <c r="C391" s="2">
        <v>130</v>
      </c>
      <c r="D391" s="5" t="s">
        <v>940</v>
      </c>
      <c r="E391" s="5" t="s">
        <v>1329</v>
      </c>
      <c r="F391" s="6">
        <v>9407</v>
      </c>
      <c r="G391" s="2">
        <v>5082</v>
      </c>
      <c r="H391" s="2">
        <v>5486</v>
      </c>
      <c r="I391" s="2">
        <v>1651</v>
      </c>
      <c r="J391" s="6" t="s">
        <v>23</v>
      </c>
      <c r="K391" s="2">
        <v>813</v>
      </c>
      <c r="L391" s="2" t="s">
        <v>24</v>
      </c>
      <c r="M391" s="2">
        <v>366</v>
      </c>
      <c r="N391" s="2" t="s">
        <v>27</v>
      </c>
      <c r="O391" s="2">
        <v>4255</v>
      </c>
      <c r="P391" s="2">
        <v>51</v>
      </c>
    </row>
    <row r="392" spans="1:16" x14ac:dyDescent="0.25">
      <c r="A392" s="5" t="s">
        <v>418</v>
      </c>
      <c r="B392" s="2" t="s">
        <v>15</v>
      </c>
      <c r="C392" s="2">
        <v>131</v>
      </c>
      <c r="D392" s="5" t="s">
        <v>938</v>
      </c>
      <c r="E392" s="5" t="s">
        <v>1330</v>
      </c>
      <c r="F392" s="6">
        <v>11300</v>
      </c>
      <c r="G392" s="2">
        <v>4300</v>
      </c>
      <c r="H392" s="2">
        <v>4300</v>
      </c>
      <c r="I392" s="2">
        <v>6015</v>
      </c>
      <c r="J392" s="6" t="s">
        <v>23</v>
      </c>
      <c r="K392" s="2">
        <v>4340</v>
      </c>
      <c r="L392" s="2" t="s">
        <v>24</v>
      </c>
      <c r="M392" s="2">
        <v>372</v>
      </c>
      <c r="N392" s="2" t="s">
        <v>27</v>
      </c>
      <c r="O392" s="2">
        <v>806</v>
      </c>
      <c r="P392" s="2">
        <v>42</v>
      </c>
    </row>
    <row r="393" spans="1:16" x14ac:dyDescent="0.25">
      <c r="A393" s="5" t="s">
        <v>419</v>
      </c>
      <c r="B393" s="2" t="s">
        <v>1</v>
      </c>
      <c r="C393" s="2">
        <v>131</v>
      </c>
      <c r="D393" s="5" t="s">
        <v>939</v>
      </c>
      <c r="E393" s="5" t="s">
        <v>1331</v>
      </c>
      <c r="F393" s="6">
        <v>7822</v>
      </c>
      <c r="G393" s="2">
        <v>2535</v>
      </c>
      <c r="H393" s="2">
        <v>6461</v>
      </c>
      <c r="I393" s="2">
        <v>3412</v>
      </c>
      <c r="J393" s="6" t="s">
        <v>23</v>
      </c>
      <c r="K393" s="2">
        <v>816</v>
      </c>
      <c r="L393" s="2" t="s">
        <v>24</v>
      </c>
      <c r="M393" s="2">
        <v>4330</v>
      </c>
      <c r="N393" s="2" t="s">
        <v>27</v>
      </c>
      <c r="O393" s="2">
        <v>372</v>
      </c>
      <c r="P393" s="2">
        <v>47</v>
      </c>
    </row>
    <row r="394" spans="1:16" x14ac:dyDescent="0.25">
      <c r="A394" s="5" t="s">
        <v>420</v>
      </c>
      <c r="B394" s="2" t="s">
        <v>3</v>
      </c>
      <c r="C394" s="2">
        <v>131</v>
      </c>
      <c r="D394" s="5" t="s">
        <v>940</v>
      </c>
      <c r="E394" s="5" t="s">
        <v>1332</v>
      </c>
      <c r="F394" s="6">
        <v>9551</v>
      </c>
      <c r="G394" s="2">
        <v>5160</v>
      </c>
      <c r="H394" s="2">
        <v>5571</v>
      </c>
      <c r="I394" s="2">
        <v>1677</v>
      </c>
      <c r="J394" s="6" t="s">
        <v>23</v>
      </c>
      <c r="K394" s="2">
        <v>826</v>
      </c>
      <c r="L394" s="2" t="s">
        <v>24</v>
      </c>
      <c r="M394" s="2">
        <v>372</v>
      </c>
      <c r="N394" s="2" t="s">
        <v>27</v>
      </c>
      <c r="O394" s="2">
        <v>4320</v>
      </c>
      <c r="P394" s="2">
        <v>52</v>
      </c>
    </row>
    <row r="395" spans="1:16" x14ac:dyDescent="0.25">
      <c r="A395" s="5" t="s">
        <v>421</v>
      </c>
      <c r="B395" s="2" t="s">
        <v>15</v>
      </c>
      <c r="C395" s="2">
        <v>132</v>
      </c>
      <c r="D395" s="5" t="s">
        <v>938</v>
      </c>
      <c r="E395" s="5" t="s">
        <v>1333</v>
      </c>
      <c r="F395" s="6">
        <v>11471</v>
      </c>
      <c r="G395" s="2">
        <v>4366</v>
      </c>
      <c r="H395" s="2">
        <v>4366</v>
      </c>
      <c r="I395" s="2">
        <v>6107</v>
      </c>
      <c r="J395" s="6" t="s">
        <v>23</v>
      </c>
      <c r="K395" s="2">
        <v>4406</v>
      </c>
      <c r="L395" s="2" t="s">
        <v>24</v>
      </c>
      <c r="M395" s="2">
        <v>378</v>
      </c>
      <c r="N395" s="2" t="s">
        <v>27</v>
      </c>
      <c r="O395" s="2">
        <v>819</v>
      </c>
      <c r="P395" s="2">
        <v>43</v>
      </c>
    </row>
    <row r="396" spans="1:16" x14ac:dyDescent="0.25">
      <c r="A396" s="5" t="s">
        <v>422</v>
      </c>
      <c r="B396" s="2" t="s">
        <v>1</v>
      </c>
      <c r="C396" s="2">
        <v>132</v>
      </c>
      <c r="D396" s="5" t="s">
        <v>939</v>
      </c>
      <c r="E396" s="5" t="s">
        <v>1334</v>
      </c>
      <c r="F396" s="6">
        <v>7940</v>
      </c>
      <c r="G396" s="2">
        <v>2574</v>
      </c>
      <c r="H396" s="2">
        <v>6560</v>
      </c>
      <c r="I396" s="2">
        <v>3464</v>
      </c>
      <c r="J396" s="6" t="s">
        <v>23</v>
      </c>
      <c r="K396" s="2">
        <v>829</v>
      </c>
      <c r="L396" s="2" t="s">
        <v>24</v>
      </c>
      <c r="M396" s="2">
        <v>4396</v>
      </c>
      <c r="N396" s="2" t="s">
        <v>27</v>
      </c>
      <c r="O396" s="2">
        <v>378</v>
      </c>
      <c r="P396" s="2">
        <v>48</v>
      </c>
    </row>
    <row r="397" spans="1:16" x14ac:dyDescent="0.25">
      <c r="A397" s="5" t="s">
        <v>423</v>
      </c>
      <c r="B397" s="2" t="s">
        <v>3</v>
      </c>
      <c r="C397" s="2">
        <v>132</v>
      </c>
      <c r="D397" s="5" t="s">
        <v>940</v>
      </c>
      <c r="E397" s="5" t="s">
        <v>1335</v>
      </c>
      <c r="F397" s="6">
        <v>9696</v>
      </c>
      <c r="G397" s="2">
        <v>5239</v>
      </c>
      <c r="H397" s="2">
        <v>5656</v>
      </c>
      <c r="I397" s="2">
        <v>1703</v>
      </c>
      <c r="J397" s="6" t="s">
        <v>23</v>
      </c>
      <c r="K397" s="2">
        <v>839</v>
      </c>
      <c r="L397" s="2" t="s">
        <v>24</v>
      </c>
      <c r="M397" s="2">
        <v>378</v>
      </c>
      <c r="N397" s="2" t="s">
        <v>27</v>
      </c>
      <c r="O397" s="2">
        <v>4386</v>
      </c>
      <c r="P397" s="2">
        <v>53</v>
      </c>
    </row>
    <row r="398" spans="1:16" x14ac:dyDescent="0.25">
      <c r="A398" s="5" t="s">
        <v>424</v>
      </c>
      <c r="B398" s="2" t="s">
        <v>15</v>
      </c>
      <c r="C398" s="2">
        <v>133</v>
      </c>
      <c r="D398" s="5" t="s">
        <v>938</v>
      </c>
      <c r="E398" s="5" t="s">
        <v>1336</v>
      </c>
      <c r="F398" s="6">
        <v>11643</v>
      </c>
      <c r="G398" s="2">
        <v>4432</v>
      </c>
      <c r="H398" s="2">
        <v>4432</v>
      </c>
      <c r="I398" s="2">
        <v>6200</v>
      </c>
      <c r="J398" s="6" t="s">
        <v>23</v>
      </c>
      <c r="K398" s="2">
        <v>4472</v>
      </c>
      <c r="L398" s="2" t="s">
        <v>24</v>
      </c>
      <c r="M398" s="2">
        <v>384</v>
      </c>
      <c r="N398" s="2" t="s">
        <v>27</v>
      </c>
      <c r="O398" s="2">
        <v>832</v>
      </c>
      <c r="P398" s="2">
        <v>44</v>
      </c>
    </row>
    <row r="399" spans="1:16" x14ac:dyDescent="0.25">
      <c r="A399" s="5" t="s">
        <v>425</v>
      </c>
      <c r="B399" s="2" t="s">
        <v>1</v>
      </c>
      <c r="C399" s="2">
        <v>133</v>
      </c>
      <c r="D399" s="5" t="s">
        <v>939</v>
      </c>
      <c r="E399" s="5" t="s">
        <v>1337</v>
      </c>
      <c r="F399" s="6">
        <v>8059</v>
      </c>
      <c r="G399" s="2">
        <v>2613</v>
      </c>
      <c r="H399" s="2">
        <v>6659</v>
      </c>
      <c r="I399" s="2">
        <v>3517</v>
      </c>
      <c r="J399" s="6" t="s">
        <v>23</v>
      </c>
      <c r="K399" s="2">
        <v>842</v>
      </c>
      <c r="L399" s="2" t="s">
        <v>24</v>
      </c>
      <c r="M399" s="2">
        <v>4462</v>
      </c>
      <c r="N399" s="2" t="s">
        <v>27</v>
      </c>
      <c r="O399" s="2">
        <v>384</v>
      </c>
      <c r="P399" s="2">
        <v>49</v>
      </c>
    </row>
    <row r="400" spans="1:16" x14ac:dyDescent="0.25">
      <c r="A400" s="5" t="s">
        <v>426</v>
      </c>
      <c r="B400" s="2" t="s">
        <v>3</v>
      </c>
      <c r="C400" s="2">
        <v>133</v>
      </c>
      <c r="D400" s="5" t="s">
        <v>940</v>
      </c>
      <c r="E400" s="5" t="s">
        <v>1338</v>
      </c>
      <c r="F400" s="6">
        <v>9842</v>
      </c>
      <c r="G400" s="2">
        <v>5318</v>
      </c>
      <c r="H400" s="2">
        <v>5742</v>
      </c>
      <c r="I400" s="2">
        <v>1729</v>
      </c>
      <c r="J400" s="6" t="s">
        <v>23</v>
      </c>
      <c r="K400" s="2">
        <v>852</v>
      </c>
      <c r="L400" s="2" t="s">
        <v>24</v>
      </c>
      <c r="M400" s="2">
        <v>384</v>
      </c>
      <c r="N400" s="2" t="s">
        <v>27</v>
      </c>
      <c r="O400" s="2">
        <v>4452</v>
      </c>
      <c r="P400" s="2">
        <v>54</v>
      </c>
    </row>
    <row r="401" spans="1:16" x14ac:dyDescent="0.25">
      <c r="A401" s="5" t="s">
        <v>427</v>
      </c>
      <c r="B401" s="2" t="s">
        <v>15</v>
      </c>
      <c r="C401" s="2">
        <v>134</v>
      </c>
      <c r="D401" s="5" t="s">
        <v>938</v>
      </c>
      <c r="E401" s="5" t="s">
        <v>1339</v>
      </c>
      <c r="F401" s="6">
        <v>11817</v>
      </c>
      <c r="G401" s="2">
        <v>4499</v>
      </c>
      <c r="H401" s="2">
        <v>4499</v>
      </c>
      <c r="I401" s="2">
        <v>6293</v>
      </c>
      <c r="J401" s="6" t="s">
        <v>23</v>
      </c>
      <c r="K401" s="2">
        <v>4539</v>
      </c>
      <c r="L401" s="2" t="s">
        <v>24</v>
      </c>
      <c r="M401" s="2">
        <v>390</v>
      </c>
      <c r="N401" s="2" t="s">
        <v>27</v>
      </c>
      <c r="O401" s="2">
        <v>845</v>
      </c>
      <c r="P401" s="2">
        <v>45</v>
      </c>
    </row>
    <row r="402" spans="1:16" x14ac:dyDescent="0.25">
      <c r="A402" s="5" t="s">
        <v>428</v>
      </c>
      <c r="B402" s="2" t="s">
        <v>1</v>
      </c>
      <c r="C402" s="2">
        <v>134</v>
      </c>
      <c r="D402" s="5" t="s">
        <v>939</v>
      </c>
      <c r="E402" s="5" t="s">
        <v>1340</v>
      </c>
      <c r="F402" s="6">
        <v>8179</v>
      </c>
      <c r="G402" s="2">
        <v>2653</v>
      </c>
      <c r="H402" s="2">
        <v>6759</v>
      </c>
      <c r="I402" s="2">
        <v>3570</v>
      </c>
      <c r="J402" s="6" t="s">
        <v>23</v>
      </c>
      <c r="K402" s="2">
        <v>855</v>
      </c>
      <c r="L402" s="2" t="s">
        <v>24</v>
      </c>
      <c r="M402" s="2">
        <v>4529</v>
      </c>
      <c r="N402" s="2" t="s">
        <v>27</v>
      </c>
      <c r="O402" s="2">
        <v>390</v>
      </c>
      <c r="P402" s="2">
        <v>50</v>
      </c>
    </row>
    <row r="403" spans="1:16" x14ac:dyDescent="0.25">
      <c r="A403" s="5" t="s">
        <v>429</v>
      </c>
      <c r="B403" s="2" t="s">
        <v>3</v>
      </c>
      <c r="C403" s="2">
        <v>134</v>
      </c>
      <c r="D403" s="5" t="s">
        <v>940</v>
      </c>
      <c r="E403" s="5" t="s">
        <v>1341</v>
      </c>
      <c r="F403" s="6">
        <v>9989</v>
      </c>
      <c r="G403" s="2">
        <v>5398</v>
      </c>
      <c r="H403" s="2">
        <v>5829</v>
      </c>
      <c r="I403" s="2">
        <v>1755</v>
      </c>
      <c r="J403" s="6" t="s">
        <v>23</v>
      </c>
      <c r="K403" s="2">
        <v>865</v>
      </c>
      <c r="L403" s="2" t="s">
        <v>24</v>
      </c>
      <c r="M403" s="2">
        <v>390</v>
      </c>
      <c r="N403" s="2" t="s">
        <v>27</v>
      </c>
      <c r="O403" s="2">
        <v>4519</v>
      </c>
      <c r="P403" s="2">
        <v>55</v>
      </c>
    </row>
    <row r="404" spans="1:16" x14ac:dyDescent="0.25">
      <c r="A404" s="5" t="s">
        <v>430</v>
      </c>
      <c r="B404" s="2" t="s">
        <v>15</v>
      </c>
      <c r="C404" s="2">
        <v>135</v>
      </c>
      <c r="D404" s="5" t="s">
        <v>938</v>
      </c>
      <c r="E404" s="5" t="s">
        <v>1342</v>
      </c>
      <c r="F404" s="6">
        <v>11992</v>
      </c>
      <c r="G404" s="2">
        <v>4566</v>
      </c>
      <c r="H404" s="2">
        <v>4566</v>
      </c>
      <c r="I404" s="2">
        <v>6387</v>
      </c>
      <c r="J404" s="6" t="s">
        <v>23</v>
      </c>
      <c r="K404" s="2">
        <v>4606</v>
      </c>
      <c r="L404" s="2" t="s">
        <v>24</v>
      </c>
      <c r="M404" s="2">
        <v>396</v>
      </c>
      <c r="N404" s="2" t="s">
        <v>27</v>
      </c>
      <c r="O404" s="2">
        <v>858</v>
      </c>
      <c r="P404" s="2">
        <v>46</v>
      </c>
    </row>
    <row r="405" spans="1:16" x14ac:dyDescent="0.25">
      <c r="A405" s="5" t="s">
        <v>431</v>
      </c>
      <c r="B405" s="2" t="s">
        <v>1</v>
      </c>
      <c r="C405" s="2">
        <v>135</v>
      </c>
      <c r="D405" s="5" t="s">
        <v>939</v>
      </c>
      <c r="E405" s="5" t="s">
        <v>1343</v>
      </c>
      <c r="F405" s="6">
        <v>8300</v>
      </c>
      <c r="G405" s="2">
        <v>2693</v>
      </c>
      <c r="H405" s="2">
        <v>6860</v>
      </c>
      <c r="I405" s="2">
        <v>3624</v>
      </c>
      <c r="J405" s="6" t="s">
        <v>23</v>
      </c>
      <c r="K405" s="2">
        <v>868</v>
      </c>
      <c r="L405" s="2" t="s">
        <v>24</v>
      </c>
      <c r="M405" s="2">
        <v>4596</v>
      </c>
      <c r="N405" s="2" t="s">
        <v>27</v>
      </c>
      <c r="O405" s="2">
        <v>396</v>
      </c>
      <c r="P405" s="2">
        <v>51</v>
      </c>
    </row>
    <row r="406" spans="1:16" x14ac:dyDescent="0.25">
      <c r="A406" s="5" t="s">
        <v>432</v>
      </c>
      <c r="B406" s="2" t="s">
        <v>3</v>
      </c>
      <c r="C406" s="2">
        <v>135</v>
      </c>
      <c r="D406" s="5" t="s">
        <v>940</v>
      </c>
      <c r="E406" s="5" t="s">
        <v>1344</v>
      </c>
      <c r="F406" s="6">
        <v>10137</v>
      </c>
      <c r="G406" s="2">
        <v>5479</v>
      </c>
      <c r="H406" s="2">
        <v>5916</v>
      </c>
      <c r="I406" s="2">
        <v>1782</v>
      </c>
      <c r="J406" s="6" t="s">
        <v>23</v>
      </c>
      <c r="K406" s="2">
        <v>878</v>
      </c>
      <c r="L406" s="2" t="s">
        <v>24</v>
      </c>
      <c r="M406" s="2">
        <v>396</v>
      </c>
      <c r="N406" s="2" t="s">
        <v>27</v>
      </c>
      <c r="O406" s="2">
        <v>4586</v>
      </c>
      <c r="P406" s="2">
        <v>56</v>
      </c>
    </row>
    <row r="407" spans="1:16" x14ac:dyDescent="0.25">
      <c r="A407" s="5" t="s">
        <v>433</v>
      </c>
      <c r="B407" s="2" t="s">
        <v>15</v>
      </c>
      <c r="C407" s="2">
        <v>136</v>
      </c>
      <c r="D407" s="5" t="s">
        <v>938</v>
      </c>
      <c r="E407" s="5" t="s">
        <v>1345</v>
      </c>
      <c r="F407" s="6">
        <v>12168</v>
      </c>
      <c r="G407" s="2">
        <v>4634</v>
      </c>
      <c r="H407" s="2">
        <v>4634</v>
      </c>
      <c r="I407" s="2">
        <v>6482</v>
      </c>
      <c r="J407" s="6" t="s">
        <v>23</v>
      </c>
      <c r="K407" s="2">
        <v>4674</v>
      </c>
      <c r="L407" s="2" t="s">
        <v>24</v>
      </c>
      <c r="M407" s="2">
        <v>402</v>
      </c>
      <c r="N407" s="2" t="s">
        <v>27</v>
      </c>
      <c r="O407" s="2">
        <v>871</v>
      </c>
      <c r="P407" s="2">
        <v>47</v>
      </c>
    </row>
    <row r="408" spans="1:16" x14ac:dyDescent="0.25">
      <c r="A408" s="5" t="s">
        <v>434</v>
      </c>
      <c r="B408" s="2" t="s">
        <v>1</v>
      </c>
      <c r="C408" s="2">
        <v>136</v>
      </c>
      <c r="D408" s="5" t="s">
        <v>939</v>
      </c>
      <c r="E408" s="5" t="s">
        <v>1346</v>
      </c>
      <c r="F408" s="6">
        <v>8422</v>
      </c>
      <c r="G408" s="2">
        <v>2733</v>
      </c>
      <c r="H408" s="2">
        <v>6962</v>
      </c>
      <c r="I408" s="2">
        <v>3678</v>
      </c>
      <c r="J408" s="6" t="s">
        <v>23</v>
      </c>
      <c r="K408" s="2">
        <v>881</v>
      </c>
      <c r="L408" s="2" t="s">
        <v>24</v>
      </c>
      <c r="M408" s="2">
        <v>4664</v>
      </c>
      <c r="N408" s="2" t="s">
        <v>27</v>
      </c>
      <c r="O408" s="2">
        <v>402</v>
      </c>
      <c r="P408" s="2">
        <v>52</v>
      </c>
    </row>
    <row r="409" spans="1:16" x14ac:dyDescent="0.25">
      <c r="A409" s="5" t="s">
        <v>435</v>
      </c>
      <c r="B409" s="2" t="s">
        <v>3</v>
      </c>
      <c r="C409" s="2">
        <v>136</v>
      </c>
      <c r="D409" s="5" t="s">
        <v>940</v>
      </c>
      <c r="E409" s="5" t="s">
        <v>1347</v>
      </c>
      <c r="F409" s="6">
        <v>10286</v>
      </c>
      <c r="G409" s="2">
        <v>5560</v>
      </c>
      <c r="H409" s="2">
        <v>6004</v>
      </c>
      <c r="I409" s="2">
        <v>1809</v>
      </c>
      <c r="J409" s="6" t="s">
        <v>23</v>
      </c>
      <c r="K409" s="2">
        <v>891</v>
      </c>
      <c r="L409" s="2" t="s">
        <v>24</v>
      </c>
      <c r="M409" s="2">
        <v>402</v>
      </c>
      <c r="N409" s="2" t="s">
        <v>27</v>
      </c>
      <c r="O409" s="2">
        <v>4654</v>
      </c>
      <c r="P409" s="2">
        <v>57</v>
      </c>
    </row>
    <row r="410" spans="1:16" x14ac:dyDescent="0.25">
      <c r="A410" s="5" t="s">
        <v>436</v>
      </c>
      <c r="B410" s="2" t="s">
        <v>15</v>
      </c>
      <c r="C410" s="2">
        <v>137</v>
      </c>
      <c r="D410" s="5" t="s">
        <v>938</v>
      </c>
      <c r="E410" s="5" t="s">
        <v>1348</v>
      </c>
      <c r="F410" s="6">
        <v>12346</v>
      </c>
      <c r="G410" s="2">
        <v>4702</v>
      </c>
      <c r="H410" s="2">
        <v>4702</v>
      </c>
      <c r="I410" s="2">
        <v>6577</v>
      </c>
      <c r="J410" s="6" t="s">
        <v>23</v>
      </c>
      <c r="K410" s="2">
        <v>4742</v>
      </c>
      <c r="L410" s="2" t="s">
        <v>24</v>
      </c>
      <c r="M410" s="2">
        <v>408</v>
      </c>
      <c r="N410" s="2" t="s">
        <v>27</v>
      </c>
      <c r="O410" s="2">
        <v>884</v>
      </c>
      <c r="P410" s="2">
        <v>48</v>
      </c>
    </row>
    <row r="411" spans="1:16" x14ac:dyDescent="0.25">
      <c r="A411" s="5" t="s">
        <v>437</v>
      </c>
      <c r="B411" s="2" t="s">
        <v>1</v>
      </c>
      <c r="C411" s="2">
        <v>137</v>
      </c>
      <c r="D411" s="5" t="s">
        <v>939</v>
      </c>
      <c r="E411" s="5" t="s">
        <v>1349</v>
      </c>
      <c r="F411" s="6">
        <v>8545</v>
      </c>
      <c r="G411" s="2">
        <v>2774</v>
      </c>
      <c r="H411" s="2">
        <v>7064</v>
      </c>
      <c r="I411" s="2">
        <v>3732</v>
      </c>
      <c r="J411" s="6" t="s">
        <v>23</v>
      </c>
      <c r="K411" s="2">
        <v>894</v>
      </c>
      <c r="L411" s="2" t="s">
        <v>24</v>
      </c>
      <c r="M411" s="2">
        <v>4732</v>
      </c>
      <c r="N411" s="2" t="s">
        <v>27</v>
      </c>
      <c r="O411" s="2">
        <v>408</v>
      </c>
      <c r="P411" s="2">
        <v>53</v>
      </c>
    </row>
    <row r="412" spans="1:16" x14ac:dyDescent="0.25">
      <c r="A412" s="5" t="s">
        <v>438</v>
      </c>
      <c r="B412" s="2" t="s">
        <v>3</v>
      </c>
      <c r="C412" s="2">
        <v>137</v>
      </c>
      <c r="D412" s="5" t="s">
        <v>940</v>
      </c>
      <c r="E412" s="5" t="s">
        <v>1350</v>
      </c>
      <c r="F412" s="6">
        <v>10436</v>
      </c>
      <c r="G412" s="2">
        <v>5642</v>
      </c>
      <c r="H412" s="2">
        <v>6093</v>
      </c>
      <c r="I412" s="2">
        <v>1836</v>
      </c>
      <c r="J412" s="6" t="s">
        <v>23</v>
      </c>
      <c r="K412" s="2">
        <v>904</v>
      </c>
      <c r="L412" s="2" t="s">
        <v>24</v>
      </c>
      <c r="M412" s="2">
        <v>408</v>
      </c>
      <c r="N412" s="2" t="s">
        <v>27</v>
      </c>
      <c r="O412" s="2">
        <v>4722</v>
      </c>
      <c r="P412" s="2">
        <v>58</v>
      </c>
    </row>
    <row r="413" spans="1:16" x14ac:dyDescent="0.25">
      <c r="A413" s="5" t="s">
        <v>439</v>
      </c>
      <c r="B413" s="2" t="s">
        <v>15</v>
      </c>
      <c r="C413" s="2">
        <v>138</v>
      </c>
      <c r="D413" s="5" t="s">
        <v>938</v>
      </c>
      <c r="E413" s="5" t="s">
        <v>1351</v>
      </c>
      <c r="F413" s="6">
        <v>12525</v>
      </c>
      <c r="G413" s="2">
        <v>4771</v>
      </c>
      <c r="H413" s="2">
        <v>4771</v>
      </c>
      <c r="I413" s="2">
        <v>6673</v>
      </c>
      <c r="J413" s="6" t="s">
        <v>23</v>
      </c>
      <c r="K413" s="2">
        <v>4811</v>
      </c>
      <c r="L413" s="2" t="s">
        <v>24</v>
      </c>
      <c r="M413" s="2">
        <v>414</v>
      </c>
      <c r="N413" s="2" t="s">
        <v>27</v>
      </c>
      <c r="O413" s="2">
        <v>897</v>
      </c>
      <c r="P413" s="2">
        <v>49</v>
      </c>
    </row>
    <row r="414" spans="1:16" x14ac:dyDescent="0.25">
      <c r="A414" s="5" t="s">
        <v>440</v>
      </c>
      <c r="B414" s="2" t="s">
        <v>1</v>
      </c>
      <c r="C414" s="2">
        <v>138</v>
      </c>
      <c r="D414" s="5" t="s">
        <v>939</v>
      </c>
      <c r="E414" s="5" t="s">
        <v>1352</v>
      </c>
      <c r="F414" s="6">
        <v>8669</v>
      </c>
      <c r="G414" s="2">
        <v>2815</v>
      </c>
      <c r="H414" s="2">
        <v>7167</v>
      </c>
      <c r="I414" s="2">
        <v>3787</v>
      </c>
      <c r="J414" s="6" t="s">
        <v>23</v>
      </c>
      <c r="K414" s="2">
        <v>907</v>
      </c>
      <c r="L414" s="2" t="s">
        <v>24</v>
      </c>
      <c r="M414" s="2">
        <v>4801</v>
      </c>
      <c r="N414" s="2" t="s">
        <v>27</v>
      </c>
      <c r="O414" s="2">
        <v>414</v>
      </c>
      <c r="P414" s="2">
        <v>54</v>
      </c>
    </row>
    <row r="415" spans="1:16" x14ac:dyDescent="0.25">
      <c r="A415" s="5" t="s">
        <v>441</v>
      </c>
      <c r="B415" s="2" t="s">
        <v>3</v>
      </c>
      <c r="C415" s="2">
        <v>138</v>
      </c>
      <c r="D415" s="5" t="s">
        <v>940</v>
      </c>
      <c r="E415" s="5" t="s">
        <v>1353</v>
      </c>
      <c r="F415" s="6">
        <v>10587</v>
      </c>
      <c r="G415" s="2">
        <v>5724</v>
      </c>
      <c r="H415" s="2">
        <v>6182</v>
      </c>
      <c r="I415" s="2">
        <v>1863</v>
      </c>
      <c r="J415" s="6" t="s">
        <v>23</v>
      </c>
      <c r="K415" s="2">
        <v>917</v>
      </c>
      <c r="L415" s="2" t="s">
        <v>24</v>
      </c>
      <c r="M415" s="2">
        <v>414</v>
      </c>
      <c r="N415" s="2" t="s">
        <v>27</v>
      </c>
      <c r="O415" s="2">
        <v>4791</v>
      </c>
      <c r="P415" s="2">
        <v>59</v>
      </c>
    </row>
    <row r="416" spans="1:16" x14ac:dyDescent="0.25">
      <c r="A416" s="5" t="s">
        <v>442</v>
      </c>
      <c r="B416" s="2" t="s">
        <v>15</v>
      </c>
      <c r="C416" s="2">
        <v>139</v>
      </c>
      <c r="D416" s="5" t="s">
        <v>938</v>
      </c>
      <c r="E416" s="5" t="s">
        <v>1354</v>
      </c>
      <c r="F416" s="6">
        <v>12705</v>
      </c>
      <c r="G416" s="2">
        <v>4840</v>
      </c>
      <c r="H416" s="2">
        <v>4840</v>
      </c>
      <c r="I416" s="2">
        <v>6770</v>
      </c>
      <c r="J416" s="6" t="s">
        <v>23</v>
      </c>
      <c r="K416" s="2">
        <v>4880</v>
      </c>
      <c r="L416" s="2" t="s">
        <v>24</v>
      </c>
      <c r="M416" s="2">
        <v>420</v>
      </c>
      <c r="N416" s="2" t="s">
        <v>27</v>
      </c>
      <c r="O416" s="2">
        <v>910</v>
      </c>
      <c r="P416" s="2">
        <v>50</v>
      </c>
    </row>
    <row r="417" spans="1:16" x14ac:dyDescent="0.25">
      <c r="A417" s="5" t="s">
        <v>443</v>
      </c>
      <c r="B417" s="2" t="s">
        <v>1</v>
      </c>
      <c r="C417" s="2">
        <v>139</v>
      </c>
      <c r="D417" s="5" t="s">
        <v>939</v>
      </c>
      <c r="E417" s="5" t="s">
        <v>1355</v>
      </c>
      <c r="F417" s="6">
        <v>8794</v>
      </c>
      <c r="G417" s="2">
        <v>2856</v>
      </c>
      <c r="H417" s="2">
        <v>7271</v>
      </c>
      <c r="I417" s="2">
        <v>3842</v>
      </c>
      <c r="J417" s="6" t="s">
        <v>23</v>
      </c>
      <c r="K417" s="2">
        <v>920</v>
      </c>
      <c r="L417" s="2" t="s">
        <v>24</v>
      </c>
      <c r="M417" s="2">
        <v>4870</v>
      </c>
      <c r="N417" s="2" t="s">
        <v>27</v>
      </c>
      <c r="O417" s="2">
        <v>420</v>
      </c>
      <c r="P417" s="2">
        <v>55</v>
      </c>
    </row>
    <row r="418" spans="1:16" x14ac:dyDescent="0.25">
      <c r="A418" s="5" t="s">
        <v>444</v>
      </c>
      <c r="B418" s="2" t="s">
        <v>3</v>
      </c>
      <c r="C418" s="2">
        <v>139</v>
      </c>
      <c r="D418" s="5" t="s">
        <v>940</v>
      </c>
      <c r="E418" s="5" t="s">
        <v>1356</v>
      </c>
      <c r="F418" s="6">
        <v>10739</v>
      </c>
      <c r="G418" s="2">
        <v>5807</v>
      </c>
      <c r="H418" s="2">
        <v>6272</v>
      </c>
      <c r="I418" s="2">
        <v>1890</v>
      </c>
      <c r="J418" s="6" t="s">
        <v>23</v>
      </c>
      <c r="K418" s="2">
        <v>930</v>
      </c>
      <c r="L418" s="2" t="s">
        <v>24</v>
      </c>
      <c r="M418" s="2">
        <v>420</v>
      </c>
      <c r="N418" s="2" t="s">
        <v>27</v>
      </c>
      <c r="O418" s="2">
        <v>4860</v>
      </c>
      <c r="P418" s="2">
        <v>60</v>
      </c>
    </row>
    <row r="419" spans="1:16" x14ac:dyDescent="0.25">
      <c r="A419" s="5" t="s">
        <v>445</v>
      </c>
      <c r="B419" s="2" t="s">
        <v>15</v>
      </c>
      <c r="C419" s="2">
        <v>140</v>
      </c>
      <c r="D419" s="5" t="s">
        <v>938</v>
      </c>
      <c r="E419" s="5" t="s">
        <v>1357</v>
      </c>
      <c r="F419" s="6">
        <v>12887</v>
      </c>
      <c r="G419" s="2">
        <v>4910</v>
      </c>
      <c r="H419" s="2">
        <v>4910</v>
      </c>
      <c r="I419" s="2">
        <v>6868</v>
      </c>
      <c r="J419" s="6" t="s">
        <v>23</v>
      </c>
      <c r="K419" s="2">
        <v>4950</v>
      </c>
      <c r="L419" s="2" t="s">
        <v>24</v>
      </c>
      <c r="M419" s="2">
        <v>427</v>
      </c>
      <c r="N419" s="2" t="s">
        <v>27</v>
      </c>
      <c r="O419" s="2">
        <v>924</v>
      </c>
      <c r="P419" s="2">
        <v>51</v>
      </c>
    </row>
    <row r="420" spans="1:16" x14ac:dyDescent="0.25">
      <c r="A420" s="5" t="s">
        <v>446</v>
      </c>
      <c r="B420" s="2" t="s">
        <v>1</v>
      </c>
      <c r="C420" s="2">
        <v>140</v>
      </c>
      <c r="D420" s="5" t="s">
        <v>939</v>
      </c>
      <c r="E420" s="5" t="s">
        <v>1358</v>
      </c>
      <c r="F420" s="6">
        <v>8920</v>
      </c>
      <c r="G420" s="2">
        <v>2898</v>
      </c>
      <c r="H420" s="2">
        <v>7376</v>
      </c>
      <c r="I420" s="2">
        <v>3898</v>
      </c>
      <c r="J420" s="6" t="s">
        <v>23</v>
      </c>
      <c r="K420" s="2">
        <v>934</v>
      </c>
      <c r="L420" s="2" t="s">
        <v>24</v>
      </c>
      <c r="M420" s="2">
        <v>4940</v>
      </c>
      <c r="N420" s="2" t="s">
        <v>27</v>
      </c>
      <c r="O420" s="2">
        <v>427</v>
      </c>
      <c r="P420" s="2">
        <v>56</v>
      </c>
    </row>
    <row r="421" spans="1:16" x14ac:dyDescent="0.25">
      <c r="A421" s="5" t="s">
        <v>447</v>
      </c>
      <c r="B421" s="2" t="s">
        <v>3</v>
      </c>
      <c r="C421" s="2">
        <v>140</v>
      </c>
      <c r="D421" s="5" t="s">
        <v>940</v>
      </c>
      <c r="E421" s="5" t="s">
        <v>1359</v>
      </c>
      <c r="F421" s="6">
        <v>10893</v>
      </c>
      <c r="G421" s="2">
        <v>5891</v>
      </c>
      <c r="H421" s="2">
        <v>6363</v>
      </c>
      <c r="I421" s="2">
        <v>1918</v>
      </c>
      <c r="J421" s="6" t="s">
        <v>23</v>
      </c>
      <c r="K421" s="2">
        <v>944</v>
      </c>
      <c r="L421" s="2" t="s">
        <v>24</v>
      </c>
      <c r="M421" s="2">
        <v>427</v>
      </c>
      <c r="N421" s="2" t="s">
        <v>27</v>
      </c>
      <c r="O421" s="2">
        <v>4930</v>
      </c>
      <c r="P421" s="2">
        <v>61</v>
      </c>
    </row>
    <row r="422" spans="1:16" x14ac:dyDescent="0.25">
      <c r="A422" s="5" t="s">
        <v>448</v>
      </c>
      <c r="B422" s="2" t="s">
        <v>15</v>
      </c>
      <c r="C422" s="2">
        <v>141</v>
      </c>
      <c r="D422" s="5" t="s">
        <v>938</v>
      </c>
      <c r="E422" s="5" t="s">
        <v>1360</v>
      </c>
      <c r="F422" s="6">
        <v>13070</v>
      </c>
      <c r="G422" s="2">
        <v>4980</v>
      </c>
      <c r="H422" s="2">
        <v>4980</v>
      </c>
      <c r="I422" s="2">
        <v>6966</v>
      </c>
      <c r="J422" s="6" t="s">
        <v>23</v>
      </c>
      <c r="K422" s="2">
        <v>5020</v>
      </c>
      <c r="L422" s="2" t="s">
        <v>24</v>
      </c>
      <c r="M422" s="2">
        <v>434</v>
      </c>
      <c r="N422" s="2" t="s">
        <v>27</v>
      </c>
      <c r="O422" s="2">
        <v>938</v>
      </c>
      <c r="P422" s="2">
        <v>52</v>
      </c>
    </row>
    <row r="423" spans="1:16" x14ac:dyDescent="0.25">
      <c r="A423" s="5" t="s">
        <v>449</v>
      </c>
      <c r="B423" s="2" t="s">
        <v>1</v>
      </c>
      <c r="C423" s="2">
        <v>141</v>
      </c>
      <c r="D423" s="5" t="s">
        <v>939</v>
      </c>
      <c r="E423" s="5" t="s">
        <v>1361</v>
      </c>
      <c r="F423" s="6">
        <v>9046</v>
      </c>
      <c r="G423" s="2">
        <v>2940</v>
      </c>
      <c r="H423" s="2">
        <v>7481</v>
      </c>
      <c r="I423" s="2">
        <v>3954</v>
      </c>
      <c r="J423" s="6" t="s">
        <v>23</v>
      </c>
      <c r="K423" s="2">
        <v>948</v>
      </c>
      <c r="L423" s="2" t="s">
        <v>24</v>
      </c>
      <c r="M423" s="2">
        <v>5010</v>
      </c>
      <c r="N423" s="2" t="s">
        <v>27</v>
      </c>
      <c r="O423" s="2">
        <v>434</v>
      </c>
      <c r="P423" s="2">
        <v>57</v>
      </c>
    </row>
    <row r="424" spans="1:16" x14ac:dyDescent="0.25">
      <c r="A424" s="5" t="s">
        <v>450</v>
      </c>
      <c r="B424" s="2" t="s">
        <v>3</v>
      </c>
      <c r="C424" s="2">
        <v>141</v>
      </c>
      <c r="D424" s="5" t="s">
        <v>940</v>
      </c>
      <c r="E424" s="5" t="s">
        <v>1362</v>
      </c>
      <c r="F424" s="6">
        <v>11048</v>
      </c>
      <c r="G424" s="2">
        <v>5975</v>
      </c>
      <c r="H424" s="2">
        <v>6454</v>
      </c>
      <c r="I424" s="2">
        <v>1946</v>
      </c>
      <c r="J424" s="6" t="s">
        <v>23</v>
      </c>
      <c r="K424" s="2">
        <v>958</v>
      </c>
      <c r="L424" s="2" t="s">
        <v>24</v>
      </c>
      <c r="M424" s="2">
        <v>434</v>
      </c>
      <c r="N424" s="2" t="s">
        <v>27</v>
      </c>
      <c r="O424" s="2">
        <v>5000</v>
      </c>
      <c r="P424" s="2">
        <v>62</v>
      </c>
    </row>
    <row r="425" spans="1:16" x14ac:dyDescent="0.25">
      <c r="A425" s="5" t="s">
        <v>451</v>
      </c>
      <c r="B425" s="2" t="s">
        <v>15</v>
      </c>
      <c r="C425" s="2">
        <v>142</v>
      </c>
      <c r="D425" s="5" t="s">
        <v>938</v>
      </c>
      <c r="E425" s="5" t="s">
        <v>1363</v>
      </c>
      <c r="F425" s="6">
        <v>13254</v>
      </c>
      <c r="G425" s="2">
        <v>5051</v>
      </c>
      <c r="H425" s="2">
        <v>5051</v>
      </c>
      <c r="I425" s="2">
        <v>7065</v>
      </c>
      <c r="J425" s="6" t="s">
        <v>23</v>
      </c>
      <c r="K425" s="2">
        <v>5091</v>
      </c>
      <c r="L425" s="2" t="s">
        <v>24</v>
      </c>
      <c r="M425" s="2">
        <v>441</v>
      </c>
      <c r="N425" s="2" t="s">
        <v>27</v>
      </c>
      <c r="O425" s="2">
        <v>952</v>
      </c>
      <c r="P425" s="2">
        <v>53</v>
      </c>
    </row>
    <row r="426" spans="1:16" x14ac:dyDescent="0.25">
      <c r="A426" s="5" t="s">
        <v>452</v>
      </c>
      <c r="B426" s="2" t="s">
        <v>1</v>
      </c>
      <c r="C426" s="2">
        <v>142</v>
      </c>
      <c r="D426" s="5" t="s">
        <v>939</v>
      </c>
      <c r="E426" s="5" t="s">
        <v>1364</v>
      </c>
      <c r="F426" s="6">
        <v>9173</v>
      </c>
      <c r="G426" s="2">
        <v>2982</v>
      </c>
      <c r="H426" s="2">
        <v>7587</v>
      </c>
      <c r="I426" s="2">
        <v>4010</v>
      </c>
      <c r="J426" s="6" t="s">
        <v>23</v>
      </c>
      <c r="K426" s="2">
        <v>962</v>
      </c>
      <c r="L426" s="2" t="s">
        <v>24</v>
      </c>
      <c r="M426" s="2">
        <v>5081</v>
      </c>
      <c r="N426" s="2" t="s">
        <v>27</v>
      </c>
      <c r="O426" s="2">
        <v>441</v>
      </c>
      <c r="P426" s="2">
        <v>58</v>
      </c>
    </row>
    <row r="427" spans="1:16" x14ac:dyDescent="0.25">
      <c r="A427" s="5" t="s">
        <v>453</v>
      </c>
      <c r="B427" s="2" t="s">
        <v>3</v>
      </c>
      <c r="C427" s="2">
        <v>142</v>
      </c>
      <c r="D427" s="5" t="s">
        <v>940</v>
      </c>
      <c r="E427" s="5" t="s">
        <v>1365</v>
      </c>
      <c r="F427" s="6">
        <v>11204</v>
      </c>
      <c r="G427" s="2">
        <v>6060</v>
      </c>
      <c r="H427" s="2">
        <v>6546</v>
      </c>
      <c r="I427" s="2">
        <v>1974</v>
      </c>
      <c r="J427" s="6" t="s">
        <v>23</v>
      </c>
      <c r="K427" s="2">
        <v>972</v>
      </c>
      <c r="L427" s="2" t="s">
        <v>24</v>
      </c>
      <c r="M427" s="2">
        <v>441</v>
      </c>
      <c r="N427" s="2" t="s">
        <v>27</v>
      </c>
      <c r="O427" s="2">
        <v>5071</v>
      </c>
      <c r="P427" s="2">
        <v>63</v>
      </c>
    </row>
    <row r="428" spans="1:16" x14ac:dyDescent="0.25">
      <c r="A428" s="5" t="s">
        <v>454</v>
      </c>
      <c r="B428" s="2" t="s">
        <v>15</v>
      </c>
      <c r="C428" s="2">
        <v>143</v>
      </c>
      <c r="D428" s="5" t="s">
        <v>938</v>
      </c>
      <c r="E428" s="5" t="s">
        <v>1366</v>
      </c>
      <c r="F428" s="6">
        <v>13439</v>
      </c>
      <c r="G428" s="2">
        <v>5122</v>
      </c>
      <c r="H428" s="2">
        <v>5122</v>
      </c>
      <c r="I428" s="2">
        <v>7165</v>
      </c>
      <c r="J428" s="6" t="s">
        <v>23</v>
      </c>
      <c r="K428" s="2">
        <v>5162</v>
      </c>
      <c r="L428" s="2" t="s">
        <v>24</v>
      </c>
      <c r="M428" s="2">
        <v>448</v>
      </c>
      <c r="N428" s="2" t="s">
        <v>27</v>
      </c>
      <c r="O428" s="2">
        <v>966</v>
      </c>
      <c r="P428" s="2">
        <v>54</v>
      </c>
    </row>
    <row r="429" spans="1:16" x14ac:dyDescent="0.25">
      <c r="A429" s="5" t="s">
        <v>455</v>
      </c>
      <c r="B429" s="2" t="s">
        <v>1</v>
      </c>
      <c r="C429" s="2">
        <v>143</v>
      </c>
      <c r="D429" s="5" t="s">
        <v>939</v>
      </c>
      <c r="E429" s="5" t="s">
        <v>1367</v>
      </c>
      <c r="F429" s="6">
        <v>9301</v>
      </c>
      <c r="G429" s="2">
        <v>3024</v>
      </c>
      <c r="H429" s="2">
        <v>7694</v>
      </c>
      <c r="I429" s="2">
        <v>4067</v>
      </c>
      <c r="J429" s="6" t="s">
        <v>23</v>
      </c>
      <c r="K429" s="2">
        <v>976</v>
      </c>
      <c r="L429" s="2" t="s">
        <v>24</v>
      </c>
      <c r="M429" s="2">
        <v>5152</v>
      </c>
      <c r="N429" s="2" t="s">
        <v>27</v>
      </c>
      <c r="O429" s="2">
        <v>448</v>
      </c>
      <c r="P429" s="2">
        <v>59</v>
      </c>
    </row>
    <row r="430" spans="1:16" x14ac:dyDescent="0.25">
      <c r="A430" s="5" t="s">
        <v>456</v>
      </c>
      <c r="B430" s="2" t="s">
        <v>3</v>
      </c>
      <c r="C430" s="2">
        <v>143</v>
      </c>
      <c r="D430" s="5" t="s">
        <v>940</v>
      </c>
      <c r="E430" s="5" t="s">
        <v>1368</v>
      </c>
      <c r="F430" s="6">
        <v>11361</v>
      </c>
      <c r="G430" s="2">
        <v>6145</v>
      </c>
      <c r="H430" s="2">
        <v>6638</v>
      </c>
      <c r="I430" s="2">
        <v>2002</v>
      </c>
      <c r="J430" s="6" t="s">
        <v>23</v>
      </c>
      <c r="K430" s="2">
        <v>986</v>
      </c>
      <c r="L430" s="2" t="s">
        <v>24</v>
      </c>
      <c r="M430" s="2">
        <v>448</v>
      </c>
      <c r="N430" s="2" t="s">
        <v>27</v>
      </c>
      <c r="O430" s="2">
        <v>5142</v>
      </c>
      <c r="P430" s="2">
        <v>64</v>
      </c>
    </row>
    <row r="431" spans="1:16" x14ac:dyDescent="0.25">
      <c r="A431" s="5" t="s">
        <v>457</v>
      </c>
      <c r="B431" s="2" t="s">
        <v>15</v>
      </c>
      <c r="C431" s="2">
        <v>144</v>
      </c>
      <c r="D431" s="5" t="s">
        <v>938</v>
      </c>
      <c r="E431" s="5" t="s">
        <v>1369</v>
      </c>
      <c r="F431" s="6">
        <v>13626</v>
      </c>
      <c r="G431" s="2">
        <v>5194</v>
      </c>
      <c r="H431" s="2">
        <v>5194</v>
      </c>
      <c r="I431" s="2">
        <v>7265</v>
      </c>
      <c r="J431" s="6" t="s">
        <v>23</v>
      </c>
      <c r="K431" s="2">
        <v>5234</v>
      </c>
      <c r="L431" s="2" t="s">
        <v>24</v>
      </c>
      <c r="M431" s="2">
        <v>455</v>
      </c>
      <c r="N431" s="2" t="s">
        <v>27</v>
      </c>
      <c r="O431" s="2">
        <v>980</v>
      </c>
      <c r="P431" s="2">
        <v>55</v>
      </c>
    </row>
    <row r="432" spans="1:16" x14ac:dyDescent="0.25">
      <c r="A432" s="5" t="s">
        <v>458</v>
      </c>
      <c r="B432" s="2" t="s">
        <v>1</v>
      </c>
      <c r="C432" s="2">
        <v>144</v>
      </c>
      <c r="D432" s="5" t="s">
        <v>939</v>
      </c>
      <c r="E432" s="5" t="s">
        <v>1370</v>
      </c>
      <c r="F432" s="6">
        <v>9430</v>
      </c>
      <c r="G432" s="2">
        <v>3067</v>
      </c>
      <c r="H432" s="2">
        <v>7802</v>
      </c>
      <c r="I432" s="2">
        <v>4124</v>
      </c>
      <c r="J432" s="6" t="s">
        <v>23</v>
      </c>
      <c r="K432" s="2">
        <v>990</v>
      </c>
      <c r="L432" s="2" t="s">
        <v>24</v>
      </c>
      <c r="M432" s="2">
        <v>5224</v>
      </c>
      <c r="N432" s="2" t="s">
        <v>27</v>
      </c>
      <c r="O432" s="2">
        <v>455</v>
      </c>
      <c r="P432" s="2">
        <v>60</v>
      </c>
    </row>
    <row r="433" spans="1:16" x14ac:dyDescent="0.25">
      <c r="A433" s="5" t="s">
        <v>459</v>
      </c>
      <c r="B433" s="2" t="s">
        <v>3</v>
      </c>
      <c r="C433" s="2">
        <v>144</v>
      </c>
      <c r="D433" s="5" t="s">
        <v>940</v>
      </c>
      <c r="E433" s="5" t="s">
        <v>1371</v>
      </c>
      <c r="F433" s="6">
        <v>11519</v>
      </c>
      <c r="G433" s="2">
        <v>6231</v>
      </c>
      <c r="H433" s="2">
        <v>6731</v>
      </c>
      <c r="I433" s="2">
        <v>2030</v>
      </c>
      <c r="J433" s="6" t="s">
        <v>23</v>
      </c>
      <c r="K433" s="2">
        <v>1000</v>
      </c>
      <c r="L433" s="2" t="s">
        <v>24</v>
      </c>
      <c r="M433" s="2">
        <v>455</v>
      </c>
      <c r="N433" s="2" t="s">
        <v>27</v>
      </c>
      <c r="O433" s="2">
        <v>5214</v>
      </c>
      <c r="P433" s="2">
        <v>65</v>
      </c>
    </row>
    <row r="434" spans="1:16" x14ac:dyDescent="0.25">
      <c r="A434" s="5" t="s">
        <v>460</v>
      </c>
      <c r="B434" s="2" t="s">
        <v>15</v>
      </c>
      <c r="C434" s="2">
        <v>145</v>
      </c>
      <c r="D434" s="5" t="s">
        <v>938</v>
      </c>
      <c r="E434" s="5" t="s">
        <v>1372</v>
      </c>
      <c r="F434" s="6">
        <v>13814</v>
      </c>
      <c r="G434" s="2">
        <v>5266</v>
      </c>
      <c r="H434" s="2">
        <v>5266</v>
      </c>
      <c r="I434" s="2">
        <v>7366</v>
      </c>
      <c r="J434" s="6" t="s">
        <v>23</v>
      </c>
      <c r="K434" s="2">
        <v>5306</v>
      </c>
      <c r="L434" s="2" t="s">
        <v>24</v>
      </c>
      <c r="M434" s="2">
        <v>462</v>
      </c>
      <c r="N434" s="2" t="s">
        <v>27</v>
      </c>
      <c r="O434" s="2">
        <v>994</v>
      </c>
      <c r="P434" s="2">
        <v>56</v>
      </c>
    </row>
    <row r="435" spans="1:16" x14ac:dyDescent="0.25">
      <c r="A435" s="5" t="s">
        <v>461</v>
      </c>
      <c r="B435" s="2" t="s">
        <v>1</v>
      </c>
      <c r="C435" s="2">
        <v>145</v>
      </c>
      <c r="D435" s="5" t="s">
        <v>939</v>
      </c>
      <c r="E435" s="5" t="s">
        <v>1373</v>
      </c>
      <c r="F435" s="6">
        <v>9560</v>
      </c>
      <c r="G435" s="2">
        <v>3110</v>
      </c>
      <c r="H435" s="2">
        <v>7910</v>
      </c>
      <c r="I435" s="2">
        <v>4182</v>
      </c>
      <c r="J435" s="6" t="s">
        <v>23</v>
      </c>
      <c r="K435" s="2">
        <v>1004</v>
      </c>
      <c r="L435" s="2" t="s">
        <v>24</v>
      </c>
      <c r="M435" s="2">
        <v>5296</v>
      </c>
      <c r="N435" s="2" t="s">
        <v>27</v>
      </c>
      <c r="O435" s="2">
        <v>462</v>
      </c>
      <c r="P435" s="2">
        <v>61</v>
      </c>
    </row>
    <row r="436" spans="1:16" x14ac:dyDescent="0.25">
      <c r="A436" s="5" t="s">
        <v>462</v>
      </c>
      <c r="B436" s="2" t="s">
        <v>3</v>
      </c>
      <c r="C436" s="2">
        <v>145</v>
      </c>
      <c r="D436" s="5" t="s">
        <v>940</v>
      </c>
      <c r="E436" s="5" t="s">
        <v>1374</v>
      </c>
      <c r="F436" s="6">
        <v>11678</v>
      </c>
      <c r="G436" s="2">
        <v>6318</v>
      </c>
      <c r="H436" s="2">
        <v>6825</v>
      </c>
      <c r="I436" s="2">
        <v>2059</v>
      </c>
      <c r="J436" s="6" t="s">
        <v>23</v>
      </c>
      <c r="K436" s="2">
        <v>1014</v>
      </c>
      <c r="L436" s="2" t="s">
        <v>24</v>
      </c>
      <c r="M436" s="2">
        <v>462</v>
      </c>
      <c r="N436" s="2" t="s">
        <v>27</v>
      </c>
      <c r="O436" s="2">
        <v>5286</v>
      </c>
      <c r="P436" s="2">
        <v>66</v>
      </c>
    </row>
    <row r="437" spans="1:16" x14ac:dyDescent="0.25">
      <c r="A437" s="5" t="s">
        <v>463</v>
      </c>
      <c r="B437" s="2" t="s">
        <v>15</v>
      </c>
      <c r="C437" s="2">
        <v>146</v>
      </c>
      <c r="D437" s="5" t="s">
        <v>938</v>
      </c>
      <c r="E437" s="5" t="s">
        <v>1375</v>
      </c>
      <c r="F437" s="6">
        <v>14003</v>
      </c>
      <c r="G437" s="2">
        <v>5339</v>
      </c>
      <c r="H437" s="2">
        <v>5339</v>
      </c>
      <c r="I437" s="2">
        <v>7468</v>
      </c>
      <c r="J437" s="6" t="s">
        <v>23</v>
      </c>
      <c r="K437" s="2">
        <v>5379</v>
      </c>
      <c r="L437" s="2" t="s">
        <v>24</v>
      </c>
      <c r="M437" s="2">
        <v>469</v>
      </c>
      <c r="N437" s="2" t="s">
        <v>27</v>
      </c>
      <c r="O437" s="2">
        <v>1008</v>
      </c>
      <c r="P437" s="2">
        <v>57</v>
      </c>
    </row>
    <row r="438" spans="1:16" x14ac:dyDescent="0.25">
      <c r="A438" s="5" t="s">
        <v>464</v>
      </c>
      <c r="B438" s="2" t="s">
        <v>1</v>
      </c>
      <c r="C438" s="2">
        <v>146</v>
      </c>
      <c r="D438" s="5" t="s">
        <v>939</v>
      </c>
      <c r="E438" s="5" t="s">
        <v>1376</v>
      </c>
      <c r="F438" s="6">
        <v>9691</v>
      </c>
      <c r="G438" s="2">
        <v>3153</v>
      </c>
      <c r="H438" s="2">
        <v>8019</v>
      </c>
      <c r="I438" s="2">
        <v>4240</v>
      </c>
      <c r="J438" s="6" t="s">
        <v>23</v>
      </c>
      <c r="K438" s="2">
        <v>1018</v>
      </c>
      <c r="L438" s="2" t="s">
        <v>24</v>
      </c>
      <c r="M438" s="2">
        <v>5369</v>
      </c>
      <c r="N438" s="2" t="s">
        <v>27</v>
      </c>
      <c r="O438" s="2">
        <v>469</v>
      </c>
      <c r="P438" s="2">
        <v>62</v>
      </c>
    </row>
    <row r="439" spans="1:16" x14ac:dyDescent="0.25">
      <c r="A439" s="5" t="s">
        <v>465</v>
      </c>
      <c r="B439" s="2" t="s">
        <v>3</v>
      </c>
      <c r="C439" s="2">
        <v>146</v>
      </c>
      <c r="D439" s="5" t="s">
        <v>940</v>
      </c>
      <c r="E439" s="5" t="s">
        <v>1377</v>
      </c>
      <c r="F439" s="6">
        <v>11838</v>
      </c>
      <c r="G439" s="2">
        <v>6405</v>
      </c>
      <c r="H439" s="2">
        <v>6919</v>
      </c>
      <c r="I439" s="2">
        <v>2088</v>
      </c>
      <c r="J439" s="6" t="s">
        <v>23</v>
      </c>
      <c r="K439" s="2">
        <v>1028</v>
      </c>
      <c r="L439" s="2" t="s">
        <v>24</v>
      </c>
      <c r="M439" s="2">
        <v>469</v>
      </c>
      <c r="N439" s="2" t="s">
        <v>27</v>
      </c>
      <c r="O439" s="2">
        <v>5359</v>
      </c>
      <c r="P439" s="2">
        <v>67</v>
      </c>
    </row>
    <row r="440" spans="1:16" x14ac:dyDescent="0.25">
      <c r="A440" s="5" t="s">
        <v>466</v>
      </c>
      <c r="B440" s="2" t="s">
        <v>15</v>
      </c>
      <c r="C440" s="2">
        <v>147</v>
      </c>
      <c r="D440" s="5" t="s">
        <v>938</v>
      </c>
      <c r="E440" s="5" t="s">
        <v>1378</v>
      </c>
      <c r="F440" s="6">
        <v>14194</v>
      </c>
      <c r="G440" s="2">
        <v>5412</v>
      </c>
      <c r="H440" s="2">
        <v>5412</v>
      </c>
      <c r="I440" s="2">
        <v>7570</v>
      </c>
      <c r="J440" s="6" t="s">
        <v>23</v>
      </c>
      <c r="K440" s="2">
        <v>5452</v>
      </c>
      <c r="L440" s="2" t="s">
        <v>24</v>
      </c>
      <c r="M440" s="2">
        <v>476</v>
      </c>
      <c r="N440" s="2" t="s">
        <v>27</v>
      </c>
      <c r="O440" s="2">
        <v>1022</v>
      </c>
      <c r="P440" s="2">
        <v>58</v>
      </c>
    </row>
    <row r="441" spans="1:16" x14ac:dyDescent="0.25">
      <c r="A441" s="5" t="s">
        <v>467</v>
      </c>
      <c r="B441" s="2" t="s">
        <v>1</v>
      </c>
      <c r="C441" s="2">
        <v>147</v>
      </c>
      <c r="D441" s="5" t="s">
        <v>939</v>
      </c>
      <c r="E441" s="5" t="s">
        <v>1379</v>
      </c>
      <c r="F441" s="6">
        <v>9823</v>
      </c>
      <c r="G441" s="2">
        <v>3197</v>
      </c>
      <c r="H441" s="2">
        <v>8129</v>
      </c>
      <c r="I441" s="2">
        <v>4298</v>
      </c>
      <c r="J441" s="6" t="s">
        <v>23</v>
      </c>
      <c r="K441" s="2">
        <v>1032</v>
      </c>
      <c r="L441" s="2" t="s">
        <v>24</v>
      </c>
      <c r="M441" s="2">
        <v>5442</v>
      </c>
      <c r="N441" s="2" t="s">
        <v>27</v>
      </c>
      <c r="O441" s="2">
        <v>476</v>
      </c>
      <c r="P441" s="2">
        <v>63</v>
      </c>
    </row>
    <row r="442" spans="1:16" x14ac:dyDescent="0.25">
      <c r="A442" s="5" t="s">
        <v>468</v>
      </c>
      <c r="B442" s="2" t="s">
        <v>3</v>
      </c>
      <c r="C442" s="2">
        <v>147</v>
      </c>
      <c r="D442" s="5" t="s">
        <v>940</v>
      </c>
      <c r="E442" s="5" t="s">
        <v>1380</v>
      </c>
      <c r="F442" s="6">
        <v>11999</v>
      </c>
      <c r="G442" s="2">
        <v>6493</v>
      </c>
      <c r="H442" s="2">
        <v>7014</v>
      </c>
      <c r="I442" s="2">
        <v>2117</v>
      </c>
      <c r="J442" s="6" t="s">
        <v>23</v>
      </c>
      <c r="K442" s="2">
        <v>1042</v>
      </c>
      <c r="L442" s="2" t="s">
        <v>24</v>
      </c>
      <c r="M442" s="2">
        <v>476</v>
      </c>
      <c r="N442" s="2" t="s">
        <v>27</v>
      </c>
      <c r="O442" s="2">
        <v>5432</v>
      </c>
      <c r="P442" s="2">
        <v>68</v>
      </c>
    </row>
    <row r="443" spans="1:16" x14ac:dyDescent="0.25">
      <c r="A443" s="5" t="s">
        <v>469</v>
      </c>
      <c r="B443" s="2" t="s">
        <v>15</v>
      </c>
      <c r="C443" s="2">
        <v>148</v>
      </c>
      <c r="D443" s="5" t="s">
        <v>938</v>
      </c>
      <c r="E443" s="5" t="s">
        <v>1381</v>
      </c>
      <c r="F443" s="6">
        <v>14386</v>
      </c>
      <c r="G443" s="2">
        <v>5486</v>
      </c>
      <c r="H443" s="2">
        <v>5486</v>
      </c>
      <c r="I443" s="2">
        <v>7673</v>
      </c>
      <c r="J443" s="6" t="s">
        <v>23</v>
      </c>
      <c r="K443" s="2">
        <v>5526</v>
      </c>
      <c r="L443" s="2" t="s">
        <v>24</v>
      </c>
      <c r="M443" s="2">
        <v>483</v>
      </c>
      <c r="N443" s="2" t="s">
        <v>27</v>
      </c>
      <c r="O443" s="2">
        <v>1036</v>
      </c>
      <c r="P443" s="2">
        <v>59</v>
      </c>
    </row>
    <row r="444" spans="1:16" x14ac:dyDescent="0.25">
      <c r="A444" s="5" t="s">
        <v>470</v>
      </c>
      <c r="B444" s="2" t="s">
        <v>1</v>
      </c>
      <c r="C444" s="2">
        <v>148</v>
      </c>
      <c r="D444" s="5" t="s">
        <v>939</v>
      </c>
      <c r="E444" s="5" t="s">
        <v>1382</v>
      </c>
      <c r="F444" s="6">
        <v>9956</v>
      </c>
      <c r="G444" s="2">
        <v>3241</v>
      </c>
      <c r="H444" s="2">
        <v>8240</v>
      </c>
      <c r="I444" s="2">
        <v>4357</v>
      </c>
      <c r="J444" s="6" t="s">
        <v>23</v>
      </c>
      <c r="K444" s="2">
        <v>1046</v>
      </c>
      <c r="L444" s="2" t="s">
        <v>24</v>
      </c>
      <c r="M444" s="2">
        <v>5516</v>
      </c>
      <c r="N444" s="2" t="s">
        <v>27</v>
      </c>
      <c r="O444" s="2">
        <v>483</v>
      </c>
      <c r="P444" s="2">
        <v>64</v>
      </c>
    </row>
    <row r="445" spans="1:16" x14ac:dyDescent="0.25">
      <c r="A445" s="5" t="s">
        <v>471</v>
      </c>
      <c r="B445" s="2" t="s">
        <v>3</v>
      </c>
      <c r="C445" s="2">
        <v>148</v>
      </c>
      <c r="D445" s="5" t="s">
        <v>940</v>
      </c>
      <c r="E445" s="5" t="s">
        <v>1383</v>
      </c>
      <c r="F445" s="6">
        <v>12161</v>
      </c>
      <c r="G445" s="2">
        <v>6581</v>
      </c>
      <c r="H445" s="2">
        <v>7110</v>
      </c>
      <c r="I445" s="2">
        <v>2146</v>
      </c>
      <c r="J445" s="6" t="s">
        <v>23</v>
      </c>
      <c r="K445" s="2">
        <v>1056</v>
      </c>
      <c r="L445" s="2" t="s">
        <v>24</v>
      </c>
      <c r="M445" s="2">
        <v>483</v>
      </c>
      <c r="N445" s="2" t="s">
        <v>27</v>
      </c>
      <c r="O445" s="2">
        <v>5506</v>
      </c>
      <c r="P445" s="2">
        <v>69</v>
      </c>
    </row>
    <row r="446" spans="1:16" x14ac:dyDescent="0.25">
      <c r="A446" s="5" t="s">
        <v>472</v>
      </c>
      <c r="B446" s="2" t="s">
        <v>15</v>
      </c>
      <c r="C446" s="2">
        <v>149</v>
      </c>
      <c r="D446" s="5" t="s">
        <v>938</v>
      </c>
      <c r="E446" s="5" t="s">
        <v>1384</v>
      </c>
      <c r="F446" s="6">
        <v>14579</v>
      </c>
      <c r="G446" s="2">
        <v>5560</v>
      </c>
      <c r="H446" s="2">
        <v>5560</v>
      </c>
      <c r="I446" s="2">
        <v>7777</v>
      </c>
      <c r="J446" s="6" t="s">
        <v>23</v>
      </c>
      <c r="K446" s="2">
        <v>5600</v>
      </c>
      <c r="L446" s="2" t="s">
        <v>24</v>
      </c>
      <c r="M446" s="2">
        <v>490</v>
      </c>
      <c r="N446" s="2" t="s">
        <v>27</v>
      </c>
      <c r="O446" s="2">
        <v>1050</v>
      </c>
      <c r="P446" s="2">
        <v>60</v>
      </c>
    </row>
    <row r="447" spans="1:16" x14ac:dyDescent="0.25">
      <c r="A447" s="5" t="s">
        <v>473</v>
      </c>
      <c r="B447" s="2" t="s">
        <v>1</v>
      </c>
      <c r="C447" s="2">
        <v>149</v>
      </c>
      <c r="D447" s="5" t="s">
        <v>939</v>
      </c>
      <c r="E447" s="5" t="s">
        <v>1385</v>
      </c>
      <c r="F447" s="6">
        <v>10090</v>
      </c>
      <c r="G447" s="2">
        <v>3285</v>
      </c>
      <c r="H447" s="2">
        <v>8351</v>
      </c>
      <c r="I447" s="2">
        <v>4416</v>
      </c>
      <c r="J447" s="6" t="s">
        <v>23</v>
      </c>
      <c r="K447" s="2">
        <v>1060</v>
      </c>
      <c r="L447" s="2" t="s">
        <v>24</v>
      </c>
      <c r="M447" s="2">
        <v>5590</v>
      </c>
      <c r="N447" s="2" t="s">
        <v>27</v>
      </c>
      <c r="O447" s="2">
        <v>490</v>
      </c>
      <c r="P447" s="2">
        <v>65</v>
      </c>
    </row>
    <row r="448" spans="1:16" x14ac:dyDescent="0.25">
      <c r="A448" s="5" t="s">
        <v>474</v>
      </c>
      <c r="B448" s="2" t="s">
        <v>3</v>
      </c>
      <c r="C448" s="2">
        <v>149</v>
      </c>
      <c r="D448" s="5" t="s">
        <v>940</v>
      </c>
      <c r="E448" s="5" t="s">
        <v>1386</v>
      </c>
      <c r="F448" s="6">
        <v>12324</v>
      </c>
      <c r="G448" s="2">
        <v>6670</v>
      </c>
      <c r="H448" s="2">
        <v>7206</v>
      </c>
      <c r="I448" s="2">
        <v>2175</v>
      </c>
      <c r="J448" s="6" t="s">
        <v>23</v>
      </c>
      <c r="K448" s="2">
        <v>1070</v>
      </c>
      <c r="L448" s="2" t="s">
        <v>24</v>
      </c>
      <c r="M448" s="2">
        <v>490</v>
      </c>
      <c r="N448" s="2" t="s">
        <v>27</v>
      </c>
      <c r="O448" s="2">
        <v>5580</v>
      </c>
      <c r="P448" s="2">
        <v>70</v>
      </c>
    </row>
    <row r="449" spans="1:16" x14ac:dyDescent="0.25">
      <c r="A449" s="5" t="s">
        <v>475</v>
      </c>
      <c r="B449" s="2" t="s">
        <v>15</v>
      </c>
      <c r="C449" s="2">
        <v>150</v>
      </c>
      <c r="D449" s="5" t="s">
        <v>1387</v>
      </c>
      <c r="E449" s="5" t="s">
        <v>1388</v>
      </c>
      <c r="F449" s="6">
        <v>14774</v>
      </c>
      <c r="G449" s="2">
        <v>5635</v>
      </c>
      <c r="H449" s="2">
        <v>5635</v>
      </c>
      <c r="I449" s="2">
        <v>7882</v>
      </c>
      <c r="J449" s="6" t="s">
        <v>23</v>
      </c>
      <c r="K449" s="2">
        <v>5675</v>
      </c>
      <c r="L449" s="2" t="s">
        <v>24</v>
      </c>
      <c r="M449" s="2">
        <v>497</v>
      </c>
      <c r="N449" s="2" t="s">
        <v>27</v>
      </c>
      <c r="O449" s="2">
        <v>1065</v>
      </c>
      <c r="P449" s="2">
        <v>61</v>
      </c>
    </row>
    <row r="450" spans="1:16" x14ac:dyDescent="0.25">
      <c r="A450" s="5" t="s">
        <v>476</v>
      </c>
      <c r="B450" s="2" t="s">
        <v>1</v>
      </c>
      <c r="C450" s="2">
        <v>150</v>
      </c>
      <c r="D450" s="5" t="s">
        <v>1389</v>
      </c>
      <c r="E450" s="5" t="s">
        <v>1390</v>
      </c>
      <c r="F450" s="6">
        <v>10225</v>
      </c>
      <c r="G450" s="2">
        <v>3330</v>
      </c>
      <c r="H450" s="2">
        <v>8463</v>
      </c>
      <c r="I450" s="2">
        <v>4476</v>
      </c>
      <c r="J450" s="6" t="s">
        <v>23</v>
      </c>
      <c r="K450" s="2">
        <v>1075</v>
      </c>
      <c r="L450" s="2" t="s">
        <v>24</v>
      </c>
      <c r="M450" s="2">
        <v>5665</v>
      </c>
      <c r="N450" s="2" t="s">
        <v>27</v>
      </c>
      <c r="O450" s="2">
        <v>497</v>
      </c>
      <c r="P450" s="2">
        <v>66</v>
      </c>
    </row>
    <row r="451" spans="1:16" x14ac:dyDescent="0.25">
      <c r="A451" s="5" t="s">
        <v>477</v>
      </c>
      <c r="B451" s="2" t="s">
        <v>3</v>
      </c>
      <c r="C451" s="2">
        <v>150</v>
      </c>
      <c r="D451" s="5" t="s">
        <v>1391</v>
      </c>
      <c r="E451" s="5" t="s">
        <v>1392</v>
      </c>
      <c r="F451" s="6">
        <v>12489</v>
      </c>
      <c r="G451" s="2">
        <v>6760</v>
      </c>
      <c r="H451" s="2">
        <v>7303</v>
      </c>
      <c r="I451" s="2">
        <v>2205</v>
      </c>
      <c r="J451" s="6" t="s">
        <v>23</v>
      </c>
      <c r="K451" s="2">
        <v>1085</v>
      </c>
      <c r="L451" s="2" t="s">
        <v>24</v>
      </c>
      <c r="M451" s="2">
        <v>497</v>
      </c>
      <c r="N451" s="2" t="s">
        <v>27</v>
      </c>
      <c r="O451" s="2">
        <v>5655</v>
      </c>
      <c r="P451" s="2">
        <v>71</v>
      </c>
    </row>
    <row r="452" spans="1:16" x14ac:dyDescent="0.25">
      <c r="A452" s="5" t="s">
        <v>478</v>
      </c>
      <c r="B452" s="2" t="s">
        <v>15</v>
      </c>
      <c r="C452" s="2">
        <v>151</v>
      </c>
      <c r="D452" s="5" t="s">
        <v>1387</v>
      </c>
      <c r="E452" s="5" t="s">
        <v>1393</v>
      </c>
      <c r="F452" s="6">
        <v>14970</v>
      </c>
      <c r="G452" s="2">
        <v>5710</v>
      </c>
      <c r="H452" s="2">
        <v>5710</v>
      </c>
      <c r="I452" s="2">
        <v>7987</v>
      </c>
      <c r="J452" s="6" t="s">
        <v>23</v>
      </c>
      <c r="K452" s="2">
        <v>5750</v>
      </c>
      <c r="L452" s="2" t="s">
        <v>24</v>
      </c>
      <c r="M452" s="2">
        <v>504</v>
      </c>
      <c r="N452" s="2" t="s">
        <v>27</v>
      </c>
      <c r="O452" s="2">
        <v>1080</v>
      </c>
      <c r="P452" s="2">
        <v>62</v>
      </c>
    </row>
    <row r="453" spans="1:16" x14ac:dyDescent="0.25">
      <c r="A453" s="5" t="s">
        <v>479</v>
      </c>
      <c r="B453" s="2" t="s">
        <v>1</v>
      </c>
      <c r="C453" s="2">
        <v>151</v>
      </c>
      <c r="D453" s="5" t="s">
        <v>1389</v>
      </c>
      <c r="E453" s="5" t="s">
        <v>1394</v>
      </c>
      <c r="F453" s="6">
        <v>10360</v>
      </c>
      <c r="G453" s="2">
        <v>3375</v>
      </c>
      <c r="H453" s="2">
        <v>8576</v>
      </c>
      <c r="I453" s="2">
        <v>4536</v>
      </c>
      <c r="J453" s="6" t="s">
        <v>23</v>
      </c>
      <c r="K453" s="2">
        <v>1090</v>
      </c>
      <c r="L453" s="2" t="s">
        <v>24</v>
      </c>
      <c r="M453" s="2">
        <v>5740</v>
      </c>
      <c r="N453" s="2" t="s">
        <v>27</v>
      </c>
      <c r="O453" s="2">
        <v>504</v>
      </c>
      <c r="P453" s="2">
        <v>67</v>
      </c>
    </row>
    <row r="454" spans="1:16" x14ac:dyDescent="0.25">
      <c r="A454" s="5" t="s">
        <v>480</v>
      </c>
      <c r="B454" s="2" t="s">
        <v>3</v>
      </c>
      <c r="C454" s="2">
        <v>151</v>
      </c>
      <c r="D454" s="5" t="s">
        <v>1391</v>
      </c>
      <c r="E454" s="5" t="s">
        <v>1395</v>
      </c>
      <c r="F454" s="6">
        <v>12655</v>
      </c>
      <c r="G454" s="2">
        <v>6850</v>
      </c>
      <c r="H454" s="2">
        <v>7401</v>
      </c>
      <c r="I454" s="2">
        <v>2235</v>
      </c>
      <c r="J454" s="6" t="s">
        <v>23</v>
      </c>
      <c r="K454" s="2">
        <v>1100</v>
      </c>
      <c r="L454" s="2" t="s">
        <v>24</v>
      </c>
      <c r="M454" s="2">
        <v>504</v>
      </c>
      <c r="N454" s="2" t="s">
        <v>27</v>
      </c>
      <c r="O454" s="2">
        <v>5730</v>
      </c>
      <c r="P454" s="2">
        <v>72</v>
      </c>
    </row>
    <row r="455" spans="1:16" x14ac:dyDescent="0.25">
      <c r="A455" s="5" t="s">
        <v>481</v>
      </c>
      <c r="B455" s="2" t="s">
        <v>15</v>
      </c>
      <c r="C455" s="2">
        <v>152</v>
      </c>
      <c r="D455" s="5" t="s">
        <v>1387</v>
      </c>
      <c r="E455" s="5" t="s">
        <v>1396</v>
      </c>
      <c r="F455" s="6">
        <v>15167</v>
      </c>
      <c r="G455" s="2">
        <v>5786</v>
      </c>
      <c r="H455" s="2">
        <v>5786</v>
      </c>
      <c r="I455" s="2">
        <v>8093</v>
      </c>
      <c r="J455" s="6" t="s">
        <v>23</v>
      </c>
      <c r="K455" s="2">
        <v>5826</v>
      </c>
      <c r="L455" s="2" t="s">
        <v>24</v>
      </c>
      <c r="M455" s="2">
        <v>511</v>
      </c>
      <c r="N455" s="2" t="s">
        <v>27</v>
      </c>
      <c r="O455" s="2">
        <v>1095</v>
      </c>
      <c r="P455" s="2">
        <v>63</v>
      </c>
    </row>
    <row r="456" spans="1:16" x14ac:dyDescent="0.25">
      <c r="A456" s="5" t="s">
        <v>482</v>
      </c>
      <c r="B456" s="2" t="s">
        <v>1</v>
      </c>
      <c r="C456" s="2">
        <v>152</v>
      </c>
      <c r="D456" s="5" t="s">
        <v>1389</v>
      </c>
      <c r="E456" s="5" t="s">
        <v>1397</v>
      </c>
      <c r="F456" s="6">
        <v>10496</v>
      </c>
      <c r="G456" s="2">
        <v>3420</v>
      </c>
      <c r="H456" s="2">
        <v>8690</v>
      </c>
      <c r="I456" s="2">
        <v>4596</v>
      </c>
      <c r="J456" s="6" t="s">
        <v>23</v>
      </c>
      <c r="K456" s="2">
        <v>1105</v>
      </c>
      <c r="L456" s="2" t="s">
        <v>24</v>
      </c>
      <c r="M456" s="2">
        <v>5816</v>
      </c>
      <c r="N456" s="2" t="s">
        <v>27</v>
      </c>
      <c r="O456" s="2">
        <v>511</v>
      </c>
      <c r="P456" s="2">
        <v>68</v>
      </c>
    </row>
    <row r="457" spans="1:16" x14ac:dyDescent="0.25">
      <c r="A457" s="5" t="s">
        <v>483</v>
      </c>
      <c r="B457" s="2" t="s">
        <v>3</v>
      </c>
      <c r="C457" s="2">
        <v>152</v>
      </c>
      <c r="D457" s="5" t="s">
        <v>1391</v>
      </c>
      <c r="E457" s="5" t="s">
        <v>1398</v>
      </c>
      <c r="F457" s="6">
        <v>12822</v>
      </c>
      <c r="G457" s="2">
        <v>6941</v>
      </c>
      <c r="H457" s="2">
        <v>7499</v>
      </c>
      <c r="I457" s="2">
        <v>2265</v>
      </c>
      <c r="J457" s="6" t="s">
        <v>23</v>
      </c>
      <c r="K457" s="2">
        <v>1115</v>
      </c>
      <c r="L457" s="2" t="s">
        <v>24</v>
      </c>
      <c r="M457" s="2">
        <v>511</v>
      </c>
      <c r="N457" s="2" t="s">
        <v>27</v>
      </c>
      <c r="O457" s="2">
        <v>5806</v>
      </c>
      <c r="P457" s="2">
        <v>73</v>
      </c>
    </row>
    <row r="458" spans="1:16" x14ac:dyDescent="0.25">
      <c r="A458" s="5" t="s">
        <v>484</v>
      </c>
      <c r="B458" s="2" t="s">
        <v>15</v>
      </c>
      <c r="C458" s="2">
        <v>153</v>
      </c>
      <c r="D458" s="5" t="s">
        <v>1387</v>
      </c>
      <c r="E458" s="5" t="s">
        <v>1399</v>
      </c>
      <c r="F458" s="6">
        <v>15365</v>
      </c>
      <c r="G458" s="2">
        <v>5862</v>
      </c>
      <c r="H458" s="2">
        <v>5862</v>
      </c>
      <c r="I458" s="2">
        <v>8200</v>
      </c>
      <c r="J458" s="6" t="s">
        <v>23</v>
      </c>
      <c r="K458" s="2">
        <v>5902</v>
      </c>
      <c r="L458" s="2" t="s">
        <v>24</v>
      </c>
      <c r="M458" s="2">
        <v>518</v>
      </c>
      <c r="N458" s="2" t="s">
        <v>27</v>
      </c>
      <c r="O458" s="2">
        <v>1110</v>
      </c>
      <c r="P458" s="2">
        <v>64</v>
      </c>
    </row>
    <row r="459" spans="1:16" x14ac:dyDescent="0.25">
      <c r="A459" s="5" t="s">
        <v>485</v>
      </c>
      <c r="B459" s="2" t="s">
        <v>1</v>
      </c>
      <c r="C459" s="2">
        <v>153</v>
      </c>
      <c r="D459" s="5" t="s">
        <v>1389</v>
      </c>
      <c r="E459" s="5" t="s">
        <v>1400</v>
      </c>
      <c r="F459" s="6">
        <v>10633</v>
      </c>
      <c r="G459" s="2">
        <v>3465</v>
      </c>
      <c r="H459" s="2">
        <v>8804</v>
      </c>
      <c r="I459" s="2">
        <v>4657</v>
      </c>
      <c r="J459" s="6" t="s">
        <v>23</v>
      </c>
      <c r="K459" s="2">
        <v>1120</v>
      </c>
      <c r="L459" s="2" t="s">
        <v>24</v>
      </c>
      <c r="M459" s="2">
        <v>5892</v>
      </c>
      <c r="N459" s="2" t="s">
        <v>27</v>
      </c>
      <c r="O459" s="2">
        <v>518</v>
      </c>
      <c r="P459" s="2">
        <v>69</v>
      </c>
    </row>
    <row r="460" spans="1:16" x14ac:dyDescent="0.25">
      <c r="A460" s="5" t="s">
        <v>486</v>
      </c>
      <c r="B460" s="2" t="s">
        <v>3</v>
      </c>
      <c r="C460" s="2">
        <v>153</v>
      </c>
      <c r="D460" s="5" t="s">
        <v>1391</v>
      </c>
      <c r="E460" s="5" t="s">
        <v>1401</v>
      </c>
      <c r="F460" s="6">
        <v>12990</v>
      </c>
      <c r="G460" s="2">
        <v>7032</v>
      </c>
      <c r="H460" s="2">
        <v>7598</v>
      </c>
      <c r="I460" s="2">
        <v>2295</v>
      </c>
      <c r="J460" s="6" t="s">
        <v>23</v>
      </c>
      <c r="K460" s="2">
        <v>1130</v>
      </c>
      <c r="L460" s="2" t="s">
        <v>24</v>
      </c>
      <c r="M460" s="2">
        <v>518</v>
      </c>
      <c r="N460" s="2" t="s">
        <v>27</v>
      </c>
      <c r="O460" s="2">
        <v>5882</v>
      </c>
      <c r="P460" s="2">
        <v>74</v>
      </c>
    </row>
    <row r="461" spans="1:16" x14ac:dyDescent="0.25">
      <c r="A461" s="5" t="s">
        <v>487</v>
      </c>
      <c r="B461" s="2" t="s">
        <v>15</v>
      </c>
      <c r="C461" s="2">
        <v>154</v>
      </c>
      <c r="D461" s="5" t="s">
        <v>1387</v>
      </c>
      <c r="E461" s="5" t="s">
        <v>1402</v>
      </c>
      <c r="F461" s="6">
        <v>15565</v>
      </c>
      <c r="G461" s="2">
        <v>5939</v>
      </c>
      <c r="H461" s="2">
        <v>5939</v>
      </c>
      <c r="I461" s="2">
        <v>8307</v>
      </c>
      <c r="J461" s="6" t="s">
        <v>23</v>
      </c>
      <c r="K461" s="2">
        <v>5979</v>
      </c>
      <c r="L461" s="2" t="s">
        <v>24</v>
      </c>
      <c r="M461" s="2">
        <v>525</v>
      </c>
      <c r="N461" s="2" t="s">
        <v>27</v>
      </c>
      <c r="O461" s="2">
        <v>1125</v>
      </c>
      <c r="P461" s="2">
        <v>65</v>
      </c>
    </row>
    <row r="462" spans="1:16" x14ac:dyDescent="0.25">
      <c r="A462" s="5" t="s">
        <v>488</v>
      </c>
      <c r="B462" s="2" t="s">
        <v>1</v>
      </c>
      <c r="C462" s="2">
        <v>154</v>
      </c>
      <c r="D462" s="5" t="s">
        <v>1389</v>
      </c>
      <c r="E462" s="5" t="s">
        <v>1403</v>
      </c>
      <c r="F462" s="6">
        <v>10771</v>
      </c>
      <c r="G462" s="2">
        <v>3511</v>
      </c>
      <c r="H462" s="2">
        <v>8919</v>
      </c>
      <c r="I462" s="2">
        <v>4718</v>
      </c>
      <c r="J462" s="6" t="s">
        <v>23</v>
      </c>
      <c r="K462" s="2">
        <v>1135</v>
      </c>
      <c r="L462" s="2" t="s">
        <v>24</v>
      </c>
      <c r="M462" s="2">
        <v>5969</v>
      </c>
      <c r="N462" s="2" t="s">
        <v>27</v>
      </c>
      <c r="O462" s="2">
        <v>525</v>
      </c>
      <c r="P462" s="2">
        <v>70</v>
      </c>
    </row>
    <row r="463" spans="1:16" x14ac:dyDescent="0.25">
      <c r="A463" s="5" t="s">
        <v>489</v>
      </c>
      <c r="B463" s="2" t="s">
        <v>3</v>
      </c>
      <c r="C463" s="2">
        <v>154</v>
      </c>
      <c r="D463" s="5" t="s">
        <v>1391</v>
      </c>
      <c r="E463" s="5" t="s">
        <v>1404</v>
      </c>
      <c r="F463" s="6">
        <v>13159</v>
      </c>
      <c r="G463" s="2">
        <v>7124</v>
      </c>
      <c r="H463" s="2">
        <v>7698</v>
      </c>
      <c r="I463" s="2">
        <v>2325</v>
      </c>
      <c r="J463" s="6" t="s">
        <v>23</v>
      </c>
      <c r="K463" s="2">
        <v>1145</v>
      </c>
      <c r="L463" s="2" t="s">
        <v>24</v>
      </c>
      <c r="M463" s="2">
        <v>525</v>
      </c>
      <c r="N463" s="2" t="s">
        <v>27</v>
      </c>
      <c r="O463" s="2">
        <v>5959</v>
      </c>
      <c r="P463" s="2">
        <v>75</v>
      </c>
    </row>
    <row r="464" spans="1:16" x14ac:dyDescent="0.25">
      <c r="A464" s="5" t="s">
        <v>490</v>
      </c>
      <c r="B464" s="2" t="s">
        <v>15</v>
      </c>
      <c r="C464" s="2">
        <v>155</v>
      </c>
      <c r="D464" s="5" t="s">
        <v>1387</v>
      </c>
      <c r="E464" s="5" t="s">
        <v>1405</v>
      </c>
      <c r="F464" s="6">
        <v>15766</v>
      </c>
      <c r="G464" s="2">
        <v>6016</v>
      </c>
      <c r="H464" s="2">
        <v>6016</v>
      </c>
      <c r="I464" s="2">
        <v>8415</v>
      </c>
      <c r="J464" s="6" t="s">
        <v>23</v>
      </c>
      <c r="K464" s="2">
        <v>6056</v>
      </c>
      <c r="L464" s="2" t="s">
        <v>24</v>
      </c>
      <c r="M464" s="2">
        <v>532</v>
      </c>
      <c r="N464" s="2" t="s">
        <v>27</v>
      </c>
      <c r="O464" s="2">
        <v>1140</v>
      </c>
      <c r="P464" s="2">
        <v>66</v>
      </c>
    </row>
    <row r="465" spans="1:16" x14ac:dyDescent="0.25">
      <c r="A465" s="5" t="s">
        <v>491</v>
      </c>
      <c r="B465" s="2" t="s">
        <v>1</v>
      </c>
      <c r="C465" s="2">
        <v>155</v>
      </c>
      <c r="D465" s="5" t="s">
        <v>1389</v>
      </c>
      <c r="E465" s="5" t="s">
        <v>1406</v>
      </c>
      <c r="F465" s="6">
        <v>10910</v>
      </c>
      <c r="G465" s="2">
        <v>3557</v>
      </c>
      <c r="H465" s="2">
        <v>9035</v>
      </c>
      <c r="I465" s="2">
        <v>4780</v>
      </c>
      <c r="J465" s="6" t="s">
        <v>23</v>
      </c>
      <c r="K465" s="2">
        <v>1150</v>
      </c>
      <c r="L465" s="2" t="s">
        <v>24</v>
      </c>
      <c r="M465" s="2">
        <v>6046</v>
      </c>
      <c r="N465" s="2" t="s">
        <v>27</v>
      </c>
      <c r="O465" s="2">
        <v>532</v>
      </c>
      <c r="P465" s="2">
        <v>71</v>
      </c>
    </row>
    <row r="466" spans="1:16" x14ac:dyDescent="0.25">
      <c r="A466" s="5" t="s">
        <v>492</v>
      </c>
      <c r="B466" s="2" t="s">
        <v>3</v>
      </c>
      <c r="C466" s="2">
        <v>155</v>
      </c>
      <c r="D466" s="5" t="s">
        <v>1391</v>
      </c>
      <c r="E466" s="5" t="s">
        <v>1407</v>
      </c>
      <c r="F466" s="6">
        <v>13329</v>
      </c>
      <c r="G466" s="2">
        <v>7217</v>
      </c>
      <c r="H466" s="2">
        <v>7798</v>
      </c>
      <c r="I466" s="2">
        <v>2356</v>
      </c>
      <c r="J466" s="6" t="s">
        <v>23</v>
      </c>
      <c r="K466" s="2">
        <v>1160</v>
      </c>
      <c r="L466" s="2" t="s">
        <v>24</v>
      </c>
      <c r="M466" s="2">
        <v>532</v>
      </c>
      <c r="N466" s="2" t="s">
        <v>27</v>
      </c>
      <c r="O466" s="2">
        <v>6036</v>
      </c>
      <c r="P466" s="2">
        <v>76</v>
      </c>
    </row>
    <row r="467" spans="1:16" x14ac:dyDescent="0.25">
      <c r="A467" s="5" t="s">
        <v>493</v>
      </c>
      <c r="B467" s="2" t="s">
        <v>15</v>
      </c>
      <c r="C467" s="2">
        <v>156</v>
      </c>
      <c r="D467" s="5" t="s">
        <v>1387</v>
      </c>
      <c r="E467" s="5" t="s">
        <v>1408</v>
      </c>
      <c r="F467" s="6">
        <v>15968</v>
      </c>
      <c r="G467" s="2">
        <v>6094</v>
      </c>
      <c r="H467" s="2">
        <v>6094</v>
      </c>
      <c r="I467" s="2">
        <v>8524</v>
      </c>
      <c r="J467" s="6" t="s">
        <v>23</v>
      </c>
      <c r="K467" s="2">
        <v>6134</v>
      </c>
      <c r="L467" s="2" t="s">
        <v>24</v>
      </c>
      <c r="M467" s="2">
        <v>539</v>
      </c>
      <c r="N467" s="2" t="s">
        <v>27</v>
      </c>
      <c r="O467" s="2">
        <v>1155</v>
      </c>
      <c r="P467" s="2">
        <v>67</v>
      </c>
    </row>
    <row r="468" spans="1:16" x14ac:dyDescent="0.25">
      <c r="A468" s="5" t="s">
        <v>494</v>
      </c>
      <c r="B468" s="2" t="s">
        <v>1</v>
      </c>
      <c r="C468" s="2">
        <v>156</v>
      </c>
      <c r="D468" s="5" t="s">
        <v>1389</v>
      </c>
      <c r="E468" s="5" t="s">
        <v>1409</v>
      </c>
      <c r="F468" s="6">
        <v>11050</v>
      </c>
      <c r="G468" s="2">
        <v>3603</v>
      </c>
      <c r="H468" s="2">
        <v>9152</v>
      </c>
      <c r="I468" s="2">
        <v>4842</v>
      </c>
      <c r="J468" s="6" t="s">
        <v>23</v>
      </c>
      <c r="K468" s="2">
        <v>1165</v>
      </c>
      <c r="L468" s="2" t="s">
        <v>24</v>
      </c>
      <c r="M468" s="2">
        <v>6124</v>
      </c>
      <c r="N468" s="2" t="s">
        <v>27</v>
      </c>
      <c r="O468" s="2">
        <v>539</v>
      </c>
      <c r="P468" s="2">
        <v>72</v>
      </c>
    </row>
    <row r="469" spans="1:16" x14ac:dyDescent="0.25">
      <c r="A469" s="5" t="s">
        <v>495</v>
      </c>
      <c r="B469" s="2" t="s">
        <v>3</v>
      </c>
      <c r="C469" s="2">
        <v>156</v>
      </c>
      <c r="D469" s="5" t="s">
        <v>1391</v>
      </c>
      <c r="E469" s="5" t="s">
        <v>1410</v>
      </c>
      <c r="F469" s="6">
        <v>13500</v>
      </c>
      <c r="G469" s="2">
        <v>7310</v>
      </c>
      <c r="H469" s="2">
        <v>7899</v>
      </c>
      <c r="I469" s="2">
        <v>2387</v>
      </c>
      <c r="J469" s="6" t="s">
        <v>23</v>
      </c>
      <c r="K469" s="2">
        <v>1175</v>
      </c>
      <c r="L469" s="2" t="s">
        <v>24</v>
      </c>
      <c r="M469" s="2">
        <v>539</v>
      </c>
      <c r="N469" s="2" t="s">
        <v>27</v>
      </c>
      <c r="O469" s="2">
        <v>6114</v>
      </c>
      <c r="P469" s="2">
        <v>77</v>
      </c>
    </row>
    <row r="470" spans="1:16" x14ac:dyDescent="0.25">
      <c r="A470" s="5" t="s">
        <v>496</v>
      </c>
      <c r="B470" s="2" t="s">
        <v>15</v>
      </c>
      <c r="C470" s="2">
        <v>157</v>
      </c>
      <c r="D470" s="5" t="s">
        <v>1387</v>
      </c>
      <c r="E470" s="5" t="s">
        <v>1411</v>
      </c>
      <c r="F470" s="6">
        <v>16172</v>
      </c>
      <c r="G470" s="2">
        <v>6172</v>
      </c>
      <c r="H470" s="2">
        <v>6172</v>
      </c>
      <c r="I470" s="2">
        <v>8633</v>
      </c>
      <c r="J470" s="6" t="s">
        <v>23</v>
      </c>
      <c r="K470" s="2">
        <v>6212</v>
      </c>
      <c r="L470" s="2" t="s">
        <v>24</v>
      </c>
      <c r="M470" s="2">
        <v>546</v>
      </c>
      <c r="N470" s="2" t="s">
        <v>27</v>
      </c>
      <c r="O470" s="2">
        <v>1170</v>
      </c>
      <c r="P470" s="2">
        <v>68</v>
      </c>
    </row>
    <row r="471" spans="1:16" x14ac:dyDescent="0.25">
      <c r="A471" s="5" t="s">
        <v>497</v>
      </c>
      <c r="B471" s="2" t="s">
        <v>1</v>
      </c>
      <c r="C471" s="2">
        <v>157</v>
      </c>
      <c r="D471" s="5" t="s">
        <v>1389</v>
      </c>
      <c r="E471" s="5" t="s">
        <v>1412</v>
      </c>
      <c r="F471" s="6">
        <v>11191</v>
      </c>
      <c r="G471" s="2">
        <v>3650</v>
      </c>
      <c r="H471" s="2">
        <v>9269</v>
      </c>
      <c r="I471" s="2">
        <v>4904</v>
      </c>
      <c r="J471" s="6" t="s">
        <v>23</v>
      </c>
      <c r="K471" s="2">
        <v>1180</v>
      </c>
      <c r="L471" s="2" t="s">
        <v>24</v>
      </c>
      <c r="M471" s="2">
        <v>6202</v>
      </c>
      <c r="N471" s="2" t="s">
        <v>27</v>
      </c>
      <c r="O471" s="2">
        <v>546</v>
      </c>
      <c r="P471" s="2">
        <v>73</v>
      </c>
    </row>
    <row r="472" spans="1:16" x14ac:dyDescent="0.25">
      <c r="A472" s="5" t="s">
        <v>498</v>
      </c>
      <c r="B472" s="2" t="s">
        <v>3</v>
      </c>
      <c r="C472" s="2">
        <v>157</v>
      </c>
      <c r="D472" s="5" t="s">
        <v>1391</v>
      </c>
      <c r="E472" s="5" t="s">
        <v>1413</v>
      </c>
      <c r="F472" s="6">
        <v>13672</v>
      </c>
      <c r="G472" s="2">
        <v>7404</v>
      </c>
      <c r="H472" s="2">
        <v>8001</v>
      </c>
      <c r="I472" s="2">
        <v>2418</v>
      </c>
      <c r="J472" s="6" t="s">
        <v>23</v>
      </c>
      <c r="K472" s="2">
        <v>1190</v>
      </c>
      <c r="L472" s="2" t="s">
        <v>24</v>
      </c>
      <c r="M472" s="2">
        <v>546</v>
      </c>
      <c r="N472" s="2" t="s">
        <v>27</v>
      </c>
      <c r="O472" s="2">
        <v>6192</v>
      </c>
      <c r="P472" s="2">
        <v>78</v>
      </c>
    </row>
    <row r="473" spans="1:16" x14ac:dyDescent="0.25">
      <c r="A473" s="5" t="s">
        <v>499</v>
      </c>
      <c r="B473" s="2" t="s">
        <v>15</v>
      </c>
      <c r="C473" s="2">
        <v>158</v>
      </c>
      <c r="D473" s="5" t="s">
        <v>1387</v>
      </c>
      <c r="E473" s="5" t="s">
        <v>1414</v>
      </c>
      <c r="F473" s="6">
        <v>16377</v>
      </c>
      <c r="G473" s="2">
        <v>6251</v>
      </c>
      <c r="H473" s="2">
        <v>6251</v>
      </c>
      <c r="I473" s="2">
        <v>8743</v>
      </c>
      <c r="J473" s="6" t="s">
        <v>23</v>
      </c>
      <c r="K473" s="2">
        <v>6291</v>
      </c>
      <c r="L473" s="2" t="s">
        <v>24</v>
      </c>
      <c r="M473" s="2">
        <v>553</v>
      </c>
      <c r="N473" s="2" t="s">
        <v>27</v>
      </c>
      <c r="O473" s="2">
        <v>1185</v>
      </c>
      <c r="P473" s="2">
        <v>69</v>
      </c>
    </row>
    <row r="474" spans="1:16" x14ac:dyDescent="0.25">
      <c r="A474" s="5" t="s">
        <v>500</v>
      </c>
      <c r="B474" s="2" t="s">
        <v>1</v>
      </c>
      <c r="C474" s="2">
        <v>158</v>
      </c>
      <c r="D474" s="5" t="s">
        <v>1389</v>
      </c>
      <c r="E474" s="5" t="s">
        <v>1415</v>
      </c>
      <c r="F474" s="6">
        <v>11333</v>
      </c>
      <c r="G474" s="2">
        <v>3697</v>
      </c>
      <c r="H474" s="2">
        <v>9387</v>
      </c>
      <c r="I474" s="2">
        <v>4967</v>
      </c>
      <c r="J474" s="6" t="s">
        <v>23</v>
      </c>
      <c r="K474" s="2">
        <v>1195</v>
      </c>
      <c r="L474" s="2" t="s">
        <v>24</v>
      </c>
      <c r="M474" s="2">
        <v>6281</v>
      </c>
      <c r="N474" s="2" t="s">
        <v>27</v>
      </c>
      <c r="O474" s="2">
        <v>553</v>
      </c>
      <c r="P474" s="2">
        <v>74</v>
      </c>
    </row>
    <row r="475" spans="1:16" x14ac:dyDescent="0.25">
      <c r="A475" s="5" t="s">
        <v>501</v>
      </c>
      <c r="B475" s="2" t="s">
        <v>3</v>
      </c>
      <c r="C475" s="2">
        <v>158</v>
      </c>
      <c r="D475" s="5" t="s">
        <v>1391</v>
      </c>
      <c r="E475" s="5" t="s">
        <v>1416</v>
      </c>
      <c r="F475" s="6">
        <v>13845</v>
      </c>
      <c r="G475" s="2">
        <v>7498</v>
      </c>
      <c r="H475" s="2">
        <v>8103</v>
      </c>
      <c r="I475" s="2">
        <v>2449</v>
      </c>
      <c r="J475" s="6" t="s">
        <v>23</v>
      </c>
      <c r="K475" s="2">
        <v>1205</v>
      </c>
      <c r="L475" s="2" t="s">
        <v>24</v>
      </c>
      <c r="M475" s="2">
        <v>553</v>
      </c>
      <c r="N475" s="2" t="s">
        <v>27</v>
      </c>
      <c r="O475" s="2">
        <v>6271</v>
      </c>
      <c r="P475" s="2">
        <v>79</v>
      </c>
    </row>
    <row r="476" spans="1:16" x14ac:dyDescent="0.25">
      <c r="A476" s="5" t="s">
        <v>502</v>
      </c>
      <c r="B476" s="2" t="s">
        <v>15</v>
      </c>
      <c r="C476" s="2">
        <v>159</v>
      </c>
      <c r="D476" s="5" t="s">
        <v>1387</v>
      </c>
      <c r="E476" s="5" t="s">
        <v>1417</v>
      </c>
      <c r="F476" s="6">
        <v>16583</v>
      </c>
      <c r="G476" s="2">
        <v>6330</v>
      </c>
      <c r="H476" s="2">
        <v>6330</v>
      </c>
      <c r="I476" s="2">
        <v>8854</v>
      </c>
      <c r="J476" s="6" t="s">
        <v>23</v>
      </c>
      <c r="K476" s="2">
        <v>6370</v>
      </c>
      <c r="L476" s="2" t="s">
        <v>24</v>
      </c>
      <c r="M476" s="2">
        <v>560</v>
      </c>
      <c r="N476" s="2" t="s">
        <v>27</v>
      </c>
      <c r="O476" s="2">
        <v>1200</v>
      </c>
      <c r="P476" s="2">
        <v>70</v>
      </c>
    </row>
    <row r="477" spans="1:16" x14ac:dyDescent="0.25">
      <c r="A477" s="5" t="s">
        <v>503</v>
      </c>
      <c r="B477" s="2" t="s">
        <v>1</v>
      </c>
      <c r="C477" s="2">
        <v>159</v>
      </c>
      <c r="D477" s="5" t="s">
        <v>1389</v>
      </c>
      <c r="E477" s="5" t="s">
        <v>1418</v>
      </c>
      <c r="F477" s="6">
        <v>11476</v>
      </c>
      <c r="G477" s="2">
        <v>3744</v>
      </c>
      <c r="H477" s="2">
        <v>9506</v>
      </c>
      <c r="I477" s="2">
        <v>5030</v>
      </c>
      <c r="J477" s="6" t="s">
        <v>23</v>
      </c>
      <c r="K477" s="2">
        <v>1210</v>
      </c>
      <c r="L477" s="2" t="s">
        <v>24</v>
      </c>
      <c r="M477" s="2">
        <v>6360</v>
      </c>
      <c r="N477" s="2" t="s">
        <v>27</v>
      </c>
      <c r="O477" s="2">
        <v>560</v>
      </c>
      <c r="P477" s="2">
        <v>75</v>
      </c>
    </row>
    <row r="478" spans="1:16" x14ac:dyDescent="0.25">
      <c r="A478" s="5" t="s">
        <v>504</v>
      </c>
      <c r="B478" s="2" t="s">
        <v>3</v>
      </c>
      <c r="C478" s="2">
        <v>159</v>
      </c>
      <c r="D478" s="5" t="s">
        <v>1391</v>
      </c>
      <c r="E478" s="5" t="s">
        <v>1419</v>
      </c>
      <c r="F478" s="6">
        <v>14019</v>
      </c>
      <c r="G478" s="2">
        <v>7593</v>
      </c>
      <c r="H478" s="2">
        <v>8206</v>
      </c>
      <c r="I478" s="2">
        <v>2480</v>
      </c>
      <c r="J478" s="6" t="s">
        <v>23</v>
      </c>
      <c r="K478" s="2">
        <v>1220</v>
      </c>
      <c r="L478" s="2" t="s">
        <v>24</v>
      </c>
      <c r="M478" s="2">
        <v>560</v>
      </c>
      <c r="N478" s="2" t="s">
        <v>27</v>
      </c>
      <c r="O478" s="2">
        <v>6350</v>
      </c>
      <c r="P478" s="2">
        <v>80</v>
      </c>
    </row>
    <row r="479" spans="1:16" x14ac:dyDescent="0.25">
      <c r="A479" s="5" t="s">
        <v>505</v>
      </c>
      <c r="B479" s="2" t="s">
        <v>15</v>
      </c>
      <c r="C479" s="2">
        <v>160</v>
      </c>
      <c r="D479" s="5" t="s">
        <v>1387</v>
      </c>
      <c r="E479" s="5" t="s">
        <v>1420</v>
      </c>
      <c r="F479" s="6">
        <v>16791</v>
      </c>
      <c r="G479" s="2">
        <v>6410</v>
      </c>
      <c r="H479" s="2">
        <v>6410</v>
      </c>
      <c r="I479" s="2">
        <v>8966</v>
      </c>
      <c r="J479" s="6" t="s">
        <v>23</v>
      </c>
      <c r="K479" s="2">
        <v>6450</v>
      </c>
      <c r="L479" s="2" t="s">
        <v>24</v>
      </c>
      <c r="M479" s="2">
        <v>568</v>
      </c>
      <c r="N479" s="2" t="s">
        <v>27</v>
      </c>
      <c r="O479" s="2">
        <v>1216</v>
      </c>
      <c r="P479" s="2">
        <v>71</v>
      </c>
    </row>
    <row r="480" spans="1:16" x14ac:dyDescent="0.25">
      <c r="A480" s="5" t="s">
        <v>506</v>
      </c>
      <c r="B480" s="2" t="s">
        <v>1</v>
      </c>
      <c r="C480" s="2">
        <v>160</v>
      </c>
      <c r="D480" s="5" t="s">
        <v>1389</v>
      </c>
      <c r="E480" s="5" t="s">
        <v>1421</v>
      </c>
      <c r="F480" s="6">
        <v>11620</v>
      </c>
      <c r="G480" s="2">
        <v>3792</v>
      </c>
      <c r="H480" s="2">
        <v>9626</v>
      </c>
      <c r="I480" s="2">
        <v>5094</v>
      </c>
      <c r="J480" s="6" t="s">
        <v>23</v>
      </c>
      <c r="K480" s="2">
        <v>1226</v>
      </c>
      <c r="L480" s="2" t="s">
        <v>24</v>
      </c>
      <c r="M480" s="2">
        <v>6440</v>
      </c>
      <c r="N480" s="2" t="s">
        <v>27</v>
      </c>
      <c r="O480" s="2">
        <v>568</v>
      </c>
      <c r="P480" s="2">
        <v>76</v>
      </c>
    </row>
    <row r="481" spans="1:16" x14ac:dyDescent="0.25">
      <c r="A481" s="5" t="s">
        <v>507</v>
      </c>
      <c r="B481" s="2" t="s">
        <v>3</v>
      </c>
      <c r="C481" s="2">
        <v>160</v>
      </c>
      <c r="D481" s="5" t="s">
        <v>1391</v>
      </c>
      <c r="E481" s="5" t="s">
        <v>1422</v>
      </c>
      <c r="F481" s="6">
        <v>14195</v>
      </c>
      <c r="G481" s="2">
        <v>7689</v>
      </c>
      <c r="H481" s="2">
        <v>8310</v>
      </c>
      <c r="I481" s="2">
        <v>2512</v>
      </c>
      <c r="J481" s="6" t="s">
        <v>23</v>
      </c>
      <c r="K481" s="2">
        <v>1236</v>
      </c>
      <c r="L481" s="2" t="s">
        <v>24</v>
      </c>
      <c r="M481" s="2">
        <v>568</v>
      </c>
      <c r="N481" s="2" t="s">
        <v>27</v>
      </c>
      <c r="O481" s="2">
        <v>6430</v>
      </c>
      <c r="P481" s="2">
        <v>81</v>
      </c>
    </row>
    <row r="482" spans="1:16" x14ac:dyDescent="0.25">
      <c r="A482" s="5" t="s">
        <v>508</v>
      </c>
      <c r="B482" s="2" t="s">
        <v>15</v>
      </c>
      <c r="C482" s="2">
        <v>161</v>
      </c>
      <c r="D482" s="5" t="s">
        <v>1387</v>
      </c>
      <c r="E482" s="5" t="s">
        <v>1423</v>
      </c>
      <c r="F482" s="6">
        <v>17000</v>
      </c>
      <c r="G482" s="2">
        <v>6490</v>
      </c>
      <c r="H482" s="2">
        <v>6490</v>
      </c>
      <c r="I482" s="2">
        <v>9078</v>
      </c>
      <c r="J482" s="6" t="s">
        <v>23</v>
      </c>
      <c r="K482" s="2">
        <v>6530</v>
      </c>
      <c r="L482" s="2" t="s">
        <v>24</v>
      </c>
      <c r="M482" s="2">
        <v>576</v>
      </c>
      <c r="N482" s="2" t="s">
        <v>27</v>
      </c>
      <c r="O482" s="2">
        <v>1232</v>
      </c>
      <c r="P482" s="2">
        <v>72</v>
      </c>
    </row>
    <row r="483" spans="1:16" x14ac:dyDescent="0.25">
      <c r="A483" s="5" t="s">
        <v>509</v>
      </c>
      <c r="B483" s="2" t="s">
        <v>1</v>
      </c>
      <c r="C483" s="2">
        <v>161</v>
      </c>
      <c r="D483" s="5" t="s">
        <v>1389</v>
      </c>
      <c r="E483" s="5" t="s">
        <v>1424</v>
      </c>
      <c r="F483" s="6">
        <v>11764</v>
      </c>
      <c r="G483" s="2">
        <v>3840</v>
      </c>
      <c r="H483" s="2">
        <v>9746</v>
      </c>
      <c r="I483" s="2">
        <v>5158</v>
      </c>
      <c r="J483" s="6" t="s">
        <v>23</v>
      </c>
      <c r="K483" s="2">
        <v>1242</v>
      </c>
      <c r="L483" s="2" t="s">
        <v>24</v>
      </c>
      <c r="M483" s="2">
        <v>6520</v>
      </c>
      <c r="N483" s="2" t="s">
        <v>27</v>
      </c>
      <c r="O483" s="2">
        <v>576</v>
      </c>
      <c r="P483" s="2">
        <v>77</v>
      </c>
    </row>
    <row r="484" spans="1:16" x14ac:dyDescent="0.25">
      <c r="A484" s="5" t="s">
        <v>510</v>
      </c>
      <c r="B484" s="2" t="s">
        <v>3</v>
      </c>
      <c r="C484" s="2">
        <v>161</v>
      </c>
      <c r="D484" s="5" t="s">
        <v>1391</v>
      </c>
      <c r="E484" s="5" t="s">
        <v>1425</v>
      </c>
      <c r="F484" s="6">
        <v>14372</v>
      </c>
      <c r="G484" s="2">
        <v>7785</v>
      </c>
      <c r="H484" s="2">
        <v>8414</v>
      </c>
      <c r="I484" s="2">
        <v>2544</v>
      </c>
      <c r="J484" s="6" t="s">
        <v>23</v>
      </c>
      <c r="K484" s="2">
        <v>1252</v>
      </c>
      <c r="L484" s="2" t="s">
        <v>24</v>
      </c>
      <c r="M484" s="2">
        <v>576</v>
      </c>
      <c r="N484" s="2" t="s">
        <v>27</v>
      </c>
      <c r="O484" s="2">
        <v>6510</v>
      </c>
      <c r="P484" s="2">
        <v>82</v>
      </c>
    </row>
    <row r="485" spans="1:16" x14ac:dyDescent="0.25">
      <c r="A485" s="5" t="s">
        <v>511</v>
      </c>
      <c r="B485" s="2" t="s">
        <v>15</v>
      </c>
      <c r="C485" s="2">
        <v>162</v>
      </c>
      <c r="D485" s="5" t="s">
        <v>1387</v>
      </c>
      <c r="E485" s="5" t="s">
        <v>1426</v>
      </c>
      <c r="F485" s="6">
        <v>17210</v>
      </c>
      <c r="G485" s="2">
        <v>6571</v>
      </c>
      <c r="H485" s="2">
        <v>6571</v>
      </c>
      <c r="I485" s="2">
        <v>9191</v>
      </c>
      <c r="J485" s="6" t="s">
        <v>23</v>
      </c>
      <c r="K485" s="2">
        <v>6611</v>
      </c>
      <c r="L485" s="2" t="s">
        <v>24</v>
      </c>
      <c r="M485" s="2">
        <v>584</v>
      </c>
      <c r="N485" s="2" t="s">
        <v>27</v>
      </c>
      <c r="O485" s="2">
        <v>1248</v>
      </c>
      <c r="P485" s="2">
        <v>73</v>
      </c>
    </row>
    <row r="486" spans="1:16" x14ac:dyDescent="0.25">
      <c r="A486" s="5" t="s">
        <v>512</v>
      </c>
      <c r="B486" s="2" t="s">
        <v>1</v>
      </c>
      <c r="C486" s="2">
        <v>162</v>
      </c>
      <c r="D486" s="5" t="s">
        <v>1389</v>
      </c>
      <c r="E486" s="5" t="s">
        <v>1427</v>
      </c>
      <c r="F486" s="6">
        <v>11909</v>
      </c>
      <c r="G486" s="2">
        <v>3888</v>
      </c>
      <c r="H486" s="2">
        <v>9867</v>
      </c>
      <c r="I486" s="2">
        <v>5222</v>
      </c>
      <c r="J486" s="6" t="s">
        <v>23</v>
      </c>
      <c r="K486" s="2">
        <v>1258</v>
      </c>
      <c r="L486" s="2" t="s">
        <v>24</v>
      </c>
      <c r="M486" s="2">
        <v>6601</v>
      </c>
      <c r="N486" s="2" t="s">
        <v>27</v>
      </c>
      <c r="O486" s="2">
        <v>584</v>
      </c>
      <c r="P486" s="2">
        <v>78</v>
      </c>
    </row>
    <row r="487" spans="1:16" x14ac:dyDescent="0.25">
      <c r="A487" s="5" t="s">
        <v>513</v>
      </c>
      <c r="B487" s="2" t="s">
        <v>3</v>
      </c>
      <c r="C487" s="2">
        <v>162</v>
      </c>
      <c r="D487" s="5" t="s">
        <v>1391</v>
      </c>
      <c r="E487" s="5" t="s">
        <v>1428</v>
      </c>
      <c r="F487" s="6">
        <v>14550</v>
      </c>
      <c r="G487" s="2">
        <v>7882</v>
      </c>
      <c r="H487" s="2">
        <v>8519</v>
      </c>
      <c r="I487" s="2">
        <v>2576</v>
      </c>
      <c r="J487" s="6" t="s">
        <v>23</v>
      </c>
      <c r="K487" s="2">
        <v>1268</v>
      </c>
      <c r="L487" s="2" t="s">
        <v>24</v>
      </c>
      <c r="M487" s="2">
        <v>584</v>
      </c>
      <c r="N487" s="2" t="s">
        <v>27</v>
      </c>
      <c r="O487" s="2">
        <v>6591</v>
      </c>
      <c r="P487" s="2">
        <v>83</v>
      </c>
    </row>
    <row r="488" spans="1:16" x14ac:dyDescent="0.25">
      <c r="A488" s="5" t="s">
        <v>514</v>
      </c>
      <c r="B488" s="2" t="s">
        <v>15</v>
      </c>
      <c r="C488" s="2">
        <v>163</v>
      </c>
      <c r="D488" s="5" t="s">
        <v>1387</v>
      </c>
      <c r="E488" s="5" t="s">
        <v>1429</v>
      </c>
      <c r="F488" s="6">
        <v>17421</v>
      </c>
      <c r="G488" s="2">
        <v>6652</v>
      </c>
      <c r="H488" s="2">
        <v>6652</v>
      </c>
      <c r="I488" s="2">
        <v>9305</v>
      </c>
      <c r="J488" s="6" t="s">
        <v>23</v>
      </c>
      <c r="K488" s="2">
        <v>6692</v>
      </c>
      <c r="L488" s="2" t="s">
        <v>24</v>
      </c>
      <c r="M488" s="2">
        <v>592</v>
      </c>
      <c r="N488" s="2" t="s">
        <v>27</v>
      </c>
      <c r="O488" s="2">
        <v>1264</v>
      </c>
      <c r="P488" s="2">
        <v>74</v>
      </c>
    </row>
    <row r="489" spans="1:16" x14ac:dyDescent="0.25">
      <c r="A489" s="5" t="s">
        <v>515</v>
      </c>
      <c r="B489" s="2" t="s">
        <v>1</v>
      </c>
      <c r="C489" s="2">
        <v>163</v>
      </c>
      <c r="D489" s="5" t="s">
        <v>1389</v>
      </c>
      <c r="E489" s="5" t="s">
        <v>1430</v>
      </c>
      <c r="F489" s="6">
        <v>12055</v>
      </c>
      <c r="G489" s="2">
        <v>3936</v>
      </c>
      <c r="H489" s="2">
        <v>9989</v>
      </c>
      <c r="I489" s="2">
        <v>5287</v>
      </c>
      <c r="J489" s="6" t="s">
        <v>23</v>
      </c>
      <c r="K489" s="2">
        <v>1274</v>
      </c>
      <c r="L489" s="2" t="s">
        <v>24</v>
      </c>
      <c r="M489" s="2">
        <v>6682</v>
      </c>
      <c r="N489" s="2" t="s">
        <v>27</v>
      </c>
      <c r="O489" s="2">
        <v>592</v>
      </c>
      <c r="P489" s="2">
        <v>79</v>
      </c>
    </row>
    <row r="490" spans="1:16" x14ac:dyDescent="0.25">
      <c r="A490" s="5" t="s">
        <v>516</v>
      </c>
      <c r="B490" s="2" t="s">
        <v>3</v>
      </c>
      <c r="C490" s="2">
        <v>163</v>
      </c>
      <c r="D490" s="5" t="s">
        <v>1391</v>
      </c>
      <c r="E490" s="5" t="s">
        <v>1431</v>
      </c>
      <c r="F490" s="6">
        <v>14729</v>
      </c>
      <c r="G490" s="2">
        <v>7979</v>
      </c>
      <c r="H490" s="2">
        <v>8624</v>
      </c>
      <c r="I490" s="2">
        <v>2608</v>
      </c>
      <c r="J490" s="6" t="s">
        <v>23</v>
      </c>
      <c r="K490" s="2">
        <v>1284</v>
      </c>
      <c r="L490" s="2" t="s">
        <v>24</v>
      </c>
      <c r="M490" s="2">
        <v>592</v>
      </c>
      <c r="N490" s="2" t="s">
        <v>27</v>
      </c>
      <c r="O490" s="2">
        <v>6672</v>
      </c>
      <c r="P490" s="2">
        <v>84</v>
      </c>
    </row>
    <row r="491" spans="1:16" x14ac:dyDescent="0.25">
      <c r="A491" s="5" t="s">
        <v>517</v>
      </c>
      <c r="B491" s="2" t="s">
        <v>15</v>
      </c>
      <c r="C491" s="2">
        <v>164</v>
      </c>
      <c r="D491" s="5" t="s">
        <v>1387</v>
      </c>
      <c r="E491" s="5" t="s">
        <v>1432</v>
      </c>
      <c r="F491" s="6">
        <v>17634</v>
      </c>
      <c r="G491" s="2">
        <v>6734</v>
      </c>
      <c r="H491" s="2">
        <v>6734</v>
      </c>
      <c r="I491" s="2">
        <v>9419</v>
      </c>
      <c r="J491" s="6" t="s">
        <v>23</v>
      </c>
      <c r="K491" s="2">
        <v>6774</v>
      </c>
      <c r="L491" s="2" t="s">
        <v>24</v>
      </c>
      <c r="M491" s="2">
        <v>600</v>
      </c>
      <c r="N491" s="2" t="s">
        <v>27</v>
      </c>
      <c r="O491" s="2">
        <v>1280</v>
      </c>
      <c r="P491" s="2">
        <v>75</v>
      </c>
    </row>
    <row r="492" spans="1:16" x14ac:dyDescent="0.25">
      <c r="A492" s="5" t="s">
        <v>518</v>
      </c>
      <c r="B492" s="2" t="s">
        <v>1</v>
      </c>
      <c r="C492" s="2">
        <v>164</v>
      </c>
      <c r="D492" s="5" t="s">
        <v>1389</v>
      </c>
      <c r="E492" s="5" t="s">
        <v>1433</v>
      </c>
      <c r="F492" s="6">
        <v>12202</v>
      </c>
      <c r="G492" s="2">
        <v>3985</v>
      </c>
      <c r="H492" s="2">
        <v>10112</v>
      </c>
      <c r="I492" s="2">
        <v>5352</v>
      </c>
      <c r="J492" s="6" t="s">
        <v>23</v>
      </c>
      <c r="K492" s="2">
        <v>1290</v>
      </c>
      <c r="L492" s="2" t="s">
        <v>24</v>
      </c>
      <c r="M492" s="2">
        <v>6764</v>
      </c>
      <c r="N492" s="2" t="s">
        <v>27</v>
      </c>
      <c r="O492" s="2">
        <v>600</v>
      </c>
      <c r="P492" s="2">
        <v>80</v>
      </c>
    </row>
    <row r="493" spans="1:16" x14ac:dyDescent="0.25">
      <c r="A493" s="5" t="s">
        <v>519</v>
      </c>
      <c r="B493" s="2" t="s">
        <v>3</v>
      </c>
      <c r="C493" s="2">
        <v>164</v>
      </c>
      <c r="D493" s="5" t="s">
        <v>1391</v>
      </c>
      <c r="E493" s="5" t="s">
        <v>1434</v>
      </c>
      <c r="F493" s="6">
        <v>14909</v>
      </c>
      <c r="G493" s="2">
        <v>8077</v>
      </c>
      <c r="H493" s="2">
        <v>8730</v>
      </c>
      <c r="I493" s="2">
        <v>2640</v>
      </c>
      <c r="J493" s="6" t="s">
        <v>23</v>
      </c>
      <c r="K493" s="2">
        <v>1300</v>
      </c>
      <c r="L493" s="2" t="s">
        <v>24</v>
      </c>
      <c r="M493" s="2">
        <v>600</v>
      </c>
      <c r="N493" s="2" t="s">
        <v>27</v>
      </c>
      <c r="O493" s="2">
        <v>6754</v>
      </c>
      <c r="P493" s="2">
        <v>85</v>
      </c>
    </row>
    <row r="494" spans="1:16" x14ac:dyDescent="0.25">
      <c r="A494" s="5" t="s">
        <v>520</v>
      </c>
      <c r="B494" s="2" t="s">
        <v>15</v>
      </c>
      <c r="C494" s="2">
        <v>165</v>
      </c>
      <c r="D494" s="5" t="s">
        <v>1387</v>
      </c>
      <c r="E494" s="5" t="s">
        <v>1435</v>
      </c>
      <c r="F494" s="6">
        <v>17848</v>
      </c>
      <c r="G494" s="2">
        <v>6816</v>
      </c>
      <c r="H494" s="2">
        <v>6816</v>
      </c>
      <c r="I494" s="2">
        <v>9534</v>
      </c>
      <c r="J494" s="6" t="s">
        <v>23</v>
      </c>
      <c r="K494" s="2">
        <v>6856</v>
      </c>
      <c r="L494" s="2" t="s">
        <v>24</v>
      </c>
      <c r="M494" s="2">
        <v>608</v>
      </c>
      <c r="N494" s="2" t="s">
        <v>27</v>
      </c>
      <c r="O494" s="2">
        <v>1296</v>
      </c>
      <c r="P494" s="2">
        <v>76</v>
      </c>
    </row>
    <row r="495" spans="1:16" x14ac:dyDescent="0.25">
      <c r="A495" s="5" t="s">
        <v>521</v>
      </c>
      <c r="B495" s="2" t="s">
        <v>1</v>
      </c>
      <c r="C495" s="2">
        <v>165</v>
      </c>
      <c r="D495" s="5" t="s">
        <v>1389</v>
      </c>
      <c r="E495" s="5" t="s">
        <v>1436</v>
      </c>
      <c r="F495" s="6">
        <v>12350</v>
      </c>
      <c r="G495" s="2">
        <v>4034</v>
      </c>
      <c r="H495" s="2">
        <v>10235</v>
      </c>
      <c r="I495" s="2">
        <v>5418</v>
      </c>
      <c r="J495" s="6" t="s">
        <v>23</v>
      </c>
      <c r="K495" s="2">
        <v>1306</v>
      </c>
      <c r="L495" s="2" t="s">
        <v>24</v>
      </c>
      <c r="M495" s="2">
        <v>6846</v>
      </c>
      <c r="N495" s="2" t="s">
        <v>27</v>
      </c>
      <c r="O495" s="2">
        <v>608</v>
      </c>
      <c r="P495" s="2">
        <v>81</v>
      </c>
    </row>
    <row r="496" spans="1:16" x14ac:dyDescent="0.25">
      <c r="A496" s="5" t="s">
        <v>522</v>
      </c>
      <c r="B496" s="2" t="s">
        <v>3</v>
      </c>
      <c r="C496" s="2">
        <v>165</v>
      </c>
      <c r="D496" s="5" t="s">
        <v>1391</v>
      </c>
      <c r="E496" s="5" t="s">
        <v>1437</v>
      </c>
      <c r="F496" s="6">
        <v>15090</v>
      </c>
      <c r="G496" s="2">
        <v>8176</v>
      </c>
      <c r="H496" s="2">
        <v>8837</v>
      </c>
      <c r="I496" s="2">
        <v>2673</v>
      </c>
      <c r="J496" s="6" t="s">
        <v>23</v>
      </c>
      <c r="K496" s="2">
        <v>1316</v>
      </c>
      <c r="L496" s="2" t="s">
        <v>24</v>
      </c>
      <c r="M496" s="2">
        <v>608</v>
      </c>
      <c r="N496" s="2" t="s">
        <v>27</v>
      </c>
      <c r="O496" s="2">
        <v>6836</v>
      </c>
      <c r="P496" s="2">
        <v>86</v>
      </c>
    </row>
    <row r="497" spans="1:16" x14ac:dyDescent="0.25">
      <c r="A497" s="5" t="s">
        <v>523</v>
      </c>
      <c r="B497" s="2" t="s">
        <v>15</v>
      </c>
      <c r="C497" s="2">
        <v>166</v>
      </c>
      <c r="D497" s="5" t="s">
        <v>1387</v>
      </c>
      <c r="E497" s="5" t="s">
        <v>1438</v>
      </c>
      <c r="F497" s="6">
        <v>18063</v>
      </c>
      <c r="G497" s="2">
        <v>6899</v>
      </c>
      <c r="H497" s="2">
        <v>6899</v>
      </c>
      <c r="I497" s="2">
        <v>9650</v>
      </c>
      <c r="J497" s="6" t="s">
        <v>23</v>
      </c>
      <c r="K497" s="2">
        <v>6939</v>
      </c>
      <c r="L497" s="2" t="s">
        <v>24</v>
      </c>
      <c r="M497" s="2">
        <v>616</v>
      </c>
      <c r="N497" s="2" t="s">
        <v>27</v>
      </c>
      <c r="O497" s="2">
        <v>1312</v>
      </c>
      <c r="P497" s="2">
        <v>77</v>
      </c>
    </row>
    <row r="498" spans="1:16" x14ac:dyDescent="0.25">
      <c r="A498" s="5" t="s">
        <v>524</v>
      </c>
      <c r="B498" s="2" t="s">
        <v>1</v>
      </c>
      <c r="C498" s="2">
        <v>166</v>
      </c>
      <c r="D498" s="5" t="s">
        <v>1389</v>
      </c>
      <c r="E498" s="5" t="s">
        <v>1439</v>
      </c>
      <c r="F498" s="6">
        <v>12499</v>
      </c>
      <c r="G498" s="2">
        <v>4083</v>
      </c>
      <c r="H498" s="2">
        <v>10359</v>
      </c>
      <c r="I498" s="2">
        <v>5484</v>
      </c>
      <c r="J498" s="6" t="s">
        <v>23</v>
      </c>
      <c r="K498" s="2">
        <v>1322</v>
      </c>
      <c r="L498" s="2" t="s">
        <v>24</v>
      </c>
      <c r="M498" s="2">
        <v>6929</v>
      </c>
      <c r="N498" s="2" t="s">
        <v>27</v>
      </c>
      <c r="O498" s="2">
        <v>616</v>
      </c>
      <c r="P498" s="2">
        <v>82</v>
      </c>
    </row>
    <row r="499" spans="1:16" x14ac:dyDescent="0.25">
      <c r="A499" s="5" t="s">
        <v>525</v>
      </c>
      <c r="B499" s="2" t="s">
        <v>3</v>
      </c>
      <c r="C499" s="2">
        <v>166</v>
      </c>
      <c r="D499" s="5" t="s">
        <v>1391</v>
      </c>
      <c r="E499" s="5" t="s">
        <v>1440</v>
      </c>
      <c r="F499" s="6">
        <v>15272</v>
      </c>
      <c r="G499" s="2">
        <v>8275</v>
      </c>
      <c r="H499" s="2">
        <v>8944</v>
      </c>
      <c r="I499" s="2">
        <v>2706</v>
      </c>
      <c r="J499" s="6" t="s">
        <v>23</v>
      </c>
      <c r="K499" s="2">
        <v>1332</v>
      </c>
      <c r="L499" s="2" t="s">
        <v>24</v>
      </c>
      <c r="M499" s="2">
        <v>616</v>
      </c>
      <c r="N499" s="2" t="s">
        <v>27</v>
      </c>
      <c r="O499" s="2">
        <v>6919</v>
      </c>
      <c r="P499" s="2">
        <v>87</v>
      </c>
    </row>
    <row r="500" spans="1:16" x14ac:dyDescent="0.25">
      <c r="A500" s="5" t="s">
        <v>526</v>
      </c>
      <c r="B500" s="2" t="s">
        <v>15</v>
      </c>
      <c r="C500" s="2">
        <v>167</v>
      </c>
      <c r="D500" s="5" t="s">
        <v>1387</v>
      </c>
      <c r="E500" s="5" t="s">
        <v>1441</v>
      </c>
      <c r="F500" s="6">
        <v>18280</v>
      </c>
      <c r="G500" s="2">
        <v>6982</v>
      </c>
      <c r="H500" s="2">
        <v>6982</v>
      </c>
      <c r="I500" s="2">
        <v>9766</v>
      </c>
      <c r="J500" s="6" t="s">
        <v>23</v>
      </c>
      <c r="K500" s="2">
        <v>7022</v>
      </c>
      <c r="L500" s="2" t="s">
        <v>24</v>
      </c>
      <c r="M500" s="2">
        <v>624</v>
      </c>
      <c r="N500" s="2" t="s">
        <v>27</v>
      </c>
      <c r="O500" s="2">
        <v>1328</v>
      </c>
      <c r="P500" s="2">
        <v>78</v>
      </c>
    </row>
    <row r="501" spans="1:16" x14ac:dyDescent="0.25">
      <c r="A501" s="5" t="s">
        <v>527</v>
      </c>
      <c r="B501" s="2" t="s">
        <v>1</v>
      </c>
      <c r="C501" s="2">
        <v>167</v>
      </c>
      <c r="D501" s="5" t="s">
        <v>1389</v>
      </c>
      <c r="E501" s="5" t="s">
        <v>1442</v>
      </c>
      <c r="F501" s="6">
        <v>12649</v>
      </c>
      <c r="G501" s="2">
        <v>4133</v>
      </c>
      <c r="H501" s="2">
        <v>10484</v>
      </c>
      <c r="I501" s="2">
        <v>5550</v>
      </c>
      <c r="J501" s="6" t="s">
        <v>23</v>
      </c>
      <c r="K501" s="2">
        <v>1338</v>
      </c>
      <c r="L501" s="2" t="s">
        <v>24</v>
      </c>
      <c r="M501" s="2">
        <v>7012</v>
      </c>
      <c r="N501" s="2" t="s">
        <v>27</v>
      </c>
      <c r="O501" s="2">
        <v>624</v>
      </c>
      <c r="P501" s="2">
        <v>83</v>
      </c>
    </row>
    <row r="502" spans="1:16" x14ac:dyDescent="0.25">
      <c r="A502" s="5" t="s">
        <v>528</v>
      </c>
      <c r="B502" s="2" t="s">
        <v>3</v>
      </c>
      <c r="C502" s="2">
        <v>167</v>
      </c>
      <c r="D502" s="5" t="s">
        <v>1391</v>
      </c>
      <c r="E502" s="5" t="s">
        <v>1443</v>
      </c>
      <c r="F502" s="6">
        <v>15455</v>
      </c>
      <c r="G502" s="2">
        <v>8375</v>
      </c>
      <c r="H502" s="2">
        <v>9052</v>
      </c>
      <c r="I502" s="2">
        <v>2739</v>
      </c>
      <c r="J502" s="6" t="s">
        <v>23</v>
      </c>
      <c r="K502" s="2">
        <v>1348</v>
      </c>
      <c r="L502" s="2" t="s">
        <v>24</v>
      </c>
      <c r="M502" s="2">
        <v>624</v>
      </c>
      <c r="N502" s="2" t="s">
        <v>27</v>
      </c>
      <c r="O502" s="2">
        <v>7002</v>
      </c>
      <c r="P502" s="2">
        <v>88</v>
      </c>
    </row>
    <row r="503" spans="1:16" x14ac:dyDescent="0.25">
      <c r="A503" s="5" t="s">
        <v>529</v>
      </c>
      <c r="B503" s="2" t="s">
        <v>15</v>
      </c>
      <c r="C503" s="2">
        <v>168</v>
      </c>
      <c r="D503" s="5" t="s">
        <v>1387</v>
      </c>
      <c r="E503" s="5" t="s">
        <v>1444</v>
      </c>
      <c r="F503" s="6">
        <v>18498</v>
      </c>
      <c r="G503" s="2">
        <v>7066</v>
      </c>
      <c r="H503" s="2">
        <v>7066</v>
      </c>
      <c r="I503" s="2">
        <v>9883</v>
      </c>
      <c r="J503" s="6" t="s">
        <v>23</v>
      </c>
      <c r="K503" s="2">
        <v>7106</v>
      </c>
      <c r="L503" s="2" t="s">
        <v>24</v>
      </c>
      <c r="M503" s="2">
        <v>632</v>
      </c>
      <c r="N503" s="2" t="s">
        <v>27</v>
      </c>
      <c r="O503" s="2">
        <v>1344</v>
      </c>
      <c r="P503" s="2">
        <v>79</v>
      </c>
    </row>
    <row r="504" spans="1:16" x14ac:dyDescent="0.25">
      <c r="A504" s="5" t="s">
        <v>530</v>
      </c>
      <c r="B504" s="2" t="s">
        <v>1</v>
      </c>
      <c r="C504" s="2">
        <v>168</v>
      </c>
      <c r="D504" s="5" t="s">
        <v>1389</v>
      </c>
      <c r="E504" s="5" t="s">
        <v>1445</v>
      </c>
      <c r="F504" s="6">
        <v>12800</v>
      </c>
      <c r="G504" s="2">
        <v>4183</v>
      </c>
      <c r="H504" s="2">
        <v>10610</v>
      </c>
      <c r="I504" s="2">
        <v>5617</v>
      </c>
      <c r="J504" s="6" t="s">
        <v>23</v>
      </c>
      <c r="K504" s="2">
        <v>1354</v>
      </c>
      <c r="L504" s="2" t="s">
        <v>24</v>
      </c>
      <c r="M504" s="2">
        <v>7096</v>
      </c>
      <c r="N504" s="2" t="s">
        <v>27</v>
      </c>
      <c r="O504" s="2">
        <v>632</v>
      </c>
      <c r="P504" s="2">
        <v>84</v>
      </c>
    </row>
    <row r="505" spans="1:16" x14ac:dyDescent="0.25">
      <c r="A505" s="5" t="s">
        <v>531</v>
      </c>
      <c r="B505" s="2" t="s">
        <v>3</v>
      </c>
      <c r="C505" s="2">
        <v>168</v>
      </c>
      <c r="D505" s="5" t="s">
        <v>1391</v>
      </c>
      <c r="E505" s="5" t="s">
        <v>1446</v>
      </c>
      <c r="F505" s="6">
        <v>15639</v>
      </c>
      <c r="G505" s="2">
        <v>8475</v>
      </c>
      <c r="H505" s="2">
        <v>9161</v>
      </c>
      <c r="I505" s="2">
        <v>2772</v>
      </c>
      <c r="J505" s="6" t="s">
        <v>23</v>
      </c>
      <c r="K505" s="2">
        <v>1364</v>
      </c>
      <c r="L505" s="2" t="s">
        <v>24</v>
      </c>
      <c r="M505" s="2">
        <v>632</v>
      </c>
      <c r="N505" s="2" t="s">
        <v>27</v>
      </c>
      <c r="O505" s="2">
        <v>7086</v>
      </c>
      <c r="P505" s="2">
        <v>89</v>
      </c>
    </row>
    <row r="506" spans="1:16" x14ac:dyDescent="0.25">
      <c r="A506" s="5" t="s">
        <v>532</v>
      </c>
      <c r="B506" s="2" t="s">
        <v>15</v>
      </c>
      <c r="C506" s="2">
        <v>169</v>
      </c>
      <c r="D506" s="5" t="s">
        <v>1387</v>
      </c>
      <c r="E506" s="5" t="s">
        <v>1447</v>
      </c>
      <c r="F506" s="6">
        <v>18717</v>
      </c>
      <c r="G506" s="2">
        <v>7150</v>
      </c>
      <c r="H506" s="2">
        <v>7150</v>
      </c>
      <c r="I506" s="2">
        <v>10001</v>
      </c>
      <c r="J506" s="6" t="s">
        <v>23</v>
      </c>
      <c r="K506" s="2">
        <v>7190</v>
      </c>
      <c r="L506" s="2" t="s">
        <v>24</v>
      </c>
      <c r="M506" s="2">
        <v>640</v>
      </c>
      <c r="N506" s="2" t="s">
        <v>27</v>
      </c>
      <c r="O506" s="2">
        <v>1360</v>
      </c>
      <c r="P506" s="2">
        <v>80</v>
      </c>
    </row>
    <row r="507" spans="1:16" x14ac:dyDescent="0.25">
      <c r="A507" s="5" t="s">
        <v>533</v>
      </c>
      <c r="B507" s="2" t="s">
        <v>1</v>
      </c>
      <c r="C507" s="2">
        <v>169</v>
      </c>
      <c r="D507" s="5" t="s">
        <v>1389</v>
      </c>
      <c r="E507" s="5" t="s">
        <v>1448</v>
      </c>
      <c r="F507" s="6">
        <v>12952</v>
      </c>
      <c r="G507" s="2">
        <v>4233</v>
      </c>
      <c r="H507" s="2">
        <v>10736</v>
      </c>
      <c r="I507" s="2">
        <v>5684</v>
      </c>
      <c r="J507" s="6" t="s">
        <v>23</v>
      </c>
      <c r="K507" s="2">
        <v>1370</v>
      </c>
      <c r="L507" s="2" t="s">
        <v>24</v>
      </c>
      <c r="M507" s="2">
        <v>7180</v>
      </c>
      <c r="N507" s="2" t="s">
        <v>27</v>
      </c>
      <c r="O507" s="2">
        <v>640</v>
      </c>
      <c r="P507" s="2">
        <v>85</v>
      </c>
    </row>
    <row r="508" spans="1:16" x14ac:dyDescent="0.25">
      <c r="A508" s="5" t="s">
        <v>534</v>
      </c>
      <c r="B508" s="2" t="s">
        <v>3</v>
      </c>
      <c r="C508" s="2">
        <v>169</v>
      </c>
      <c r="D508" s="5" t="s">
        <v>1391</v>
      </c>
      <c r="E508" s="5" t="s">
        <v>1449</v>
      </c>
      <c r="F508" s="6">
        <v>15824</v>
      </c>
      <c r="G508" s="2">
        <v>8576</v>
      </c>
      <c r="H508" s="2">
        <v>9270</v>
      </c>
      <c r="I508" s="2">
        <v>2805</v>
      </c>
      <c r="J508" s="6" t="s">
        <v>23</v>
      </c>
      <c r="K508" s="2">
        <v>1380</v>
      </c>
      <c r="L508" s="2" t="s">
        <v>24</v>
      </c>
      <c r="M508" s="2">
        <v>640</v>
      </c>
      <c r="N508" s="2" t="s">
        <v>27</v>
      </c>
      <c r="O508" s="2">
        <v>7170</v>
      </c>
      <c r="P508" s="2">
        <v>90</v>
      </c>
    </row>
    <row r="509" spans="1:16" x14ac:dyDescent="0.25">
      <c r="A509" s="5" t="s">
        <v>535</v>
      </c>
      <c r="B509" s="2" t="s">
        <v>15</v>
      </c>
      <c r="C509" s="2">
        <v>170</v>
      </c>
      <c r="D509" s="5" t="s">
        <v>1387</v>
      </c>
      <c r="E509" s="5" t="s">
        <v>1450</v>
      </c>
      <c r="F509" s="6">
        <v>18938</v>
      </c>
      <c r="G509" s="2">
        <v>7235</v>
      </c>
      <c r="H509" s="2">
        <v>7235</v>
      </c>
      <c r="I509" s="2">
        <v>10120</v>
      </c>
      <c r="J509" s="6" t="s">
        <v>23</v>
      </c>
      <c r="K509" s="2">
        <v>7275</v>
      </c>
      <c r="L509" s="2" t="s">
        <v>24</v>
      </c>
      <c r="M509" s="2">
        <v>648</v>
      </c>
      <c r="N509" s="2" t="s">
        <v>27</v>
      </c>
      <c r="O509" s="2">
        <v>1377</v>
      </c>
      <c r="P509" s="2">
        <v>81</v>
      </c>
    </row>
    <row r="510" spans="1:16" x14ac:dyDescent="0.25">
      <c r="A510" s="5" t="s">
        <v>536</v>
      </c>
      <c r="B510" s="2" t="s">
        <v>1</v>
      </c>
      <c r="C510" s="2">
        <v>170</v>
      </c>
      <c r="D510" s="5" t="s">
        <v>1389</v>
      </c>
      <c r="E510" s="5" t="s">
        <v>1451</v>
      </c>
      <c r="F510" s="6">
        <v>13105</v>
      </c>
      <c r="G510" s="2">
        <v>4284</v>
      </c>
      <c r="H510" s="2">
        <v>10863</v>
      </c>
      <c r="I510" s="2">
        <v>5752</v>
      </c>
      <c r="J510" s="6" t="s">
        <v>23</v>
      </c>
      <c r="K510" s="2">
        <v>1387</v>
      </c>
      <c r="L510" s="2" t="s">
        <v>24</v>
      </c>
      <c r="M510" s="2">
        <v>7265</v>
      </c>
      <c r="N510" s="2" t="s">
        <v>27</v>
      </c>
      <c r="O510" s="2">
        <v>648</v>
      </c>
      <c r="P510" s="2">
        <v>86</v>
      </c>
    </row>
    <row r="511" spans="1:16" x14ac:dyDescent="0.25">
      <c r="A511" s="5" t="s">
        <v>537</v>
      </c>
      <c r="B511" s="2" t="s">
        <v>3</v>
      </c>
      <c r="C511" s="2">
        <v>170</v>
      </c>
      <c r="D511" s="5" t="s">
        <v>1391</v>
      </c>
      <c r="E511" s="5" t="s">
        <v>1452</v>
      </c>
      <c r="F511" s="6">
        <v>16011</v>
      </c>
      <c r="G511" s="2">
        <v>8678</v>
      </c>
      <c r="H511" s="2">
        <v>9380</v>
      </c>
      <c r="I511" s="2">
        <v>2839</v>
      </c>
      <c r="J511" s="6" t="s">
        <v>23</v>
      </c>
      <c r="K511" s="2">
        <v>1397</v>
      </c>
      <c r="L511" s="2" t="s">
        <v>24</v>
      </c>
      <c r="M511" s="2">
        <v>648</v>
      </c>
      <c r="N511" s="2" t="s">
        <v>27</v>
      </c>
      <c r="O511" s="2">
        <v>7255</v>
      </c>
      <c r="P511" s="2">
        <v>91</v>
      </c>
    </row>
    <row r="512" spans="1:16" x14ac:dyDescent="0.25">
      <c r="A512" s="5" t="s">
        <v>538</v>
      </c>
      <c r="B512" s="2" t="s">
        <v>15</v>
      </c>
      <c r="C512" s="2">
        <v>171</v>
      </c>
      <c r="D512" s="5" t="s">
        <v>1387</v>
      </c>
      <c r="E512" s="5" t="s">
        <v>1453</v>
      </c>
      <c r="F512" s="6">
        <v>19160</v>
      </c>
      <c r="G512" s="2">
        <v>7320</v>
      </c>
      <c r="H512" s="2">
        <v>7320</v>
      </c>
      <c r="I512" s="2">
        <v>10239</v>
      </c>
      <c r="J512" s="6" t="s">
        <v>23</v>
      </c>
      <c r="K512" s="2">
        <v>7360</v>
      </c>
      <c r="L512" s="2" t="s">
        <v>24</v>
      </c>
      <c r="M512" s="2">
        <v>656</v>
      </c>
      <c r="N512" s="2" t="s">
        <v>27</v>
      </c>
      <c r="O512" s="2">
        <v>1394</v>
      </c>
      <c r="P512" s="2">
        <v>82</v>
      </c>
    </row>
    <row r="513" spans="1:16" x14ac:dyDescent="0.25">
      <c r="A513" s="5" t="s">
        <v>539</v>
      </c>
      <c r="B513" s="2" t="s">
        <v>1</v>
      </c>
      <c r="C513" s="2">
        <v>171</v>
      </c>
      <c r="D513" s="5" t="s">
        <v>1389</v>
      </c>
      <c r="E513" s="5" t="s">
        <v>1454</v>
      </c>
      <c r="F513" s="6">
        <v>13258</v>
      </c>
      <c r="G513" s="2">
        <v>4335</v>
      </c>
      <c r="H513" s="2">
        <v>10991</v>
      </c>
      <c r="I513" s="2">
        <v>5820</v>
      </c>
      <c r="J513" s="6" t="s">
        <v>23</v>
      </c>
      <c r="K513" s="2">
        <v>1404</v>
      </c>
      <c r="L513" s="2" t="s">
        <v>24</v>
      </c>
      <c r="M513" s="2">
        <v>7350</v>
      </c>
      <c r="N513" s="2" t="s">
        <v>27</v>
      </c>
      <c r="O513" s="2">
        <v>656</v>
      </c>
      <c r="P513" s="2">
        <v>87</v>
      </c>
    </row>
    <row r="514" spans="1:16" x14ac:dyDescent="0.25">
      <c r="A514" s="5" t="s">
        <v>540</v>
      </c>
      <c r="B514" s="2" t="s">
        <v>3</v>
      </c>
      <c r="C514" s="2">
        <v>171</v>
      </c>
      <c r="D514" s="5" t="s">
        <v>1391</v>
      </c>
      <c r="E514" s="5" t="s">
        <v>1455</v>
      </c>
      <c r="F514" s="6">
        <v>16199</v>
      </c>
      <c r="G514" s="2">
        <v>8780</v>
      </c>
      <c r="H514" s="2">
        <v>9491</v>
      </c>
      <c r="I514" s="2">
        <v>2873</v>
      </c>
      <c r="J514" s="6" t="s">
        <v>23</v>
      </c>
      <c r="K514" s="2">
        <v>1414</v>
      </c>
      <c r="L514" s="2" t="s">
        <v>24</v>
      </c>
      <c r="M514" s="2">
        <v>656</v>
      </c>
      <c r="N514" s="2" t="s">
        <v>27</v>
      </c>
      <c r="O514" s="2">
        <v>7340</v>
      </c>
      <c r="P514" s="2">
        <v>92</v>
      </c>
    </row>
    <row r="515" spans="1:16" x14ac:dyDescent="0.25">
      <c r="A515" s="5" t="s">
        <v>541</v>
      </c>
      <c r="B515" s="2" t="s">
        <v>15</v>
      </c>
      <c r="C515" s="2">
        <v>172</v>
      </c>
      <c r="D515" s="5" t="s">
        <v>1387</v>
      </c>
      <c r="E515" s="5" t="s">
        <v>1456</v>
      </c>
      <c r="F515" s="6">
        <v>19383</v>
      </c>
      <c r="G515" s="2">
        <v>7406</v>
      </c>
      <c r="H515" s="2">
        <v>7406</v>
      </c>
      <c r="I515" s="2">
        <v>10359</v>
      </c>
      <c r="J515" s="6" t="s">
        <v>23</v>
      </c>
      <c r="K515" s="2">
        <v>7446</v>
      </c>
      <c r="L515" s="2" t="s">
        <v>24</v>
      </c>
      <c r="M515" s="2">
        <v>664</v>
      </c>
      <c r="N515" s="2" t="s">
        <v>27</v>
      </c>
      <c r="O515" s="2">
        <v>1411</v>
      </c>
      <c r="P515" s="2">
        <v>83</v>
      </c>
    </row>
    <row r="516" spans="1:16" x14ac:dyDescent="0.25">
      <c r="A516" s="5" t="s">
        <v>542</v>
      </c>
      <c r="B516" s="2" t="s">
        <v>1</v>
      </c>
      <c r="C516" s="2">
        <v>172</v>
      </c>
      <c r="D516" s="5" t="s">
        <v>1389</v>
      </c>
      <c r="E516" s="5" t="s">
        <v>1457</v>
      </c>
      <c r="F516" s="6">
        <v>13412</v>
      </c>
      <c r="G516" s="2">
        <v>4386</v>
      </c>
      <c r="H516" s="2">
        <v>11120</v>
      </c>
      <c r="I516" s="2">
        <v>5888</v>
      </c>
      <c r="J516" s="6" t="s">
        <v>23</v>
      </c>
      <c r="K516" s="2">
        <v>1421</v>
      </c>
      <c r="L516" s="2" t="s">
        <v>24</v>
      </c>
      <c r="M516" s="2">
        <v>7436</v>
      </c>
      <c r="N516" s="2" t="s">
        <v>27</v>
      </c>
      <c r="O516" s="2">
        <v>664</v>
      </c>
      <c r="P516" s="2">
        <v>88</v>
      </c>
    </row>
    <row r="517" spans="1:16" x14ac:dyDescent="0.25">
      <c r="A517" s="5" t="s">
        <v>543</v>
      </c>
      <c r="B517" s="2" t="s">
        <v>3</v>
      </c>
      <c r="C517" s="2">
        <v>172</v>
      </c>
      <c r="D517" s="5" t="s">
        <v>1391</v>
      </c>
      <c r="E517" s="5" t="s">
        <v>1458</v>
      </c>
      <c r="F517" s="6">
        <v>16388</v>
      </c>
      <c r="G517" s="2">
        <v>8883</v>
      </c>
      <c r="H517" s="2">
        <v>9602</v>
      </c>
      <c r="I517" s="2">
        <v>2907</v>
      </c>
      <c r="J517" s="6" t="s">
        <v>23</v>
      </c>
      <c r="K517" s="2">
        <v>1431</v>
      </c>
      <c r="L517" s="2" t="s">
        <v>24</v>
      </c>
      <c r="M517" s="2">
        <v>664</v>
      </c>
      <c r="N517" s="2" t="s">
        <v>27</v>
      </c>
      <c r="O517" s="2">
        <v>7426</v>
      </c>
      <c r="P517" s="2">
        <v>93</v>
      </c>
    </row>
    <row r="518" spans="1:16" x14ac:dyDescent="0.25">
      <c r="A518" s="5" t="s">
        <v>544</v>
      </c>
      <c r="B518" s="2" t="s">
        <v>15</v>
      </c>
      <c r="C518" s="2">
        <v>173</v>
      </c>
      <c r="D518" s="5" t="s">
        <v>1387</v>
      </c>
      <c r="E518" s="5" t="s">
        <v>1459</v>
      </c>
      <c r="F518" s="6">
        <v>19607</v>
      </c>
      <c r="G518" s="2">
        <v>7492</v>
      </c>
      <c r="H518" s="2">
        <v>7492</v>
      </c>
      <c r="I518" s="2">
        <v>10480</v>
      </c>
      <c r="J518" s="6" t="s">
        <v>23</v>
      </c>
      <c r="K518" s="2">
        <v>7532</v>
      </c>
      <c r="L518" s="2" t="s">
        <v>24</v>
      </c>
      <c r="M518" s="2">
        <v>672</v>
      </c>
      <c r="N518" s="2" t="s">
        <v>27</v>
      </c>
      <c r="O518" s="2">
        <v>1428</v>
      </c>
      <c r="P518" s="2">
        <v>84</v>
      </c>
    </row>
    <row r="519" spans="1:16" x14ac:dyDescent="0.25">
      <c r="A519" s="5" t="s">
        <v>545</v>
      </c>
      <c r="B519" s="2" t="s">
        <v>1</v>
      </c>
      <c r="C519" s="2">
        <v>173</v>
      </c>
      <c r="D519" s="5" t="s">
        <v>1389</v>
      </c>
      <c r="E519" s="5" t="s">
        <v>1460</v>
      </c>
      <c r="F519" s="6">
        <v>13567</v>
      </c>
      <c r="G519" s="2">
        <v>4437</v>
      </c>
      <c r="H519" s="2">
        <v>11249</v>
      </c>
      <c r="I519" s="2">
        <v>5957</v>
      </c>
      <c r="J519" s="6" t="s">
        <v>23</v>
      </c>
      <c r="K519" s="2">
        <v>1438</v>
      </c>
      <c r="L519" s="2" t="s">
        <v>24</v>
      </c>
      <c r="M519" s="2">
        <v>7522</v>
      </c>
      <c r="N519" s="2" t="s">
        <v>27</v>
      </c>
      <c r="O519" s="2">
        <v>672</v>
      </c>
      <c r="P519" s="2">
        <v>89</v>
      </c>
    </row>
    <row r="520" spans="1:16" x14ac:dyDescent="0.25">
      <c r="A520" s="5" t="s">
        <v>546</v>
      </c>
      <c r="B520" s="2" t="s">
        <v>3</v>
      </c>
      <c r="C520" s="2">
        <v>173</v>
      </c>
      <c r="D520" s="5" t="s">
        <v>1391</v>
      </c>
      <c r="E520" s="5" t="s">
        <v>1461</v>
      </c>
      <c r="F520" s="6">
        <v>16578</v>
      </c>
      <c r="G520" s="2">
        <v>8986</v>
      </c>
      <c r="H520" s="2">
        <v>9714</v>
      </c>
      <c r="I520" s="2">
        <v>2941</v>
      </c>
      <c r="J520" s="6" t="s">
        <v>23</v>
      </c>
      <c r="K520" s="2">
        <v>1448</v>
      </c>
      <c r="L520" s="2" t="s">
        <v>24</v>
      </c>
      <c r="M520" s="2">
        <v>672</v>
      </c>
      <c r="N520" s="2" t="s">
        <v>27</v>
      </c>
      <c r="O520" s="2">
        <v>7512</v>
      </c>
      <c r="P520" s="2">
        <v>94</v>
      </c>
    </row>
    <row r="521" spans="1:16" x14ac:dyDescent="0.25">
      <c r="A521" s="5" t="s">
        <v>547</v>
      </c>
      <c r="B521" s="2" t="s">
        <v>15</v>
      </c>
      <c r="C521" s="2">
        <v>174</v>
      </c>
      <c r="D521" s="5" t="s">
        <v>1387</v>
      </c>
      <c r="E521" s="5" t="s">
        <v>1462</v>
      </c>
      <c r="F521" s="6">
        <v>19833</v>
      </c>
      <c r="G521" s="2">
        <v>7579</v>
      </c>
      <c r="H521" s="2">
        <v>7579</v>
      </c>
      <c r="I521" s="2">
        <v>10601</v>
      </c>
      <c r="J521" s="6" t="s">
        <v>23</v>
      </c>
      <c r="K521" s="2">
        <v>7619</v>
      </c>
      <c r="L521" s="2" t="s">
        <v>24</v>
      </c>
      <c r="M521" s="2">
        <v>680</v>
      </c>
      <c r="N521" s="2" t="s">
        <v>27</v>
      </c>
      <c r="O521" s="2">
        <v>1445</v>
      </c>
      <c r="P521" s="2">
        <v>85</v>
      </c>
    </row>
    <row r="522" spans="1:16" x14ac:dyDescent="0.25">
      <c r="A522" s="5" t="s">
        <v>548</v>
      </c>
      <c r="B522" s="2" t="s">
        <v>1</v>
      </c>
      <c r="C522" s="2">
        <v>174</v>
      </c>
      <c r="D522" s="5" t="s">
        <v>1389</v>
      </c>
      <c r="E522" s="5" t="s">
        <v>1463</v>
      </c>
      <c r="F522" s="6">
        <v>13723</v>
      </c>
      <c r="G522" s="2">
        <v>4489</v>
      </c>
      <c r="H522" s="2">
        <v>11379</v>
      </c>
      <c r="I522" s="2">
        <v>6026</v>
      </c>
      <c r="J522" s="6" t="s">
        <v>23</v>
      </c>
      <c r="K522" s="2">
        <v>1455</v>
      </c>
      <c r="L522" s="2" t="s">
        <v>24</v>
      </c>
      <c r="M522" s="2">
        <v>7609</v>
      </c>
      <c r="N522" s="2" t="s">
        <v>27</v>
      </c>
      <c r="O522" s="2">
        <v>680</v>
      </c>
      <c r="P522" s="2">
        <v>90</v>
      </c>
    </row>
    <row r="523" spans="1:16" x14ac:dyDescent="0.25">
      <c r="A523" s="5" t="s">
        <v>549</v>
      </c>
      <c r="B523" s="2" t="s">
        <v>3</v>
      </c>
      <c r="C523" s="2">
        <v>174</v>
      </c>
      <c r="D523" s="5" t="s">
        <v>1391</v>
      </c>
      <c r="E523" s="5" t="s">
        <v>1464</v>
      </c>
      <c r="F523" s="6">
        <v>16769</v>
      </c>
      <c r="G523" s="2">
        <v>9090</v>
      </c>
      <c r="H523" s="2">
        <v>9827</v>
      </c>
      <c r="I523" s="2">
        <v>2975</v>
      </c>
      <c r="J523" s="6" t="s">
        <v>23</v>
      </c>
      <c r="K523" s="2">
        <v>1465</v>
      </c>
      <c r="L523" s="2" t="s">
        <v>24</v>
      </c>
      <c r="M523" s="2">
        <v>680</v>
      </c>
      <c r="N523" s="2" t="s">
        <v>27</v>
      </c>
      <c r="O523" s="2">
        <v>7599</v>
      </c>
      <c r="P523" s="2">
        <v>95</v>
      </c>
    </row>
    <row r="524" spans="1:16" x14ac:dyDescent="0.25">
      <c r="A524" s="5" t="s">
        <v>550</v>
      </c>
      <c r="B524" s="2" t="s">
        <v>15</v>
      </c>
      <c r="C524" s="2">
        <v>175</v>
      </c>
      <c r="D524" s="5" t="s">
        <v>1465</v>
      </c>
      <c r="E524" s="5" t="s">
        <v>1466</v>
      </c>
      <c r="F524" s="6">
        <v>20060</v>
      </c>
      <c r="G524" s="2">
        <v>7666</v>
      </c>
      <c r="H524" s="2">
        <v>7666</v>
      </c>
      <c r="I524" s="2">
        <v>10723</v>
      </c>
      <c r="J524" s="6" t="s">
        <v>23</v>
      </c>
      <c r="K524" s="2">
        <v>7706</v>
      </c>
      <c r="L524" s="2" t="s">
        <v>24</v>
      </c>
      <c r="M524" s="2">
        <v>688</v>
      </c>
      <c r="N524" s="2" t="s">
        <v>27</v>
      </c>
      <c r="O524" s="2">
        <v>1462</v>
      </c>
      <c r="P524" s="2">
        <v>86</v>
      </c>
    </row>
    <row r="525" spans="1:16" x14ac:dyDescent="0.25">
      <c r="A525" s="5" t="s">
        <v>551</v>
      </c>
      <c r="B525" s="2" t="s">
        <v>1</v>
      </c>
      <c r="C525" s="2">
        <v>175</v>
      </c>
      <c r="D525" s="5" t="s">
        <v>1467</v>
      </c>
      <c r="E525" s="5" t="s">
        <v>1468</v>
      </c>
      <c r="F525" s="6">
        <v>13880</v>
      </c>
      <c r="G525" s="2">
        <v>4541</v>
      </c>
      <c r="H525" s="2">
        <v>11510</v>
      </c>
      <c r="I525" s="2">
        <v>6096</v>
      </c>
      <c r="J525" s="6" t="s">
        <v>23</v>
      </c>
      <c r="K525" s="2">
        <v>1472</v>
      </c>
      <c r="L525" s="2" t="s">
        <v>24</v>
      </c>
      <c r="M525" s="2">
        <v>7696</v>
      </c>
      <c r="N525" s="2" t="s">
        <v>27</v>
      </c>
      <c r="O525" s="2">
        <v>688</v>
      </c>
      <c r="P525" s="2">
        <v>91</v>
      </c>
    </row>
    <row r="526" spans="1:16" x14ac:dyDescent="0.25">
      <c r="A526" s="5" t="s">
        <v>552</v>
      </c>
      <c r="B526" s="2" t="s">
        <v>3</v>
      </c>
      <c r="C526" s="2">
        <v>175</v>
      </c>
      <c r="D526" s="5" t="s">
        <v>1469</v>
      </c>
      <c r="E526" s="5" t="s">
        <v>1470</v>
      </c>
      <c r="F526" s="6">
        <v>16961</v>
      </c>
      <c r="G526" s="2">
        <v>9195</v>
      </c>
      <c r="H526" s="2">
        <v>9940</v>
      </c>
      <c r="I526" s="2">
        <v>3010</v>
      </c>
      <c r="J526" s="6" t="s">
        <v>23</v>
      </c>
      <c r="K526" s="2">
        <v>1482</v>
      </c>
      <c r="L526" s="2" t="s">
        <v>24</v>
      </c>
      <c r="M526" s="2">
        <v>688</v>
      </c>
      <c r="N526" s="2" t="s">
        <v>27</v>
      </c>
      <c r="O526" s="2">
        <v>7686</v>
      </c>
      <c r="P526" s="2">
        <v>96</v>
      </c>
    </row>
    <row r="527" spans="1:16" x14ac:dyDescent="0.25">
      <c r="A527" s="5" t="s">
        <v>553</v>
      </c>
      <c r="B527" s="2" t="s">
        <v>15</v>
      </c>
      <c r="C527" s="2">
        <v>176</v>
      </c>
      <c r="D527" s="5" t="s">
        <v>1465</v>
      </c>
      <c r="E527" s="5" t="s">
        <v>1471</v>
      </c>
      <c r="F527" s="6">
        <v>20288</v>
      </c>
      <c r="G527" s="2">
        <v>7754</v>
      </c>
      <c r="H527" s="2">
        <v>7754</v>
      </c>
      <c r="I527" s="2">
        <v>10846</v>
      </c>
      <c r="J527" s="6" t="s">
        <v>23</v>
      </c>
      <c r="K527" s="2">
        <v>7794</v>
      </c>
      <c r="L527" s="2" t="s">
        <v>24</v>
      </c>
      <c r="M527" s="2">
        <v>696</v>
      </c>
      <c r="N527" s="2" t="s">
        <v>27</v>
      </c>
      <c r="O527" s="2">
        <v>1479</v>
      </c>
      <c r="P527" s="2">
        <v>87</v>
      </c>
    </row>
    <row r="528" spans="1:16" x14ac:dyDescent="0.25">
      <c r="A528" s="5" t="s">
        <v>554</v>
      </c>
      <c r="B528" s="2" t="s">
        <v>1</v>
      </c>
      <c r="C528" s="2">
        <v>176</v>
      </c>
      <c r="D528" s="5" t="s">
        <v>1467</v>
      </c>
      <c r="E528" s="5" t="s">
        <v>1472</v>
      </c>
      <c r="F528" s="6">
        <v>14038</v>
      </c>
      <c r="G528" s="2">
        <v>4593</v>
      </c>
      <c r="H528" s="2">
        <v>11642</v>
      </c>
      <c r="I528" s="2">
        <v>6166</v>
      </c>
      <c r="J528" s="6" t="s">
        <v>23</v>
      </c>
      <c r="K528" s="2">
        <v>1489</v>
      </c>
      <c r="L528" s="2" t="s">
        <v>24</v>
      </c>
      <c r="M528" s="2">
        <v>7784</v>
      </c>
      <c r="N528" s="2" t="s">
        <v>27</v>
      </c>
      <c r="O528" s="2">
        <v>696</v>
      </c>
      <c r="P528" s="2">
        <v>92</v>
      </c>
    </row>
    <row r="529" spans="1:16" x14ac:dyDescent="0.25">
      <c r="A529" s="5" t="s">
        <v>555</v>
      </c>
      <c r="B529" s="2" t="s">
        <v>3</v>
      </c>
      <c r="C529" s="2">
        <v>176</v>
      </c>
      <c r="D529" s="5" t="s">
        <v>1469</v>
      </c>
      <c r="E529" s="5" t="s">
        <v>1473</v>
      </c>
      <c r="F529" s="6">
        <v>17154</v>
      </c>
      <c r="G529" s="2">
        <v>9300</v>
      </c>
      <c r="H529" s="2">
        <v>10054</v>
      </c>
      <c r="I529" s="2">
        <v>3045</v>
      </c>
      <c r="J529" s="6" t="s">
        <v>23</v>
      </c>
      <c r="K529" s="2">
        <v>1499</v>
      </c>
      <c r="L529" s="2" t="s">
        <v>24</v>
      </c>
      <c r="M529" s="2">
        <v>696</v>
      </c>
      <c r="N529" s="2" t="s">
        <v>27</v>
      </c>
      <c r="O529" s="2">
        <v>7774</v>
      </c>
      <c r="P529" s="2">
        <v>97</v>
      </c>
    </row>
    <row r="530" spans="1:16" x14ac:dyDescent="0.25">
      <c r="A530" s="5" t="s">
        <v>556</v>
      </c>
      <c r="B530" s="2" t="s">
        <v>15</v>
      </c>
      <c r="C530" s="2">
        <v>177</v>
      </c>
      <c r="D530" s="5" t="s">
        <v>1465</v>
      </c>
      <c r="E530" s="5" t="s">
        <v>1474</v>
      </c>
      <c r="F530" s="6">
        <v>20518</v>
      </c>
      <c r="G530" s="2">
        <v>7842</v>
      </c>
      <c r="H530" s="2">
        <v>7842</v>
      </c>
      <c r="I530" s="2">
        <v>10969</v>
      </c>
      <c r="J530" s="6" t="s">
        <v>23</v>
      </c>
      <c r="K530" s="2">
        <v>7882</v>
      </c>
      <c r="L530" s="2" t="s">
        <v>24</v>
      </c>
      <c r="M530" s="2">
        <v>704</v>
      </c>
      <c r="N530" s="2" t="s">
        <v>27</v>
      </c>
      <c r="O530" s="2">
        <v>1496</v>
      </c>
      <c r="P530" s="2">
        <v>88</v>
      </c>
    </row>
    <row r="531" spans="1:16" x14ac:dyDescent="0.25">
      <c r="A531" s="5" t="s">
        <v>557</v>
      </c>
      <c r="B531" s="2" t="s">
        <v>1</v>
      </c>
      <c r="C531" s="2">
        <v>177</v>
      </c>
      <c r="D531" s="5" t="s">
        <v>1467</v>
      </c>
      <c r="E531" s="5" t="s">
        <v>1475</v>
      </c>
      <c r="F531" s="6">
        <v>14197</v>
      </c>
      <c r="G531" s="2">
        <v>4646</v>
      </c>
      <c r="H531" s="2">
        <v>11774</v>
      </c>
      <c r="I531" s="2">
        <v>6236</v>
      </c>
      <c r="J531" s="6" t="s">
        <v>23</v>
      </c>
      <c r="K531" s="2">
        <v>1506</v>
      </c>
      <c r="L531" s="2" t="s">
        <v>24</v>
      </c>
      <c r="M531" s="2">
        <v>7872</v>
      </c>
      <c r="N531" s="2" t="s">
        <v>27</v>
      </c>
      <c r="O531" s="2">
        <v>704</v>
      </c>
      <c r="P531" s="2">
        <v>93</v>
      </c>
    </row>
    <row r="532" spans="1:16" x14ac:dyDescent="0.25">
      <c r="A532" s="5" t="s">
        <v>558</v>
      </c>
      <c r="B532" s="2" t="s">
        <v>3</v>
      </c>
      <c r="C532" s="2">
        <v>177</v>
      </c>
      <c r="D532" s="5" t="s">
        <v>1469</v>
      </c>
      <c r="E532" s="5" t="s">
        <v>1476</v>
      </c>
      <c r="F532" s="6">
        <v>17348</v>
      </c>
      <c r="G532" s="2">
        <v>9406</v>
      </c>
      <c r="H532" s="2">
        <v>10169</v>
      </c>
      <c r="I532" s="2">
        <v>3080</v>
      </c>
      <c r="J532" s="6" t="s">
        <v>23</v>
      </c>
      <c r="K532" s="2">
        <v>1516</v>
      </c>
      <c r="L532" s="2" t="s">
        <v>24</v>
      </c>
      <c r="M532" s="2">
        <v>704</v>
      </c>
      <c r="N532" s="2" t="s">
        <v>27</v>
      </c>
      <c r="O532" s="2">
        <v>7862</v>
      </c>
      <c r="P532" s="2">
        <v>98</v>
      </c>
    </row>
    <row r="533" spans="1:16" x14ac:dyDescent="0.25">
      <c r="A533" s="5" t="s">
        <v>559</v>
      </c>
      <c r="B533" s="2" t="s">
        <v>15</v>
      </c>
      <c r="C533" s="2">
        <v>178</v>
      </c>
      <c r="D533" s="5" t="s">
        <v>1465</v>
      </c>
      <c r="E533" s="5" t="s">
        <v>1477</v>
      </c>
      <c r="F533" s="6">
        <v>20749</v>
      </c>
      <c r="G533" s="2">
        <v>7931</v>
      </c>
      <c r="H533" s="2">
        <v>7931</v>
      </c>
      <c r="I533" s="2">
        <v>11093</v>
      </c>
      <c r="J533" s="6" t="s">
        <v>23</v>
      </c>
      <c r="K533" s="2">
        <v>7971</v>
      </c>
      <c r="L533" s="2" t="s">
        <v>24</v>
      </c>
      <c r="M533" s="2">
        <v>712</v>
      </c>
      <c r="N533" s="2" t="s">
        <v>27</v>
      </c>
      <c r="O533" s="2">
        <v>1513</v>
      </c>
      <c r="P533" s="2">
        <v>89</v>
      </c>
    </row>
    <row r="534" spans="1:16" x14ac:dyDescent="0.25">
      <c r="A534" s="5" t="s">
        <v>560</v>
      </c>
      <c r="B534" s="2" t="s">
        <v>1</v>
      </c>
      <c r="C534" s="2">
        <v>178</v>
      </c>
      <c r="D534" s="5" t="s">
        <v>1467</v>
      </c>
      <c r="E534" s="5" t="s">
        <v>1478</v>
      </c>
      <c r="F534" s="6">
        <v>14357</v>
      </c>
      <c r="G534" s="2">
        <v>4699</v>
      </c>
      <c r="H534" s="2">
        <v>11907</v>
      </c>
      <c r="I534" s="2">
        <v>6307</v>
      </c>
      <c r="J534" s="6" t="s">
        <v>23</v>
      </c>
      <c r="K534" s="2">
        <v>1523</v>
      </c>
      <c r="L534" s="2" t="s">
        <v>24</v>
      </c>
      <c r="M534" s="2">
        <v>7961</v>
      </c>
      <c r="N534" s="2" t="s">
        <v>27</v>
      </c>
      <c r="O534" s="2">
        <v>712</v>
      </c>
      <c r="P534" s="2">
        <v>94</v>
      </c>
    </row>
    <row r="535" spans="1:16" x14ac:dyDescent="0.25">
      <c r="A535" s="5" t="s">
        <v>561</v>
      </c>
      <c r="B535" s="2" t="s">
        <v>3</v>
      </c>
      <c r="C535" s="2">
        <v>178</v>
      </c>
      <c r="D535" s="5" t="s">
        <v>1469</v>
      </c>
      <c r="E535" s="5" t="s">
        <v>1479</v>
      </c>
      <c r="F535" s="6">
        <v>17543</v>
      </c>
      <c r="G535" s="2">
        <v>9512</v>
      </c>
      <c r="H535" s="2">
        <v>10284</v>
      </c>
      <c r="I535" s="2">
        <v>3115</v>
      </c>
      <c r="J535" s="6" t="s">
        <v>23</v>
      </c>
      <c r="K535" s="2">
        <v>1533</v>
      </c>
      <c r="L535" s="2" t="s">
        <v>24</v>
      </c>
      <c r="M535" s="2">
        <v>712</v>
      </c>
      <c r="N535" s="2" t="s">
        <v>27</v>
      </c>
      <c r="O535" s="2">
        <v>7951</v>
      </c>
      <c r="P535" s="2">
        <v>99</v>
      </c>
    </row>
    <row r="536" spans="1:16" x14ac:dyDescent="0.25">
      <c r="A536" s="5" t="s">
        <v>562</v>
      </c>
      <c r="B536" s="2" t="s">
        <v>15</v>
      </c>
      <c r="C536" s="2">
        <v>179</v>
      </c>
      <c r="D536" s="5" t="s">
        <v>1465</v>
      </c>
      <c r="E536" s="5" t="s">
        <v>1480</v>
      </c>
      <c r="F536" s="6">
        <v>20981</v>
      </c>
      <c r="G536" s="2">
        <v>8020</v>
      </c>
      <c r="H536" s="2">
        <v>8020</v>
      </c>
      <c r="I536" s="2">
        <v>11218</v>
      </c>
      <c r="J536" s="6" t="s">
        <v>23</v>
      </c>
      <c r="K536" s="2">
        <v>8060</v>
      </c>
      <c r="L536" s="2" t="s">
        <v>24</v>
      </c>
      <c r="M536" s="2">
        <v>720</v>
      </c>
      <c r="N536" s="2" t="s">
        <v>27</v>
      </c>
      <c r="O536" s="2">
        <v>1530</v>
      </c>
      <c r="P536" s="2">
        <v>90</v>
      </c>
    </row>
    <row r="537" spans="1:16" x14ac:dyDescent="0.25">
      <c r="A537" s="5" t="s">
        <v>563</v>
      </c>
      <c r="B537" s="2" t="s">
        <v>1</v>
      </c>
      <c r="C537" s="2">
        <v>179</v>
      </c>
      <c r="D537" s="5" t="s">
        <v>1467</v>
      </c>
      <c r="E537" s="5" t="s">
        <v>1481</v>
      </c>
      <c r="F537" s="6">
        <v>14518</v>
      </c>
      <c r="G537" s="2">
        <v>4752</v>
      </c>
      <c r="H537" s="2">
        <v>12041</v>
      </c>
      <c r="I537" s="2">
        <v>6378</v>
      </c>
      <c r="J537" s="6" t="s">
        <v>23</v>
      </c>
      <c r="K537" s="2">
        <v>1540</v>
      </c>
      <c r="L537" s="2" t="s">
        <v>24</v>
      </c>
      <c r="M537" s="2">
        <v>8050</v>
      </c>
      <c r="N537" s="2" t="s">
        <v>27</v>
      </c>
      <c r="O537" s="2">
        <v>720</v>
      </c>
      <c r="P537" s="2">
        <v>95</v>
      </c>
    </row>
    <row r="538" spans="1:16" x14ac:dyDescent="0.25">
      <c r="A538" s="5" t="s">
        <v>564</v>
      </c>
      <c r="B538" s="2" t="s">
        <v>3</v>
      </c>
      <c r="C538" s="2">
        <v>179</v>
      </c>
      <c r="D538" s="5" t="s">
        <v>1469</v>
      </c>
      <c r="E538" s="5" t="s">
        <v>1482</v>
      </c>
      <c r="F538" s="6">
        <v>17739</v>
      </c>
      <c r="G538" s="2">
        <v>9619</v>
      </c>
      <c r="H538" s="2">
        <v>10400</v>
      </c>
      <c r="I538" s="2">
        <v>3150</v>
      </c>
      <c r="J538" s="6" t="s">
        <v>23</v>
      </c>
      <c r="K538" s="2">
        <v>1550</v>
      </c>
      <c r="L538" s="2" t="s">
        <v>24</v>
      </c>
      <c r="M538" s="2">
        <v>720</v>
      </c>
      <c r="N538" s="2" t="s">
        <v>27</v>
      </c>
      <c r="O538" s="2">
        <v>8040</v>
      </c>
      <c r="P538" s="2">
        <v>100</v>
      </c>
    </row>
    <row r="539" spans="1:16" x14ac:dyDescent="0.25">
      <c r="A539" s="5" t="s">
        <v>565</v>
      </c>
      <c r="B539" s="2" t="s">
        <v>15</v>
      </c>
      <c r="C539" s="2">
        <v>180</v>
      </c>
      <c r="D539" s="5" t="s">
        <v>1465</v>
      </c>
      <c r="E539" s="5" t="s">
        <v>1483</v>
      </c>
      <c r="F539" s="6">
        <v>21215</v>
      </c>
      <c r="G539" s="2">
        <v>8110</v>
      </c>
      <c r="H539" s="2">
        <v>8110</v>
      </c>
      <c r="I539" s="2">
        <v>11344</v>
      </c>
      <c r="J539" s="6" t="s">
        <v>23</v>
      </c>
      <c r="K539" s="2">
        <v>8150</v>
      </c>
      <c r="L539" s="2" t="s">
        <v>24</v>
      </c>
      <c r="M539" s="2">
        <v>729</v>
      </c>
      <c r="N539" s="2" t="s">
        <v>27</v>
      </c>
      <c r="O539" s="2">
        <v>1548</v>
      </c>
      <c r="P539" s="2">
        <v>91</v>
      </c>
    </row>
    <row r="540" spans="1:16" x14ac:dyDescent="0.25">
      <c r="A540" s="5" t="s">
        <v>566</v>
      </c>
      <c r="B540" s="2" t="s">
        <v>1</v>
      </c>
      <c r="C540" s="2">
        <v>180</v>
      </c>
      <c r="D540" s="5" t="s">
        <v>1467</v>
      </c>
      <c r="E540" s="5" t="s">
        <v>1484</v>
      </c>
      <c r="F540" s="6">
        <v>14680</v>
      </c>
      <c r="G540" s="2">
        <v>4806</v>
      </c>
      <c r="H540" s="2">
        <v>12176</v>
      </c>
      <c r="I540" s="2">
        <v>6450</v>
      </c>
      <c r="J540" s="6" t="s">
        <v>23</v>
      </c>
      <c r="K540" s="2">
        <v>1558</v>
      </c>
      <c r="L540" s="2" t="s">
        <v>24</v>
      </c>
      <c r="M540" s="2">
        <v>8140</v>
      </c>
      <c r="N540" s="2" t="s">
        <v>27</v>
      </c>
      <c r="O540" s="2">
        <v>729</v>
      </c>
      <c r="P540" s="2">
        <v>96</v>
      </c>
    </row>
    <row r="541" spans="1:16" x14ac:dyDescent="0.25">
      <c r="A541" s="5" t="s">
        <v>567</v>
      </c>
      <c r="B541" s="2" t="s">
        <v>3</v>
      </c>
      <c r="C541" s="2">
        <v>180</v>
      </c>
      <c r="D541" s="5" t="s">
        <v>1469</v>
      </c>
      <c r="E541" s="5" t="s">
        <v>1485</v>
      </c>
      <c r="F541" s="6">
        <v>17937</v>
      </c>
      <c r="G541" s="2">
        <v>9727</v>
      </c>
      <c r="H541" s="2">
        <v>10517</v>
      </c>
      <c r="I541" s="2">
        <v>3186</v>
      </c>
      <c r="J541" s="6" t="s">
        <v>23</v>
      </c>
      <c r="K541" s="2">
        <v>1568</v>
      </c>
      <c r="L541" s="2" t="s">
        <v>24</v>
      </c>
      <c r="M541" s="2">
        <v>729</v>
      </c>
      <c r="N541" s="2" t="s">
        <v>27</v>
      </c>
      <c r="O541" s="2">
        <v>8130</v>
      </c>
      <c r="P541" s="2">
        <v>101</v>
      </c>
    </row>
    <row r="542" spans="1:16" x14ac:dyDescent="0.25">
      <c r="A542" s="5" t="s">
        <v>568</v>
      </c>
      <c r="B542" s="2" t="s">
        <v>15</v>
      </c>
      <c r="C542" s="2">
        <v>181</v>
      </c>
      <c r="D542" s="5" t="s">
        <v>1465</v>
      </c>
      <c r="E542" s="5" t="s">
        <v>1486</v>
      </c>
      <c r="F542" s="6">
        <v>21450</v>
      </c>
      <c r="G542" s="2">
        <v>8200</v>
      </c>
      <c r="H542" s="2">
        <v>8200</v>
      </c>
      <c r="I542" s="2">
        <v>11470</v>
      </c>
      <c r="J542" s="6" t="s">
        <v>23</v>
      </c>
      <c r="K542" s="2">
        <v>8240</v>
      </c>
      <c r="L542" s="2" t="s">
        <v>24</v>
      </c>
      <c r="M542" s="2">
        <v>738</v>
      </c>
      <c r="N542" s="2" t="s">
        <v>27</v>
      </c>
      <c r="O542" s="2">
        <v>1566</v>
      </c>
      <c r="P542" s="2">
        <v>92</v>
      </c>
    </row>
    <row r="543" spans="1:16" x14ac:dyDescent="0.25">
      <c r="A543" s="5" t="s">
        <v>569</v>
      </c>
      <c r="B543" s="2" t="s">
        <v>1</v>
      </c>
      <c r="C543" s="2">
        <v>181</v>
      </c>
      <c r="D543" s="5" t="s">
        <v>1467</v>
      </c>
      <c r="E543" s="5" t="s">
        <v>1487</v>
      </c>
      <c r="F543" s="6">
        <v>14842</v>
      </c>
      <c r="G543" s="2">
        <v>4860</v>
      </c>
      <c r="H543" s="2">
        <v>12311</v>
      </c>
      <c r="I543" s="2">
        <v>6522</v>
      </c>
      <c r="J543" s="6" t="s">
        <v>23</v>
      </c>
      <c r="K543" s="2">
        <v>1576</v>
      </c>
      <c r="L543" s="2" t="s">
        <v>24</v>
      </c>
      <c r="M543" s="2">
        <v>8230</v>
      </c>
      <c r="N543" s="2" t="s">
        <v>27</v>
      </c>
      <c r="O543" s="2">
        <v>738</v>
      </c>
      <c r="P543" s="2">
        <v>97</v>
      </c>
    </row>
    <row r="544" spans="1:16" x14ac:dyDescent="0.25">
      <c r="A544" s="5" t="s">
        <v>570</v>
      </c>
      <c r="B544" s="2" t="s">
        <v>3</v>
      </c>
      <c r="C544" s="2">
        <v>181</v>
      </c>
      <c r="D544" s="5" t="s">
        <v>1469</v>
      </c>
      <c r="E544" s="5" t="s">
        <v>1488</v>
      </c>
      <c r="F544" s="6">
        <v>18136</v>
      </c>
      <c r="G544" s="2">
        <v>9835</v>
      </c>
      <c r="H544" s="2">
        <v>10634</v>
      </c>
      <c r="I544" s="2">
        <v>3222</v>
      </c>
      <c r="J544" s="6" t="s">
        <v>23</v>
      </c>
      <c r="K544" s="2">
        <v>1586</v>
      </c>
      <c r="L544" s="2" t="s">
        <v>24</v>
      </c>
      <c r="M544" s="2">
        <v>738</v>
      </c>
      <c r="N544" s="2" t="s">
        <v>27</v>
      </c>
      <c r="O544" s="2">
        <v>8220</v>
      </c>
      <c r="P544" s="2">
        <v>102</v>
      </c>
    </row>
    <row r="545" spans="1:16" x14ac:dyDescent="0.25">
      <c r="A545" s="5" t="s">
        <v>571</v>
      </c>
      <c r="B545" s="2" t="s">
        <v>15</v>
      </c>
      <c r="C545" s="2">
        <v>182</v>
      </c>
      <c r="D545" s="5" t="s">
        <v>1465</v>
      </c>
      <c r="E545" s="5" t="s">
        <v>1489</v>
      </c>
      <c r="F545" s="6">
        <v>21686</v>
      </c>
      <c r="G545" s="2">
        <v>8291</v>
      </c>
      <c r="H545" s="2">
        <v>8291</v>
      </c>
      <c r="I545" s="2">
        <v>11597</v>
      </c>
      <c r="J545" s="6" t="s">
        <v>23</v>
      </c>
      <c r="K545" s="2">
        <v>8331</v>
      </c>
      <c r="L545" s="2" t="s">
        <v>24</v>
      </c>
      <c r="M545" s="2">
        <v>747</v>
      </c>
      <c r="N545" s="2" t="s">
        <v>27</v>
      </c>
      <c r="O545" s="2">
        <v>1584</v>
      </c>
      <c r="P545" s="2">
        <v>93</v>
      </c>
    </row>
    <row r="546" spans="1:16" x14ac:dyDescent="0.25">
      <c r="A546" s="5" t="s">
        <v>572</v>
      </c>
      <c r="B546" s="2" t="s">
        <v>1</v>
      </c>
      <c r="C546" s="2">
        <v>182</v>
      </c>
      <c r="D546" s="5" t="s">
        <v>1467</v>
      </c>
      <c r="E546" s="5" t="s">
        <v>1490</v>
      </c>
      <c r="F546" s="6">
        <v>15005</v>
      </c>
      <c r="G546" s="2">
        <v>4914</v>
      </c>
      <c r="H546" s="2">
        <v>12447</v>
      </c>
      <c r="I546" s="2">
        <v>6594</v>
      </c>
      <c r="J546" s="6" t="s">
        <v>23</v>
      </c>
      <c r="K546" s="2">
        <v>1594</v>
      </c>
      <c r="L546" s="2" t="s">
        <v>24</v>
      </c>
      <c r="M546" s="2">
        <v>8321</v>
      </c>
      <c r="N546" s="2" t="s">
        <v>27</v>
      </c>
      <c r="O546" s="2">
        <v>747</v>
      </c>
      <c r="P546" s="2">
        <v>98</v>
      </c>
    </row>
    <row r="547" spans="1:16" x14ac:dyDescent="0.25">
      <c r="A547" s="5" t="s">
        <v>573</v>
      </c>
      <c r="B547" s="2" t="s">
        <v>3</v>
      </c>
      <c r="C547" s="2">
        <v>182</v>
      </c>
      <c r="D547" s="5" t="s">
        <v>1469</v>
      </c>
      <c r="E547" s="5" t="s">
        <v>1491</v>
      </c>
      <c r="F547" s="6">
        <v>18336</v>
      </c>
      <c r="G547" s="2">
        <v>9944</v>
      </c>
      <c r="H547" s="2">
        <v>10752</v>
      </c>
      <c r="I547" s="2">
        <v>3258</v>
      </c>
      <c r="J547" s="6" t="s">
        <v>23</v>
      </c>
      <c r="K547" s="2">
        <v>1604</v>
      </c>
      <c r="L547" s="2" t="s">
        <v>24</v>
      </c>
      <c r="M547" s="2">
        <v>747</v>
      </c>
      <c r="N547" s="2" t="s">
        <v>27</v>
      </c>
      <c r="O547" s="2">
        <v>8311</v>
      </c>
      <c r="P547" s="2">
        <v>103</v>
      </c>
    </row>
    <row r="548" spans="1:16" x14ac:dyDescent="0.25">
      <c r="A548" s="5" t="s">
        <v>574</v>
      </c>
      <c r="B548" s="2" t="s">
        <v>15</v>
      </c>
      <c r="C548" s="2">
        <v>183</v>
      </c>
      <c r="D548" s="5" t="s">
        <v>1465</v>
      </c>
      <c r="E548" s="5" t="s">
        <v>1492</v>
      </c>
      <c r="F548" s="6">
        <v>21923</v>
      </c>
      <c r="G548" s="2">
        <v>8382</v>
      </c>
      <c r="H548" s="2">
        <v>8382</v>
      </c>
      <c r="I548" s="2">
        <v>11725</v>
      </c>
      <c r="J548" s="6" t="s">
        <v>23</v>
      </c>
      <c r="K548" s="2">
        <v>8422</v>
      </c>
      <c r="L548" s="2" t="s">
        <v>24</v>
      </c>
      <c r="M548" s="2">
        <v>756</v>
      </c>
      <c r="N548" s="2" t="s">
        <v>27</v>
      </c>
      <c r="O548" s="2">
        <v>1602</v>
      </c>
      <c r="P548" s="2">
        <v>94</v>
      </c>
    </row>
    <row r="549" spans="1:16" x14ac:dyDescent="0.25">
      <c r="A549" s="5" t="s">
        <v>575</v>
      </c>
      <c r="B549" s="2" t="s">
        <v>1</v>
      </c>
      <c r="C549" s="2">
        <v>183</v>
      </c>
      <c r="D549" s="5" t="s">
        <v>1467</v>
      </c>
      <c r="E549" s="5" t="s">
        <v>1493</v>
      </c>
      <c r="F549" s="6">
        <v>15169</v>
      </c>
      <c r="G549" s="2">
        <v>4968</v>
      </c>
      <c r="H549" s="2">
        <v>12584</v>
      </c>
      <c r="I549" s="2">
        <v>6667</v>
      </c>
      <c r="J549" s="6" t="s">
        <v>23</v>
      </c>
      <c r="K549" s="2">
        <v>1612</v>
      </c>
      <c r="L549" s="2" t="s">
        <v>24</v>
      </c>
      <c r="M549" s="2">
        <v>8412</v>
      </c>
      <c r="N549" s="2" t="s">
        <v>27</v>
      </c>
      <c r="O549" s="2">
        <v>756</v>
      </c>
      <c r="P549" s="2">
        <v>99</v>
      </c>
    </row>
    <row r="550" spans="1:16" x14ac:dyDescent="0.25">
      <c r="A550" s="5" t="s">
        <v>576</v>
      </c>
      <c r="B550" s="2" t="s">
        <v>3</v>
      </c>
      <c r="C550" s="2">
        <v>183</v>
      </c>
      <c r="D550" s="5" t="s">
        <v>1469</v>
      </c>
      <c r="E550" s="5" t="s">
        <v>1494</v>
      </c>
      <c r="F550" s="6">
        <v>18537</v>
      </c>
      <c r="G550" s="2">
        <v>10053</v>
      </c>
      <c r="H550" s="2">
        <v>10870</v>
      </c>
      <c r="I550" s="2">
        <v>3294</v>
      </c>
      <c r="J550" s="6" t="s">
        <v>23</v>
      </c>
      <c r="K550" s="2">
        <v>1622</v>
      </c>
      <c r="L550" s="2" t="s">
        <v>24</v>
      </c>
      <c r="M550" s="2">
        <v>756</v>
      </c>
      <c r="N550" s="2" t="s">
        <v>27</v>
      </c>
      <c r="O550" s="2">
        <v>8402</v>
      </c>
      <c r="P550" s="2">
        <v>104</v>
      </c>
    </row>
    <row r="551" spans="1:16" x14ac:dyDescent="0.25">
      <c r="A551" s="5" t="s">
        <v>577</v>
      </c>
      <c r="B551" s="2" t="s">
        <v>15</v>
      </c>
      <c r="C551" s="2">
        <v>184</v>
      </c>
      <c r="D551" s="5" t="s">
        <v>1465</v>
      </c>
      <c r="E551" s="5" t="s">
        <v>1495</v>
      </c>
      <c r="F551" s="6">
        <v>22162</v>
      </c>
      <c r="G551" s="2">
        <v>8474</v>
      </c>
      <c r="H551" s="2">
        <v>8474</v>
      </c>
      <c r="I551" s="2">
        <v>11853</v>
      </c>
      <c r="J551" s="6" t="s">
        <v>23</v>
      </c>
      <c r="K551" s="2">
        <v>8514</v>
      </c>
      <c r="L551" s="2" t="s">
        <v>24</v>
      </c>
      <c r="M551" s="2">
        <v>765</v>
      </c>
      <c r="N551" s="2" t="s">
        <v>27</v>
      </c>
      <c r="O551" s="2">
        <v>1620</v>
      </c>
      <c r="P551" s="2">
        <v>95</v>
      </c>
    </row>
    <row r="552" spans="1:16" x14ac:dyDescent="0.25">
      <c r="A552" s="5" t="s">
        <v>578</v>
      </c>
      <c r="B552" s="2" t="s">
        <v>1</v>
      </c>
      <c r="C552" s="2">
        <v>184</v>
      </c>
      <c r="D552" s="5" t="s">
        <v>1467</v>
      </c>
      <c r="E552" s="5" t="s">
        <v>1496</v>
      </c>
      <c r="F552" s="6">
        <v>15334</v>
      </c>
      <c r="G552" s="2">
        <v>5023</v>
      </c>
      <c r="H552" s="2">
        <v>12722</v>
      </c>
      <c r="I552" s="2">
        <v>6740</v>
      </c>
      <c r="J552" s="6" t="s">
        <v>23</v>
      </c>
      <c r="K552" s="2">
        <v>1630</v>
      </c>
      <c r="L552" s="2" t="s">
        <v>24</v>
      </c>
      <c r="M552" s="2">
        <v>8504</v>
      </c>
      <c r="N552" s="2" t="s">
        <v>27</v>
      </c>
      <c r="O552" s="2">
        <v>765</v>
      </c>
      <c r="P552" s="2">
        <v>100</v>
      </c>
    </row>
    <row r="553" spans="1:16" x14ac:dyDescent="0.25">
      <c r="A553" s="5" t="s">
        <v>579</v>
      </c>
      <c r="B553" s="2" t="s">
        <v>3</v>
      </c>
      <c r="C553" s="2">
        <v>184</v>
      </c>
      <c r="D553" s="5" t="s">
        <v>1469</v>
      </c>
      <c r="E553" s="5" t="s">
        <v>1497</v>
      </c>
      <c r="F553" s="6">
        <v>18739</v>
      </c>
      <c r="G553" s="2">
        <v>10163</v>
      </c>
      <c r="H553" s="2">
        <v>10989</v>
      </c>
      <c r="I553" s="2">
        <v>3330</v>
      </c>
      <c r="J553" s="6" t="s">
        <v>23</v>
      </c>
      <c r="K553" s="2">
        <v>1640</v>
      </c>
      <c r="L553" s="2" t="s">
        <v>24</v>
      </c>
      <c r="M553" s="2">
        <v>765</v>
      </c>
      <c r="N553" s="2" t="s">
        <v>27</v>
      </c>
      <c r="O553" s="2">
        <v>8494</v>
      </c>
      <c r="P553" s="2">
        <v>105</v>
      </c>
    </row>
    <row r="554" spans="1:16" x14ac:dyDescent="0.25">
      <c r="A554" s="5" t="s">
        <v>580</v>
      </c>
      <c r="B554" s="2" t="s">
        <v>15</v>
      </c>
      <c r="C554" s="2">
        <v>185</v>
      </c>
      <c r="D554" s="5" t="s">
        <v>1465</v>
      </c>
      <c r="E554" s="5" t="s">
        <v>1498</v>
      </c>
      <c r="F554" s="6">
        <v>22402</v>
      </c>
      <c r="G554" s="2">
        <v>8566</v>
      </c>
      <c r="H554" s="2">
        <v>8566</v>
      </c>
      <c r="I554" s="2">
        <v>11982</v>
      </c>
      <c r="J554" s="6" t="s">
        <v>23</v>
      </c>
      <c r="K554" s="2">
        <v>8606</v>
      </c>
      <c r="L554" s="2" t="s">
        <v>24</v>
      </c>
      <c r="M554" s="2">
        <v>774</v>
      </c>
      <c r="N554" s="2" t="s">
        <v>27</v>
      </c>
      <c r="O554" s="2">
        <v>1638</v>
      </c>
      <c r="P554" s="2">
        <v>96</v>
      </c>
    </row>
    <row r="555" spans="1:16" x14ac:dyDescent="0.25">
      <c r="A555" s="5" t="s">
        <v>581</v>
      </c>
      <c r="B555" s="2" t="s">
        <v>1</v>
      </c>
      <c r="C555" s="2">
        <v>185</v>
      </c>
      <c r="D555" s="5" t="s">
        <v>1467</v>
      </c>
      <c r="E555" s="5" t="s">
        <v>1499</v>
      </c>
      <c r="F555" s="6">
        <v>15500</v>
      </c>
      <c r="G555" s="2">
        <v>5078</v>
      </c>
      <c r="H555" s="2">
        <v>12860</v>
      </c>
      <c r="I555" s="2">
        <v>6814</v>
      </c>
      <c r="J555" s="6" t="s">
        <v>23</v>
      </c>
      <c r="K555" s="2">
        <v>1648</v>
      </c>
      <c r="L555" s="2" t="s">
        <v>24</v>
      </c>
      <c r="M555" s="2">
        <v>8596</v>
      </c>
      <c r="N555" s="2" t="s">
        <v>27</v>
      </c>
      <c r="O555" s="2">
        <v>774</v>
      </c>
      <c r="P555" s="2">
        <v>101</v>
      </c>
    </row>
    <row r="556" spans="1:16" x14ac:dyDescent="0.25">
      <c r="A556" s="5" t="s">
        <v>582</v>
      </c>
      <c r="B556" s="2" t="s">
        <v>3</v>
      </c>
      <c r="C556" s="2">
        <v>185</v>
      </c>
      <c r="D556" s="5" t="s">
        <v>1469</v>
      </c>
      <c r="E556" s="5" t="s">
        <v>1500</v>
      </c>
      <c r="F556" s="6">
        <v>18942</v>
      </c>
      <c r="G556" s="2">
        <v>10274</v>
      </c>
      <c r="H556" s="2">
        <v>11109</v>
      </c>
      <c r="I556" s="2">
        <v>3367</v>
      </c>
      <c r="J556" s="6" t="s">
        <v>23</v>
      </c>
      <c r="K556" s="2">
        <v>1658</v>
      </c>
      <c r="L556" s="2" t="s">
        <v>24</v>
      </c>
      <c r="M556" s="2">
        <v>774</v>
      </c>
      <c r="N556" s="2" t="s">
        <v>27</v>
      </c>
      <c r="O556" s="2">
        <v>8586</v>
      </c>
      <c r="P556" s="2">
        <v>106</v>
      </c>
    </row>
    <row r="557" spans="1:16" x14ac:dyDescent="0.25">
      <c r="A557" s="5" t="s">
        <v>583</v>
      </c>
      <c r="B557" s="2" t="s">
        <v>15</v>
      </c>
      <c r="C557" s="2">
        <v>186</v>
      </c>
      <c r="D557" s="5" t="s">
        <v>1465</v>
      </c>
      <c r="E557" s="5" t="s">
        <v>1501</v>
      </c>
      <c r="F557" s="6">
        <v>22643</v>
      </c>
      <c r="G557" s="2">
        <v>8659</v>
      </c>
      <c r="H557" s="2">
        <v>8659</v>
      </c>
      <c r="I557" s="2">
        <v>12112</v>
      </c>
      <c r="J557" s="6" t="s">
        <v>23</v>
      </c>
      <c r="K557" s="2">
        <v>8699</v>
      </c>
      <c r="L557" s="2" t="s">
        <v>24</v>
      </c>
      <c r="M557" s="2">
        <v>783</v>
      </c>
      <c r="N557" s="2" t="s">
        <v>27</v>
      </c>
      <c r="O557" s="2">
        <v>1656</v>
      </c>
      <c r="P557" s="2">
        <v>97</v>
      </c>
    </row>
    <row r="558" spans="1:16" x14ac:dyDescent="0.25">
      <c r="A558" s="5" t="s">
        <v>584</v>
      </c>
      <c r="B558" s="2" t="s">
        <v>1</v>
      </c>
      <c r="C558" s="2">
        <v>186</v>
      </c>
      <c r="D558" s="5" t="s">
        <v>1467</v>
      </c>
      <c r="E558" s="5" t="s">
        <v>1502</v>
      </c>
      <c r="F558" s="6">
        <v>15667</v>
      </c>
      <c r="G558" s="2">
        <v>5133</v>
      </c>
      <c r="H558" s="2">
        <v>12999</v>
      </c>
      <c r="I558" s="2">
        <v>6888</v>
      </c>
      <c r="J558" s="6" t="s">
        <v>23</v>
      </c>
      <c r="K558" s="2">
        <v>1666</v>
      </c>
      <c r="L558" s="2" t="s">
        <v>24</v>
      </c>
      <c r="M558" s="2">
        <v>8689</v>
      </c>
      <c r="N558" s="2" t="s">
        <v>27</v>
      </c>
      <c r="O558" s="2">
        <v>783</v>
      </c>
      <c r="P558" s="2">
        <v>102</v>
      </c>
    </row>
    <row r="559" spans="1:16" x14ac:dyDescent="0.25">
      <c r="A559" s="5" t="s">
        <v>585</v>
      </c>
      <c r="B559" s="2" t="s">
        <v>3</v>
      </c>
      <c r="C559" s="2">
        <v>186</v>
      </c>
      <c r="D559" s="5" t="s">
        <v>1469</v>
      </c>
      <c r="E559" s="5" t="s">
        <v>1503</v>
      </c>
      <c r="F559" s="6">
        <v>19146</v>
      </c>
      <c r="G559" s="2">
        <v>10385</v>
      </c>
      <c r="H559" s="2">
        <v>11229</v>
      </c>
      <c r="I559" s="2">
        <v>3404</v>
      </c>
      <c r="J559" s="6" t="s">
        <v>23</v>
      </c>
      <c r="K559" s="2">
        <v>1676</v>
      </c>
      <c r="L559" s="2" t="s">
        <v>24</v>
      </c>
      <c r="M559" s="2">
        <v>783</v>
      </c>
      <c r="N559" s="2" t="s">
        <v>27</v>
      </c>
      <c r="O559" s="2">
        <v>8679</v>
      </c>
      <c r="P559" s="2">
        <v>107</v>
      </c>
    </row>
    <row r="560" spans="1:16" x14ac:dyDescent="0.25">
      <c r="A560" s="5" t="s">
        <v>586</v>
      </c>
      <c r="B560" s="2" t="s">
        <v>15</v>
      </c>
      <c r="C560" s="2">
        <v>187</v>
      </c>
      <c r="D560" s="5" t="s">
        <v>1465</v>
      </c>
      <c r="E560" s="5" t="s">
        <v>1504</v>
      </c>
      <c r="F560" s="6">
        <v>22886</v>
      </c>
      <c r="G560" s="2">
        <v>8752</v>
      </c>
      <c r="H560" s="2">
        <v>8752</v>
      </c>
      <c r="I560" s="2">
        <v>12242</v>
      </c>
      <c r="J560" s="6" t="s">
        <v>23</v>
      </c>
      <c r="K560" s="2">
        <v>8792</v>
      </c>
      <c r="L560" s="2" t="s">
        <v>24</v>
      </c>
      <c r="M560" s="2">
        <v>792</v>
      </c>
      <c r="N560" s="2" t="s">
        <v>27</v>
      </c>
      <c r="O560" s="2">
        <v>1674</v>
      </c>
      <c r="P560" s="2">
        <v>98</v>
      </c>
    </row>
    <row r="561" spans="1:16" x14ac:dyDescent="0.25">
      <c r="A561" s="5" t="s">
        <v>587</v>
      </c>
      <c r="B561" s="2" t="s">
        <v>1</v>
      </c>
      <c r="C561" s="2">
        <v>187</v>
      </c>
      <c r="D561" s="5" t="s">
        <v>1467</v>
      </c>
      <c r="E561" s="5" t="s">
        <v>1505</v>
      </c>
      <c r="F561" s="6">
        <v>15835</v>
      </c>
      <c r="G561" s="2">
        <v>5189</v>
      </c>
      <c r="H561" s="2">
        <v>13139</v>
      </c>
      <c r="I561" s="2">
        <v>6962</v>
      </c>
      <c r="J561" s="6" t="s">
        <v>23</v>
      </c>
      <c r="K561" s="2">
        <v>1684</v>
      </c>
      <c r="L561" s="2" t="s">
        <v>24</v>
      </c>
      <c r="M561" s="2">
        <v>8782</v>
      </c>
      <c r="N561" s="2" t="s">
        <v>27</v>
      </c>
      <c r="O561" s="2">
        <v>792</v>
      </c>
      <c r="P561" s="2">
        <v>103</v>
      </c>
    </row>
    <row r="562" spans="1:16" x14ac:dyDescent="0.25">
      <c r="A562" s="5" t="s">
        <v>588</v>
      </c>
      <c r="B562" s="2" t="s">
        <v>3</v>
      </c>
      <c r="C562" s="2">
        <v>187</v>
      </c>
      <c r="D562" s="5" t="s">
        <v>1469</v>
      </c>
      <c r="E562" s="5" t="s">
        <v>1506</v>
      </c>
      <c r="F562" s="6">
        <v>19351</v>
      </c>
      <c r="G562" s="2">
        <v>10497</v>
      </c>
      <c r="H562" s="2">
        <v>11350</v>
      </c>
      <c r="I562" s="2">
        <v>3441</v>
      </c>
      <c r="J562" s="6" t="s">
        <v>23</v>
      </c>
      <c r="K562" s="2">
        <v>1694</v>
      </c>
      <c r="L562" s="2" t="s">
        <v>24</v>
      </c>
      <c r="M562" s="2">
        <v>792</v>
      </c>
      <c r="N562" s="2" t="s">
        <v>27</v>
      </c>
      <c r="O562" s="2">
        <v>8772</v>
      </c>
      <c r="P562" s="2">
        <v>108</v>
      </c>
    </row>
    <row r="563" spans="1:16" x14ac:dyDescent="0.25">
      <c r="A563" s="5" t="s">
        <v>589</v>
      </c>
      <c r="B563" s="2" t="s">
        <v>15</v>
      </c>
      <c r="C563" s="2">
        <v>188</v>
      </c>
      <c r="D563" s="5" t="s">
        <v>1465</v>
      </c>
      <c r="E563" s="5" t="s">
        <v>1507</v>
      </c>
      <c r="F563" s="6">
        <v>23130</v>
      </c>
      <c r="G563" s="2">
        <v>8846</v>
      </c>
      <c r="H563" s="2">
        <v>8846</v>
      </c>
      <c r="I563" s="2">
        <v>12373</v>
      </c>
      <c r="J563" s="6" t="s">
        <v>23</v>
      </c>
      <c r="K563" s="2">
        <v>8886</v>
      </c>
      <c r="L563" s="2" t="s">
        <v>24</v>
      </c>
      <c r="M563" s="2">
        <v>801</v>
      </c>
      <c r="N563" s="2" t="s">
        <v>27</v>
      </c>
      <c r="O563" s="2">
        <v>1692</v>
      </c>
      <c r="P563" s="2">
        <v>99</v>
      </c>
    </row>
    <row r="564" spans="1:16" x14ac:dyDescent="0.25">
      <c r="A564" s="5" t="s">
        <v>590</v>
      </c>
      <c r="B564" s="2" t="s">
        <v>1</v>
      </c>
      <c r="C564" s="2">
        <v>188</v>
      </c>
      <c r="D564" s="5" t="s">
        <v>1467</v>
      </c>
      <c r="E564" s="5" t="s">
        <v>1508</v>
      </c>
      <c r="F564" s="6">
        <v>16004</v>
      </c>
      <c r="G564" s="2">
        <v>5245</v>
      </c>
      <c r="H564" s="2">
        <v>13280</v>
      </c>
      <c r="I564" s="2">
        <v>7037</v>
      </c>
      <c r="J564" s="6" t="s">
        <v>23</v>
      </c>
      <c r="K564" s="2">
        <v>1702</v>
      </c>
      <c r="L564" s="2" t="s">
        <v>24</v>
      </c>
      <c r="M564" s="2">
        <v>8876</v>
      </c>
      <c r="N564" s="2" t="s">
        <v>27</v>
      </c>
      <c r="O564" s="2">
        <v>801</v>
      </c>
      <c r="P564" s="2">
        <v>104</v>
      </c>
    </row>
    <row r="565" spans="1:16" x14ac:dyDescent="0.25">
      <c r="A565" s="5" t="s">
        <v>591</v>
      </c>
      <c r="B565" s="2" t="s">
        <v>3</v>
      </c>
      <c r="C565" s="2">
        <v>188</v>
      </c>
      <c r="D565" s="5" t="s">
        <v>1469</v>
      </c>
      <c r="E565" s="5" t="s">
        <v>1509</v>
      </c>
      <c r="F565" s="6">
        <v>19557</v>
      </c>
      <c r="G565" s="2">
        <v>10609</v>
      </c>
      <c r="H565" s="2">
        <v>11472</v>
      </c>
      <c r="I565" s="2">
        <v>3478</v>
      </c>
      <c r="J565" s="6" t="s">
        <v>23</v>
      </c>
      <c r="K565" s="2">
        <v>1712</v>
      </c>
      <c r="L565" s="2" t="s">
        <v>24</v>
      </c>
      <c r="M565" s="2">
        <v>801</v>
      </c>
      <c r="N565" s="2" t="s">
        <v>27</v>
      </c>
      <c r="O565" s="2">
        <v>8866</v>
      </c>
      <c r="P565" s="2">
        <v>109</v>
      </c>
    </row>
    <row r="566" spans="1:16" x14ac:dyDescent="0.25">
      <c r="A566" s="5" t="s">
        <v>592</v>
      </c>
      <c r="B566" s="2" t="s">
        <v>15</v>
      </c>
      <c r="C566" s="2">
        <v>189</v>
      </c>
      <c r="D566" s="5" t="s">
        <v>1465</v>
      </c>
      <c r="E566" s="5" t="s">
        <v>1510</v>
      </c>
      <c r="F566" s="6">
        <v>23375</v>
      </c>
      <c r="G566" s="2">
        <v>8940</v>
      </c>
      <c r="H566" s="2">
        <v>8940</v>
      </c>
      <c r="I566" s="2">
        <v>12505</v>
      </c>
      <c r="J566" s="6" t="s">
        <v>23</v>
      </c>
      <c r="K566" s="2">
        <v>8980</v>
      </c>
      <c r="L566" s="2" t="s">
        <v>24</v>
      </c>
      <c r="M566" s="2">
        <v>810</v>
      </c>
      <c r="N566" s="2" t="s">
        <v>27</v>
      </c>
      <c r="O566" s="2">
        <v>1710</v>
      </c>
      <c r="P566" s="2">
        <v>100</v>
      </c>
    </row>
    <row r="567" spans="1:16" x14ac:dyDescent="0.25">
      <c r="A567" s="5" t="s">
        <v>593</v>
      </c>
      <c r="B567" s="2" t="s">
        <v>1</v>
      </c>
      <c r="C567" s="2">
        <v>189</v>
      </c>
      <c r="D567" s="5" t="s">
        <v>1467</v>
      </c>
      <c r="E567" s="5" t="s">
        <v>1511</v>
      </c>
      <c r="F567" s="6">
        <v>16174</v>
      </c>
      <c r="G567" s="2">
        <v>5301</v>
      </c>
      <c r="H567" s="2">
        <v>13421</v>
      </c>
      <c r="I567" s="2">
        <v>7112</v>
      </c>
      <c r="J567" s="6" t="s">
        <v>23</v>
      </c>
      <c r="K567" s="2">
        <v>1720</v>
      </c>
      <c r="L567" s="2" t="s">
        <v>24</v>
      </c>
      <c r="M567" s="2">
        <v>8970</v>
      </c>
      <c r="N567" s="2" t="s">
        <v>27</v>
      </c>
      <c r="O567" s="2">
        <v>810</v>
      </c>
      <c r="P567" s="2">
        <v>105</v>
      </c>
    </row>
    <row r="568" spans="1:16" x14ac:dyDescent="0.25">
      <c r="A568" s="5" t="s">
        <v>594</v>
      </c>
      <c r="B568" s="2" t="s">
        <v>3</v>
      </c>
      <c r="C568" s="2">
        <v>189</v>
      </c>
      <c r="D568" s="5" t="s">
        <v>1469</v>
      </c>
      <c r="E568" s="5" t="s">
        <v>1512</v>
      </c>
      <c r="F568" s="6">
        <v>19764</v>
      </c>
      <c r="G568" s="2">
        <v>10722</v>
      </c>
      <c r="H568" s="2">
        <v>11594</v>
      </c>
      <c r="I568" s="2">
        <v>3515</v>
      </c>
      <c r="J568" s="6" t="s">
        <v>23</v>
      </c>
      <c r="K568" s="2">
        <v>1730</v>
      </c>
      <c r="L568" s="2" t="s">
        <v>24</v>
      </c>
      <c r="M568" s="2">
        <v>810</v>
      </c>
      <c r="N568" s="2" t="s">
        <v>27</v>
      </c>
      <c r="O568" s="2">
        <v>8960</v>
      </c>
      <c r="P568" s="2">
        <v>110</v>
      </c>
    </row>
    <row r="569" spans="1:16" x14ac:dyDescent="0.25">
      <c r="A569" s="5" t="s">
        <v>595</v>
      </c>
      <c r="B569" s="2" t="s">
        <v>15</v>
      </c>
      <c r="C569" s="2">
        <v>190</v>
      </c>
      <c r="D569" s="5" t="s">
        <v>1465</v>
      </c>
      <c r="E569" s="5" t="s">
        <v>1513</v>
      </c>
      <c r="F569" s="6">
        <v>23622</v>
      </c>
      <c r="G569" s="2">
        <v>9035</v>
      </c>
      <c r="H569" s="2">
        <v>9035</v>
      </c>
      <c r="I569" s="2">
        <v>12638</v>
      </c>
      <c r="J569" s="6" t="s">
        <v>23</v>
      </c>
      <c r="K569" s="2">
        <v>9075</v>
      </c>
      <c r="L569" s="2" t="s">
        <v>24</v>
      </c>
      <c r="M569" s="2">
        <v>819</v>
      </c>
      <c r="N569" s="2" t="s">
        <v>27</v>
      </c>
      <c r="O569" s="2">
        <v>1729</v>
      </c>
      <c r="P569" s="2">
        <v>101</v>
      </c>
    </row>
    <row r="570" spans="1:16" x14ac:dyDescent="0.25">
      <c r="A570" s="5" t="s">
        <v>596</v>
      </c>
      <c r="B570" s="2" t="s">
        <v>1</v>
      </c>
      <c r="C570" s="2">
        <v>190</v>
      </c>
      <c r="D570" s="5" t="s">
        <v>1467</v>
      </c>
      <c r="E570" s="5" t="s">
        <v>1514</v>
      </c>
      <c r="F570" s="6">
        <v>16345</v>
      </c>
      <c r="G570" s="2">
        <v>5358</v>
      </c>
      <c r="H570" s="2">
        <v>13563</v>
      </c>
      <c r="I570" s="2">
        <v>7188</v>
      </c>
      <c r="J570" s="6" t="s">
        <v>23</v>
      </c>
      <c r="K570" s="2">
        <v>1739</v>
      </c>
      <c r="L570" s="2" t="s">
        <v>24</v>
      </c>
      <c r="M570" s="2">
        <v>9065</v>
      </c>
      <c r="N570" s="2" t="s">
        <v>27</v>
      </c>
      <c r="O570" s="2">
        <v>819</v>
      </c>
      <c r="P570" s="2">
        <v>106</v>
      </c>
    </row>
    <row r="571" spans="1:16" x14ac:dyDescent="0.25">
      <c r="A571" s="5" t="s">
        <v>597</v>
      </c>
      <c r="B571" s="2" t="s">
        <v>3</v>
      </c>
      <c r="C571" s="2">
        <v>190</v>
      </c>
      <c r="D571" s="5" t="s">
        <v>1469</v>
      </c>
      <c r="E571" s="5" t="s">
        <v>1515</v>
      </c>
      <c r="F571" s="6">
        <v>19973</v>
      </c>
      <c r="G571" s="2">
        <v>10836</v>
      </c>
      <c r="H571" s="2">
        <v>11717</v>
      </c>
      <c r="I571" s="2">
        <v>3553</v>
      </c>
      <c r="J571" s="6" t="s">
        <v>23</v>
      </c>
      <c r="K571" s="2">
        <v>1749</v>
      </c>
      <c r="L571" s="2" t="s">
        <v>24</v>
      </c>
      <c r="M571" s="2">
        <v>819</v>
      </c>
      <c r="N571" s="2" t="s">
        <v>27</v>
      </c>
      <c r="O571" s="2">
        <v>9055</v>
      </c>
      <c r="P571" s="2">
        <v>111</v>
      </c>
    </row>
    <row r="572" spans="1:16" x14ac:dyDescent="0.25">
      <c r="A572" s="5" t="s">
        <v>598</v>
      </c>
      <c r="B572" s="2" t="s">
        <v>15</v>
      </c>
      <c r="C572" s="2">
        <v>191</v>
      </c>
      <c r="D572" s="5" t="s">
        <v>1465</v>
      </c>
      <c r="E572" s="5" t="s">
        <v>1516</v>
      </c>
      <c r="F572" s="6">
        <v>23870</v>
      </c>
      <c r="G572" s="2">
        <v>9130</v>
      </c>
      <c r="H572" s="2">
        <v>9130</v>
      </c>
      <c r="I572" s="2">
        <v>12771</v>
      </c>
      <c r="J572" s="6" t="s">
        <v>23</v>
      </c>
      <c r="K572" s="2">
        <v>9170</v>
      </c>
      <c r="L572" s="2" t="s">
        <v>24</v>
      </c>
      <c r="M572" s="2">
        <v>828</v>
      </c>
      <c r="N572" s="2" t="s">
        <v>27</v>
      </c>
      <c r="O572" s="2">
        <v>1748</v>
      </c>
      <c r="P572" s="2">
        <v>102</v>
      </c>
    </row>
    <row r="573" spans="1:16" x14ac:dyDescent="0.25">
      <c r="A573" s="5" t="s">
        <v>599</v>
      </c>
      <c r="B573" s="2" t="s">
        <v>1</v>
      </c>
      <c r="C573" s="2">
        <v>191</v>
      </c>
      <c r="D573" s="5" t="s">
        <v>1467</v>
      </c>
      <c r="E573" s="5" t="s">
        <v>1517</v>
      </c>
      <c r="F573" s="6">
        <v>16516</v>
      </c>
      <c r="G573" s="2">
        <v>5415</v>
      </c>
      <c r="H573" s="2">
        <v>13706</v>
      </c>
      <c r="I573" s="2">
        <v>7264</v>
      </c>
      <c r="J573" s="6" t="s">
        <v>23</v>
      </c>
      <c r="K573" s="2">
        <v>1758</v>
      </c>
      <c r="L573" s="2" t="s">
        <v>24</v>
      </c>
      <c r="M573" s="2">
        <v>9160</v>
      </c>
      <c r="N573" s="2" t="s">
        <v>27</v>
      </c>
      <c r="O573" s="2">
        <v>828</v>
      </c>
      <c r="P573" s="2">
        <v>107</v>
      </c>
    </row>
    <row r="574" spans="1:16" x14ac:dyDescent="0.25">
      <c r="A574" s="5" t="s">
        <v>600</v>
      </c>
      <c r="B574" s="2" t="s">
        <v>3</v>
      </c>
      <c r="C574" s="2">
        <v>191</v>
      </c>
      <c r="D574" s="5" t="s">
        <v>1469</v>
      </c>
      <c r="E574" s="5" t="s">
        <v>1518</v>
      </c>
      <c r="F574" s="6">
        <v>20183</v>
      </c>
      <c r="G574" s="2">
        <v>10950</v>
      </c>
      <c r="H574" s="2">
        <v>11841</v>
      </c>
      <c r="I574" s="2">
        <v>3591</v>
      </c>
      <c r="J574" s="6" t="s">
        <v>23</v>
      </c>
      <c r="K574" s="2">
        <v>1768</v>
      </c>
      <c r="L574" s="2" t="s">
        <v>24</v>
      </c>
      <c r="M574" s="2">
        <v>828</v>
      </c>
      <c r="N574" s="2" t="s">
        <v>27</v>
      </c>
      <c r="O574" s="2">
        <v>9150</v>
      </c>
      <c r="P574" s="2">
        <v>112</v>
      </c>
    </row>
    <row r="575" spans="1:16" x14ac:dyDescent="0.25">
      <c r="A575" s="5" t="s">
        <v>601</v>
      </c>
      <c r="B575" s="2" t="s">
        <v>15</v>
      </c>
      <c r="C575" s="2">
        <v>192</v>
      </c>
      <c r="D575" s="5" t="s">
        <v>1465</v>
      </c>
      <c r="E575" s="5" t="s">
        <v>1519</v>
      </c>
      <c r="F575" s="6">
        <v>24119</v>
      </c>
      <c r="G575" s="2">
        <v>9226</v>
      </c>
      <c r="H575" s="2">
        <v>9226</v>
      </c>
      <c r="I575" s="2">
        <v>12905</v>
      </c>
      <c r="J575" s="6" t="s">
        <v>23</v>
      </c>
      <c r="K575" s="2">
        <v>9266</v>
      </c>
      <c r="L575" s="2" t="s">
        <v>24</v>
      </c>
      <c r="M575" s="2">
        <v>837</v>
      </c>
      <c r="N575" s="2" t="s">
        <v>27</v>
      </c>
      <c r="O575" s="2">
        <v>1767</v>
      </c>
      <c r="P575" s="2">
        <v>103</v>
      </c>
    </row>
    <row r="576" spans="1:16" x14ac:dyDescent="0.25">
      <c r="A576" s="5" t="s">
        <v>602</v>
      </c>
      <c r="B576" s="2" t="s">
        <v>1</v>
      </c>
      <c r="C576" s="2">
        <v>192</v>
      </c>
      <c r="D576" s="5" t="s">
        <v>1467</v>
      </c>
      <c r="E576" s="5" t="s">
        <v>1520</v>
      </c>
      <c r="F576" s="6">
        <v>16688</v>
      </c>
      <c r="G576" s="2">
        <v>5472</v>
      </c>
      <c r="H576" s="2">
        <v>13850</v>
      </c>
      <c r="I576" s="2">
        <v>7340</v>
      </c>
      <c r="J576" s="6" t="s">
        <v>23</v>
      </c>
      <c r="K576" s="2">
        <v>1777</v>
      </c>
      <c r="L576" s="2" t="s">
        <v>24</v>
      </c>
      <c r="M576" s="2">
        <v>9256</v>
      </c>
      <c r="N576" s="2" t="s">
        <v>27</v>
      </c>
      <c r="O576" s="2">
        <v>837</v>
      </c>
      <c r="P576" s="2">
        <v>108</v>
      </c>
    </row>
    <row r="577" spans="1:16" x14ac:dyDescent="0.25">
      <c r="A577" s="5" t="s">
        <v>603</v>
      </c>
      <c r="B577" s="2" t="s">
        <v>3</v>
      </c>
      <c r="C577" s="2">
        <v>192</v>
      </c>
      <c r="D577" s="5" t="s">
        <v>1469</v>
      </c>
      <c r="E577" s="5" t="s">
        <v>1521</v>
      </c>
      <c r="F577" s="6">
        <v>20394</v>
      </c>
      <c r="G577" s="2">
        <v>11065</v>
      </c>
      <c r="H577" s="2">
        <v>11965</v>
      </c>
      <c r="I577" s="2">
        <v>3629</v>
      </c>
      <c r="J577" s="6" t="s">
        <v>23</v>
      </c>
      <c r="K577" s="2">
        <v>1787</v>
      </c>
      <c r="L577" s="2" t="s">
        <v>24</v>
      </c>
      <c r="M577" s="2">
        <v>837</v>
      </c>
      <c r="N577" s="2" t="s">
        <v>27</v>
      </c>
      <c r="O577" s="2">
        <v>9246</v>
      </c>
      <c r="P577" s="2">
        <v>113</v>
      </c>
    </row>
    <row r="578" spans="1:16" x14ac:dyDescent="0.25">
      <c r="A578" s="5" t="s">
        <v>604</v>
      </c>
      <c r="B578" s="2" t="s">
        <v>15</v>
      </c>
      <c r="C578" s="2">
        <v>193</v>
      </c>
      <c r="D578" s="5" t="s">
        <v>1465</v>
      </c>
      <c r="E578" s="5" t="s">
        <v>1522</v>
      </c>
      <c r="F578" s="6">
        <v>24369</v>
      </c>
      <c r="G578" s="2">
        <v>9322</v>
      </c>
      <c r="H578" s="2">
        <v>9322</v>
      </c>
      <c r="I578" s="2">
        <v>13040</v>
      </c>
      <c r="J578" s="6" t="s">
        <v>23</v>
      </c>
      <c r="K578" s="2">
        <v>9362</v>
      </c>
      <c r="L578" s="2" t="s">
        <v>24</v>
      </c>
      <c r="M578" s="2">
        <v>846</v>
      </c>
      <c r="N578" s="2" t="s">
        <v>27</v>
      </c>
      <c r="O578" s="2">
        <v>1786</v>
      </c>
      <c r="P578" s="2">
        <v>104</v>
      </c>
    </row>
    <row r="579" spans="1:16" x14ac:dyDescent="0.25">
      <c r="A579" s="5" t="s">
        <v>605</v>
      </c>
      <c r="B579" s="2" t="s">
        <v>1</v>
      </c>
      <c r="C579" s="2">
        <v>193</v>
      </c>
      <c r="D579" s="5" t="s">
        <v>1467</v>
      </c>
      <c r="E579" s="5" t="s">
        <v>1523</v>
      </c>
      <c r="F579" s="6">
        <v>16861</v>
      </c>
      <c r="G579" s="2">
        <v>5529</v>
      </c>
      <c r="H579" s="2">
        <v>13994</v>
      </c>
      <c r="I579" s="2">
        <v>7417</v>
      </c>
      <c r="J579" s="6" t="s">
        <v>23</v>
      </c>
      <c r="K579" s="2">
        <v>1796</v>
      </c>
      <c r="L579" s="2" t="s">
        <v>24</v>
      </c>
      <c r="M579" s="2">
        <v>9352</v>
      </c>
      <c r="N579" s="2" t="s">
        <v>27</v>
      </c>
      <c r="O579" s="2">
        <v>846</v>
      </c>
      <c r="P579" s="2">
        <v>109</v>
      </c>
    </row>
    <row r="580" spans="1:16" x14ac:dyDescent="0.25">
      <c r="A580" s="5" t="s">
        <v>606</v>
      </c>
      <c r="B580" s="2" t="s">
        <v>3</v>
      </c>
      <c r="C580" s="2">
        <v>193</v>
      </c>
      <c r="D580" s="5" t="s">
        <v>1469</v>
      </c>
      <c r="E580" s="5" t="s">
        <v>1524</v>
      </c>
      <c r="F580" s="6">
        <v>20606</v>
      </c>
      <c r="G580" s="2">
        <v>11180</v>
      </c>
      <c r="H580" s="2">
        <v>12090</v>
      </c>
      <c r="I580" s="2">
        <v>3667</v>
      </c>
      <c r="J580" s="6" t="s">
        <v>23</v>
      </c>
      <c r="K580" s="2">
        <v>1806</v>
      </c>
      <c r="L580" s="2" t="s">
        <v>24</v>
      </c>
      <c r="M580" s="2">
        <v>846</v>
      </c>
      <c r="N580" s="2" t="s">
        <v>27</v>
      </c>
      <c r="O580" s="2">
        <v>9342</v>
      </c>
      <c r="P580" s="2">
        <v>114</v>
      </c>
    </row>
    <row r="581" spans="1:16" x14ac:dyDescent="0.25">
      <c r="A581" s="5" t="s">
        <v>607</v>
      </c>
      <c r="B581" s="2" t="s">
        <v>15</v>
      </c>
      <c r="C581" s="2">
        <v>194</v>
      </c>
      <c r="D581" s="5" t="s">
        <v>1465</v>
      </c>
      <c r="E581" s="5" t="s">
        <v>1525</v>
      </c>
      <c r="F581" s="6">
        <v>24621</v>
      </c>
      <c r="G581" s="2">
        <v>9419</v>
      </c>
      <c r="H581" s="2">
        <v>9419</v>
      </c>
      <c r="I581" s="2">
        <v>13175</v>
      </c>
      <c r="J581" s="6" t="s">
        <v>23</v>
      </c>
      <c r="K581" s="2">
        <v>9459</v>
      </c>
      <c r="L581" s="2" t="s">
        <v>24</v>
      </c>
      <c r="M581" s="2">
        <v>855</v>
      </c>
      <c r="N581" s="2" t="s">
        <v>27</v>
      </c>
      <c r="O581" s="2">
        <v>1805</v>
      </c>
      <c r="P581" s="2">
        <v>105</v>
      </c>
    </row>
    <row r="582" spans="1:16" x14ac:dyDescent="0.25">
      <c r="A582" s="5" t="s">
        <v>608</v>
      </c>
      <c r="B582" s="2" t="s">
        <v>1</v>
      </c>
      <c r="C582" s="2">
        <v>194</v>
      </c>
      <c r="D582" s="5" t="s">
        <v>1467</v>
      </c>
      <c r="E582" s="5" t="s">
        <v>1526</v>
      </c>
      <c r="F582" s="6">
        <v>17035</v>
      </c>
      <c r="G582" s="2">
        <v>5587</v>
      </c>
      <c r="H582" s="2">
        <v>14139</v>
      </c>
      <c r="I582" s="2">
        <v>7494</v>
      </c>
      <c r="J582" s="6" t="s">
        <v>23</v>
      </c>
      <c r="K582" s="2">
        <v>1815</v>
      </c>
      <c r="L582" s="2" t="s">
        <v>24</v>
      </c>
      <c r="M582" s="2">
        <v>9449</v>
      </c>
      <c r="N582" s="2" t="s">
        <v>27</v>
      </c>
      <c r="O582" s="2">
        <v>855</v>
      </c>
      <c r="P582" s="2">
        <v>110</v>
      </c>
    </row>
    <row r="583" spans="1:16" x14ac:dyDescent="0.25">
      <c r="A583" s="5" t="s">
        <v>609</v>
      </c>
      <c r="B583" s="2" t="s">
        <v>3</v>
      </c>
      <c r="C583" s="2">
        <v>194</v>
      </c>
      <c r="D583" s="5" t="s">
        <v>1469</v>
      </c>
      <c r="E583" s="5" t="s">
        <v>1527</v>
      </c>
      <c r="F583" s="6">
        <v>20819</v>
      </c>
      <c r="G583" s="2">
        <v>11296</v>
      </c>
      <c r="H583" s="2">
        <v>12216</v>
      </c>
      <c r="I583" s="2">
        <v>3705</v>
      </c>
      <c r="J583" s="6" t="s">
        <v>23</v>
      </c>
      <c r="K583" s="2">
        <v>1825</v>
      </c>
      <c r="L583" s="2" t="s">
        <v>24</v>
      </c>
      <c r="M583" s="2">
        <v>855</v>
      </c>
      <c r="N583" s="2" t="s">
        <v>27</v>
      </c>
      <c r="O583" s="2">
        <v>9439</v>
      </c>
      <c r="P583" s="2">
        <v>115</v>
      </c>
    </row>
    <row r="584" spans="1:16" x14ac:dyDescent="0.25">
      <c r="A584" s="5" t="s">
        <v>610</v>
      </c>
      <c r="B584" s="2" t="s">
        <v>15</v>
      </c>
      <c r="C584" s="2">
        <v>195</v>
      </c>
      <c r="D584" s="5" t="s">
        <v>1465</v>
      </c>
      <c r="E584" s="5" t="s">
        <v>1528</v>
      </c>
      <c r="F584" s="6">
        <v>24874</v>
      </c>
      <c r="G584" s="2">
        <v>9516</v>
      </c>
      <c r="H584" s="2">
        <v>9516</v>
      </c>
      <c r="I584" s="2">
        <v>13311</v>
      </c>
      <c r="J584" s="6" t="s">
        <v>23</v>
      </c>
      <c r="K584" s="2">
        <v>9556</v>
      </c>
      <c r="L584" s="2" t="s">
        <v>24</v>
      </c>
      <c r="M584" s="2">
        <v>864</v>
      </c>
      <c r="N584" s="2" t="s">
        <v>27</v>
      </c>
      <c r="O584" s="2">
        <v>1824</v>
      </c>
      <c r="P584" s="2">
        <v>106</v>
      </c>
    </row>
    <row r="585" spans="1:16" x14ac:dyDescent="0.25">
      <c r="A585" s="5" t="s">
        <v>611</v>
      </c>
      <c r="B585" s="2" t="s">
        <v>1</v>
      </c>
      <c r="C585" s="2">
        <v>195</v>
      </c>
      <c r="D585" s="5" t="s">
        <v>1467</v>
      </c>
      <c r="E585" s="5" t="s">
        <v>1529</v>
      </c>
      <c r="F585" s="6">
        <v>17210</v>
      </c>
      <c r="G585" s="2">
        <v>5645</v>
      </c>
      <c r="H585" s="2">
        <v>14285</v>
      </c>
      <c r="I585" s="2">
        <v>7572</v>
      </c>
      <c r="J585" s="6" t="s">
        <v>23</v>
      </c>
      <c r="K585" s="2">
        <v>1834</v>
      </c>
      <c r="L585" s="2" t="s">
        <v>24</v>
      </c>
      <c r="M585" s="2">
        <v>9546</v>
      </c>
      <c r="N585" s="2" t="s">
        <v>27</v>
      </c>
      <c r="O585" s="2">
        <v>864</v>
      </c>
      <c r="P585" s="2">
        <v>111</v>
      </c>
    </row>
    <row r="586" spans="1:16" x14ac:dyDescent="0.25">
      <c r="A586" s="5" t="s">
        <v>612</v>
      </c>
      <c r="B586" s="2" t="s">
        <v>3</v>
      </c>
      <c r="C586" s="2">
        <v>195</v>
      </c>
      <c r="D586" s="5" t="s">
        <v>1469</v>
      </c>
      <c r="E586" s="5" t="s">
        <v>1530</v>
      </c>
      <c r="F586" s="6">
        <v>21033</v>
      </c>
      <c r="G586" s="2">
        <v>11413</v>
      </c>
      <c r="H586" s="2">
        <v>12342</v>
      </c>
      <c r="I586" s="2">
        <v>3744</v>
      </c>
      <c r="J586" s="6" t="s">
        <v>23</v>
      </c>
      <c r="K586" s="2">
        <v>1844</v>
      </c>
      <c r="L586" s="2" t="s">
        <v>24</v>
      </c>
      <c r="M586" s="2">
        <v>864</v>
      </c>
      <c r="N586" s="2" t="s">
        <v>27</v>
      </c>
      <c r="O586" s="2">
        <v>9536</v>
      </c>
      <c r="P586" s="2">
        <v>116</v>
      </c>
    </row>
    <row r="587" spans="1:16" x14ac:dyDescent="0.25">
      <c r="A587" s="5" t="s">
        <v>613</v>
      </c>
      <c r="B587" s="2" t="s">
        <v>15</v>
      </c>
      <c r="C587" s="2">
        <v>196</v>
      </c>
      <c r="D587" s="5" t="s">
        <v>1465</v>
      </c>
      <c r="E587" s="5" t="s">
        <v>1531</v>
      </c>
      <c r="F587" s="6">
        <v>25128</v>
      </c>
      <c r="G587" s="2">
        <v>9614</v>
      </c>
      <c r="H587" s="2">
        <v>9614</v>
      </c>
      <c r="I587" s="2">
        <v>13448</v>
      </c>
      <c r="J587" s="6" t="s">
        <v>23</v>
      </c>
      <c r="K587" s="2">
        <v>9654</v>
      </c>
      <c r="L587" s="2" t="s">
        <v>24</v>
      </c>
      <c r="M587" s="2">
        <v>873</v>
      </c>
      <c r="N587" s="2" t="s">
        <v>27</v>
      </c>
      <c r="O587" s="2">
        <v>1843</v>
      </c>
      <c r="P587" s="2">
        <v>107</v>
      </c>
    </row>
    <row r="588" spans="1:16" x14ac:dyDescent="0.25">
      <c r="A588" s="5" t="s">
        <v>614</v>
      </c>
      <c r="B588" s="2" t="s">
        <v>1</v>
      </c>
      <c r="C588" s="2">
        <v>196</v>
      </c>
      <c r="D588" s="5" t="s">
        <v>1467</v>
      </c>
      <c r="E588" s="5" t="s">
        <v>1532</v>
      </c>
      <c r="F588" s="6">
        <v>17386</v>
      </c>
      <c r="G588" s="2">
        <v>5703</v>
      </c>
      <c r="H588" s="2">
        <v>14432</v>
      </c>
      <c r="I588" s="2">
        <v>7650</v>
      </c>
      <c r="J588" s="6" t="s">
        <v>23</v>
      </c>
      <c r="K588" s="2">
        <v>1853</v>
      </c>
      <c r="L588" s="2" t="s">
        <v>24</v>
      </c>
      <c r="M588" s="2">
        <v>9644</v>
      </c>
      <c r="N588" s="2" t="s">
        <v>27</v>
      </c>
      <c r="O588" s="2">
        <v>873</v>
      </c>
      <c r="P588" s="2">
        <v>112</v>
      </c>
    </row>
    <row r="589" spans="1:16" x14ac:dyDescent="0.25">
      <c r="A589" s="5" t="s">
        <v>615</v>
      </c>
      <c r="B589" s="2" t="s">
        <v>3</v>
      </c>
      <c r="C589" s="2">
        <v>196</v>
      </c>
      <c r="D589" s="5" t="s">
        <v>1469</v>
      </c>
      <c r="E589" s="5" t="s">
        <v>1533</v>
      </c>
      <c r="F589" s="6">
        <v>21248</v>
      </c>
      <c r="G589" s="2">
        <v>11530</v>
      </c>
      <c r="H589" s="2">
        <v>12469</v>
      </c>
      <c r="I589" s="2">
        <v>3783</v>
      </c>
      <c r="J589" s="6" t="s">
        <v>23</v>
      </c>
      <c r="K589" s="2">
        <v>1863</v>
      </c>
      <c r="L589" s="2" t="s">
        <v>24</v>
      </c>
      <c r="M589" s="2">
        <v>873</v>
      </c>
      <c r="N589" s="2" t="s">
        <v>27</v>
      </c>
      <c r="O589" s="2">
        <v>9634</v>
      </c>
      <c r="P589" s="2">
        <v>117</v>
      </c>
    </row>
    <row r="590" spans="1:16" x14ac:dyDescent="0.25">
      <c r="A590" s="5" t="s">
        <v>616</v>
      </c>
      <c r="B590" s="2" t="s">
        <v>15</v>
      </c>
      <c r="C590" s="2">
        <v>197</v>
      </c>
      <c r="D590" s="5" t="s">
        <v>1465</v>
      </c>
      <c r="E590" s="5" t="s">
        <v>1534</v>
      </c>
      <c r="F590" s="6">
        <v>25384</v>
      </c>
      <c r="G590" s="2">
        <v>9712</v>
      </c>
      <c r="H590" s="2">
        <v>9712</v>
      </c>
      <c r="I590" s="2">
        <v>13585</v>
      </c>
      <c r="J590" s="6" t="s">
        <v>23</v>
      </c>
      <c r="K590" s="2">
        <v>9752</v>
      </c>
      <c r="L590" s="2" t="s">
        <v>24</v>
      </c>
      <c r="M590" s="2">
        <v>882</v>
      </c>
      <c r="N590" s="2" t="s">
        <v>27</v>
      </c>
      <c r="O590" s="2">
        <v>1862</v>
      </c>
      <c r="P590" s="2">
        <v>108</v>
      </c>
    </row>
    <row r="591" spans="1:16" x14ac:dyDescent="0.25">
      <c r="A591" s="5" t="s">
        <v>617</v>
      </c>
      <c r="B591" s="2" t="s">
        <v>1</v>
      </c>
      <c r="C591" s="2">
        <v>197</v>
      </c>
      <c r="D591" s="5" t="s">
        <v>1467</v>
      </c>
      <c r="E591" s="5" t="s">
        <v>1535</v>
      </c>
      <c r="F591" s="6">
        <v>17563</v>
      </c>
      <c r="G591" s="2">
        <v>5762</v>
      </c>
      <c r="H591" s="2">
        <v>14579</v>
      </c>
      <c r="I591" s="2">
        <v>7728</v>
      </c>
      <c r="J591" s="6" t="s">
        <v>23</v>
      </c>
      <c r="K591" s="2">
        <v>1872</v>
      </c>
      <c r="L591" s="2" t="s">
        <v>24</v>
      </c>
      <c r="M591" s="2">
        <v>9742</v>
      </c>
      <c r="N591" s="2" t="s">
        <v>27</v>
      </c>
      <c r="O591" s="2">
        <v>882</v>
      </c>
      <c r="P591" s="2">
        <v>113</v>
      </c>
    </row>
    <row r="592" spans="1:16" x14ac:dyDescent="0.25">
      <c r="A592" s="5" t="s">
        <v>618</v>
      </c>
      <c r="B592" s="2" t="s">
        <v>3</v>
      </c>
      <c r="C592" s="2">
        <v>197</v>
      </c>
      <c r="D592" s="5" t="s">
        <v>1469</v>
      </c>
      <c r="E592" s="5" t="s">
        <v>1536</v>
      </c>
      <c r="F592" s="6">
        <v>21464</v>
      </c>
      <c r="G592" s="2">
        <v>11648</v>
      </c>
      <c r="H592" s="2">
        <v>12597</v>
      </c>
      <c r="I592" s="2">
        <v>3822</v>
      </c>
      <c r="J592" s="6" t="s">
        <v>23</v>
      </c>
      <c r="K592" s="2">
        <v>1882</v>
      </c>
      <c r="L592" s="2" t="s">
        <v>24</v>
      </c>
      <c r="M592" s="2">
        <v>882</v>
      </c>
      <c r="N592" s="2" t="s">
        <v>27</v>
      </c>
      <c r="O592" s="2">
        <v>9732</v>
      </c>
      <c r="P592" s="2">
        <v>118</v>
      </c>
    </row>
    <row r="593" spans="1:16" x14ac:dyDescent="0.25">
      <c r="A593" s="5" t="s">
        <v>619</v>
      </c>
      <c r="B593" s="2" t="s">
        <v>15</v>
      </c>
      <c r="C593" s="2">
        <v>198</v>
      </c>
      <c r="D593" s="5" t="s">
        <v>1465</v>
      </c>
      <c r="E593" s="5" t="s">
        <v>1537</v>
      </c>
      <c r="F593" s="6">
        <v>25641</v>
      </c>
      <c r="G593" s="2">
        <v>9811</v>
      </c>
      <c r="H593" s="2">
        <v>9811</v>
      </c>
      <c r="I593" s="2">
        <v>13723</v>
      </c>
      <c r="J593" s="6" t="s">
        <v>23</v>
      </c>
      <c r="K593" s="2">
        <v>9851</v>
      </c>
      <c r="L593" s="2" t="s">
        <v>24</v>
      </c>
      <c r="M593" s="2">
        <v>891</v>
      </c>
      <c r="N593" s="2" t="s">
        <v>27</v>
      </c>
      <c r="O593" s="2">
        <v>1881</v>
      </c>
      <c r="P593" s="2">
        <v>109</v>
      </c>
    </row>
    <row r="594" spans="1:16" x14ac:dyDescent="0.25">
      <c r="A594" s="5" t="s">
        <v>620</v>
      </c>
      <c r="B594" s="2" t="s">
        <v>1</v>
      </c>
      <c r="C594" s="2">
        <v>198</v>
      </c>
      <c r="D594" s="5" t="s">
        <v>1467</v>
      </c>
      <c r="E594" s="5" t="s">
        <v>1538</v>
      </c>
      <c r="F594" s="6">
        <v>17741</v>
      </c>
      <c r="G594" s="2">
        <v>5821</v>
      </c>
      <c r="H594" s="2">
        <v>14727</v>
      </c>
      <c r="I594" s="2">
        <v>7807</v>
      </c>
      <c r="J594" s="6" t="s">
        <v>23</v>
      </c>
      <c r="K594" s="2">
        <v>1891</v>
      </c>
      <c r="L594" s="2" t="s">
        <v>24</v>
      </c>
      <c r="M594" s="2">
        <v>9841</v>
      </c>
      <c r="N594" s="2" t="s">
        <v>27</v>
      </c>
      <c r="O594" s="2">
        <v>891</v>
      </c>
      <c r="P594" s="2">
        <v>114</v>
      </c>
    </row>
    <row r="595" spans="1:16" x14ac:dyDescent="0.25">
      <c r="A595" s="5" t="s">
        <v>621</v>
      </c>
      <c r="B595" s="2" t="s">
        <v>3</v>
      </c>
      <c r="C595" s="2">
        <v>198</v>
      </c>
      <c r="D595" s="5" t="s">
        <v>1469</v>
      </c>
      <c r="E595" s="5" t="s">
        <v>1539</v>
      </c>
      <c r="F595" s="6">
        <v>21681</v>
      </c>
      <c r="G595" s="2">
        <v>11766</v>
      </c>
      <c r="H595" s="2">
        <v>12725</v>
      </c>
      <c r="I595" s="2">
        <v>3861</v>
      </c>
      <c r="J595" s="6" t="s">
        <v>23</v>
      </c>
      <c r="K595" s="2">
        <v>1901</v>
      </c>
      <c r="L595" s="2" t="s">
        <v>24</v>
      </c>
      <c r="M595" s="2">
        <v>891</v>
      </c>
      <c r="N595" s="2" t="s">
        <v>27</v>
      </c>
      <c r="O595" s="2">
        <v>9831</v>
      </c>
      <c r="P595" s="2">
        <v>119</v>
      </c>
    </row>
    <row r="596" spans="1:16" x14ac:dyDescent="0.25">
      <c r="A596" s="5" t="s">
        <v>622</v>
      </c>
      <c r="B596" s="2" t="s">
        <v>15</v>
      </c>
      <c r="C596" s="2">
        <v>199</v>
      </c>
      <c r="D596" s="5" t="s">
        <v>1465</v>
      </c>
      <c r="E596" s="5" t="s">
        <v>1540</v>
      </c>
      <c r="F596" s="6">
        <v>25899</v>
      </c>
      <c r="G596" s="2">
        <v>9910</v>
      </c>
      <c r="H596" s="2">
        <v>9910</v>
      </c>
      <c r="I596" s="2">
        <v>13862</v>
      </c>
      <c r="J596" s="6" t="s">
        <v>23</v>
      </c>
      <c r="K596" s="2">
        <v>9950</v>
      </c>
      <c r="L596" s="2" t="s">
        <v>24</v>
      </c>
      <c r="M596" s="2">
        <v>900</v>
      </c>
      <c r="N596" s="2" t="s">
        <v>27</v>
      </c>
      <c r="O596" s="2">
        <v>1900</v>
      </c>
      <c r="P596" s="2">
        <v>110</v>
      </c>
    </row>
    <row r="597" spans="1:16" x14ac:dyDescent="0.25">
      <c r="A597" s="5" t="s">
        <v>623</v>
      </c>
      <c r="B597" s="2" t="s">
        <v>1</v>
      </c>
      <c r="C597" s="2">
        <v>199</v>
      </c>
      <c r="D597" s="5" t="s">
        <v>1467</v>
      </c>
      <c r="E597" s="5" t="s">
        <v>1541</v>
      </c>
      <c r="F597" s="6">
        <v>17920</v>
      </c>
      <c r="G597" s="2">
        <v>5880</v>
      </c>
      <c r="H597" s="2">
        <v>14876</v>
      </c>
      <c r="I597" s="2">
        <v>7886</v>
      </c>
      <c r="J597" s="6" t="s">
        <v>23</v>
      </c>
      <c r="K597" s="2">
        <v>1910</v>
      </c>
      <c r="L597" s="2" t="s">
        <v>24</v>
      </c>
      <c r="M597" s="2">
        <v>9940</v>
      </c>
      <c r="N597" s="2" t="s">
        <v>27</v>
      </c>
      <c r="O597" s="2">
        <v>900</v>
      </c>
      <c r="P597" s="2">
        <v>115</v>
      </c>
    </row>
    <row r="598" spans="1:16" x14ac:dyDescent="0.25">
      <c r="A598" s="5" t="s">
        <v>624</v>
      </c>
      <c r="B598" s="2" t="s">
        <v>3</v>
      </c>
      <c r="C598" s="2">
        <v>199</v>
      </c>
      <c r="D598" s="5" t="s">
        <v>1469</v>
      </c>
      <c r="E598" s="5" t="s">
        <v>1542</v>
      </c>
      <c r="F598" s="6">
        <v>21899</v>
      </c>
      <c r="G598" s="2">
        <v>11885</v>
      </c>
      <c r="H598" s="2">
        <v>12854</v>
      </c>
      <c r="I598" s="2">
        <v>3900</v>
      </c>
      <c r="J598" s="6" t="s">
        <v>23</v>
      </c>
      <c r="K598" s="2">
        <v>1920</v>
      </c>
      <c r="L598" s="2" t="s">
        <v>24</v>
      </c>
      <c r="M598" s="2">
        <v>900</v>
      </c>
      <c r="N598" s="2" t="s">
        <v>27</v>
      </c>
      <c r="O598" s="2">
        <v>9930</v>
      </c>
      <c r="P598" s="2">
        <v>120</v>
      </c>
    </row>
    <row r="599" spans="1:16" x14ac:dyDescent="0.25">
      <c r="A599" s="5" t="s">
        <v>625</v>
      </c>
      <c r="B599" s="2" t="s">
        <v>15</v>
      </c>
      <c r="C599" s="2">
        <v>200</v>
      </c>
      <c r="D599" s="5" t="s">
        <v>1543</v>
      </c>
      <c r="E599" s="5" t="s">
        <v>1544</v>
      </c>
      <c r="F599" s="6">
        <v>26159</v>
      </c>
      <c r="G599" s="2">
        <v>10010</v>
      </c>
      <c r="H599" s="2">
        <v>10010</v>
      </c>
      <c r="I599" s="2">
        <v>14002</v>
      </c>
      <c r="J599" s="6" t="s">
        <v>23</v>
      </c>
      <c r="K599" s="2">
        <v>10050</v>
      </c>
      <c r="L599" s="2" t="s">
        <v>24</v>
      </c>
      <c r="M599" s="2">
        <v>910</v>
      </c>
      <c r="N599" s="2" t="s">
        <v>27</v>
      </c>
      <c r="O599" s="2">
        <v>1920</v>
      </c>
      <c r="P599" s="2">
        <v>112</v>
      </c>
    </row>
    <row r="600" spans="1:16" x14ac:dyDescent="0.25">
      <c r="A600" s="5" t="s">
        <v>626</v>
      </c>
      <c r="B600" s="2" t="s">
        <v>1</v>
      </c>
      <c r="C600" s="2">
        <v>200</v>
      </c>
      <c r="D600" s="5" t="s">
        <v>1545</v>
      </c>
      <c r="E600" s="5" t="s">
        <v>1546</v>
      </c>
      <c r="F600" s="6">
        <v>18100</v>
      </c>
      <c r="G600" s="2">
        <v>5940</v>
      </c>
      <c r="H600" s="2">
        <v>15026</v>
      </c>
      <c r="I600" s="2">
        <v>7966</v>
      </c>
      <c r="J600" s="6" t="s">
        <v>23</v>
      </c>
      <c r="K600" s="2">
        <v>1930</v>
      </c>
      <c r="L600" s="2" t="s">
        <v>24</v>
      </c>
      <c r="M600" s="2">
        <v>10040</v>
      </c>
      <c r="N600" s="2" t="s">
        <v>27</v>
      </c>
      <c r="O600" s="2">
        <v>910</v>
      </c>
      <c r="P600" s="2">
        <v>117</v>
      </c>
    </row>
    <row r="601" spans="1:16" x14ac:dyDescent="0.25">
      <c r="A601" s="5" t="s">
        <v>627</v>
      </c>
      <c r="B601" s="2" t="s">
        <v>3</v>
      </c>
      <c r="C601" s="2">
        <v>200</v>
      </c>
      <c r="D601" s="5" t="s">
        <v>1547</v>
      </c>
      <c r="E601" s="5" t="s">
        <v>1548</v>
      </c>
      <c r="F601" s="6">
        <v>22119</v>
      </c>
      <c r="G601" s="2">
        <v>12005</v>
      </c>
      <c r="H601" s="2">
        <v>12984</v>
      </c>
      <c r="I601" s="2">
        <v>3940</v>
      </c>
      <c r="J601" s="6" t="s">
        <v>23</v>
      </c>
      <c r="K601" s="2">
        <v>1940</v>
      </c>
      <c r="L601" s="2" t="s">
        <v>24</v>
      </c>
      <c r="M601" s="2">
        <v>910</v>
      </c>
      <c r="N601" s="2" t="s">
        <v>27</v>
      </c>
      <c r="O601" s="2">
        <v>10030</v>
      </c>
      <c r="P601" s="2">
        <v>122</v>
      </c>
    </row>
    <row r="602" spans="1:16" x14ac:dyDescent="0.25">
      <c r="A602" s="5" t="s">
        <v>628</v>
      </c>
      <c r="B602" s="2" t="s">
        <v>15</v>
      </c>
      <c r="C602" s="2">
        <v>201</v>
      </c>
      <c r="D602" s="5" t="s">
        <v>1543</v>
      </c>
      <c r="E602" s="5" t="s">
        <v>1549</v>
      </c>
      <c r="F602" s="6">
        <v>26420</v>
      </c>
      <c r="G602" s="2">
        <v>10110</v>
      </c>
      <c r="H602" s="2">
        <v>10110</v>
      </c>
      <c r="I602" s="2">
        <v>14142</v>
      </c>
      <c r="J602" s="6" t="s">
        <v>23</v>
      </c>
      <c r="K602" s="2">
        <v>10150</v>
      </c>
      <c r="L602" s="2" t="s">
        <v>24</v>
      </c>
      <c r="M602" s="2">
        <v>920</v>
      </c>
      <c r="N602" s="2" t="s">
        <v>27</v>
      </c>
      <c r="O602" s="2">
        <v>1940</v>
      </c>
      <c r="P602" s="2">
        <v>114</v>
      </c>
    </row>
    <row r="603" spans="1:16" x14ac:dyDescent="0.25">
      <c r="A603" s="5" t="s">
        <v>629</v>
      </c>
      <c r="B603" s="2" t="s">
        <v>1</v>
      </c>
      <c r="C603" s="2">
        <v>201</v>
      </c>
      <c r="D603" s="5" t="s">
        <v>1545</v>
      </c>
      <c r="E603" s="5" t="s">
        <v>1550</v>
      </c>
      <c r="F603" s="6">
        <v>18280</v>
      </c>
      <c r="G603" s="2">
        <v>6000</v>
      </c>
      <c r="H603" s="2">
        <v>15176</v>
      </c>
      <c r="I603" s="2">
        <v>8046</v>
      </c>
      <c r="J603" s="6" t="s">
        <v>23</v>
      </c>
      <c r="K603" s="2">
        <v>1950</v>
      </c>
      <c r="L603" s="2" t="s">
        <v>24</v>
      </c>
      <c r="M603" s="2">
        <v>10140</v>
      </c>
      <c r="N603" s="2" t="s">
        <v>27</v>
      </c>
      <c r="O603" s="2">
        <v>920</v>
      </c>
      <c r="P603" s="2">
        <v>119</v>
      </c>
    </row>
    <row r="604" spans="1:16" x14ac:dyDescent="0.25">
      <c r="A604" s="5" t="s">
        <v>630</v>
      </c>
      <c r="B604" s="2" t="s">
        <v>3</v>
      </c>
      <c r="C604" s="2">
        <v>201</v>
      </c>
      <c r="D604" s="5" t="s">
        <v>1547</v>
      </c>
      <c r="E604" s="5" t="s">
        <v>1551</v>
      </c>
      <c r="F604" s="6">
        <v>22340</v>
      </c>
      <c r="G604" s="2">
        <v>12125</v>
      </c>
      <c r="H604" s="2">
        <v>13114</v>
      </c>
      <c r="I604" s="2">
        <v>3980</v>
      </c>
      <c r="J604" s="6" t="s">
        <v>23</v>
      </c>
      <c r="K604" s="2">
        <v>1960</v>
      </c>
      <c r="L604" s="2" t="s">
        <v>24</v>
      </c>
      <c r="M604" s="2">
        <v>920</v>
      </c>
      <c r="N604" s="2" t="s">
        <v>27</v>
      </c>
      <c r="O604" s="2">
        <v>10130</v>
      </c>
      <c r="P604" s="2">
        <v>124</v>
      </c>
    </row>
    <row r="605" spans="1:16" x14ac:dyDescent="0.25">
      <c r="A605" s="5" t="s">
        <v>631</v>
      </c>
      <c r="B605" s="2" t="s">
        <v>15</v>
      </c>
      <c r="C605" s="2">
        <v>202</v>
      </c>
      <c r="D605" s="5" t="s">
        <v>1543</v>
      </c>
      <c r="E605" s="5" t="s">
        <v>1552</v>
      </c>
      <c r="F605" s="6">
        <v>26682</v>
      </c>
      <c r="G605" s="2">
        <v>10211</v>
      </c>
      <c r="H605" s="2">
        <v>10211</v>
      </c>
      <c r="I605" s="2">
        <v>14283</v>
      </c>
      <c r="J605" s="6" t="s">
        <v>23</v>
      </c>
      <c r="K605" s="2">
        <v>10251</v>
      </c>
      <c r="L605" s="2" t="s">
        <v>24</v>
      </c>
      <c r="M605" s="2">
        <v>930</v>
      </c>
      <c r="N605" s="2" t="s">
        <v>27</v>
      </c>
      <c r="O605" s="2">
        <v>1960</v>
      </c>
      <c r="P605" s="2">
        <v>116</v>
      </c>
    </row>
    <row r="606" spans="1:16" x14ac:dyDescent="0.25">
      <c r="A606" s="5" t="s">
        <v>632</v>
      </c>
      <c r="B606" s="2" t="s">
        <v>1</v>
      </c>
      <c r="C606" s="2">
        <v>202</v>
      </c>
      <c r="D606" s="5" t="s">
        <v>1545</v>
      </c>
      <c r="E606" s="5" t="s">
        <v>1553</v>
      </c>
      <c r="F606" s="6">
        <v>18461</v>
      </c>
      <c r="G606" s="2">
        <v>6060</v>
      </c>
      <c r="H606" s="2">
        <v>15327</v>
      </c>
      <c r="I606" s="2">
        <v>8126</v>
      </c>
      <c r="J606" s="6" t="s">
        <v>23</v>
      </c>
      <c r="K606" s="2">
        <v>1970</v>
      </c>
      <c r="L606" s="2" t="s">
        <v>24</v>
      </c>
      <c r="M606" s="2">
        <v>10241</v>
      </c>
      <c r="N606" s="2" t="s">
        <v>27</v>
      </c>
      <c r="O606" s="2">
        <v>930</v>
      </c>
      <c r="P606" s="2">
        <v>121</v>
      </c>
    </row>
    <row r="607" spans="1:16" x14ac:dyDescent="0.25">
      <c r="A607" s="5" t="s">
        <v>633</v>
      </c>
      <c r="B607" s="2" t="s">
        <v>3</v>
      </c>
      <c r="C607" s="2">
        <v>202</v>
      </c>
      <c r="D607" s="5" t="s">
        <v>1547</v>
      </c>
      <c r="E607" s="5" t="s">
        <v>1554</v>
      </c>
      <c r="F607" s="6">
        <v>22562</v>
      </c>
      <c r="G607" s="2">
        <v>12246</v>
      </c>
      <c r="H607" s="2">
        <v>13245</v>
      </c>
      <c r="I607" s="2">
        <v>4020</v>
      </c>
      <c r="J607" s="6" t="s">
        <v>23</v>
      </c>
      <c r="K607" s="2">
        <v>1980</v>
      </c>
      <c r="L607" s="2" t="s">
        <v>24</v>
      </c>
      <c r="M607" s="2">
        <v>930</v>
      </c>
      <c r="N607" s="2" t="s">
        <v>27</v>
      </c>
      <c r="O607" s="2">
        <v>10231</v>
      </c>
      <c r="P607" s="2">
        <v>126</v>
      </c>
    </row>
    <row r="608" spans="1:16" x14ac:dyDescent="0.25">
      <c r="A608" s="5" t="s">
        <v>634</v>
      </c>
      <c r="B608" s="2" t="s">
        <v>15</v>
      </c>
      <c r="C608" s="2">
        <v>203</v>
      </c>
      <c r="D608" s="5" t="s">
        <v>1543</v>
      </c>
      <c r="E608" s="5" t="s">
        <v>1555</v>
      </c>
      <c r="F608" s="6">
        <v>26945</v>
      </c>
      <c r="G608" s="2">
        <v>10312</v>
      </c>
      <c r="H608" s="2">
        <v>10312</v>
      </c>
      <c r="I608" s="2">
        <v>14425</v>
      </c>
      <c r="J608" s="6" t="s">
        <v>23</v>
      </c>
      <c r="K608" s="2">
        <v>10352</v>
      </c>
      <c r="L608" s="2" t="s">
        <v>24</v>
      </c>
      <c r="M608" s="2">
        <v>940</v>
      </c>
      <c r="N608" s="2" t="s">
        <v>27</v>
      </c>
      <c r="O608" s="2">
        <v>1980</v>
      </c>
      <c r="P608" s="2">
        <v>118</v>
      </c>
    </row>
    <row r="609" spans="1:16" x14ac:dyDescent="0.25">
      <c r="A609" s="5" t="s">
        <v>635</v>
      </c>
      <c r="B609" s="2" t="s">
        <v>1</v>
      </c>
      <c r="C609" s="2">
        <v>203</v>
      </c>
      <c r="D609" s="5" t="s">
        <v>1545</v>
      </c>
      <c r="E609" s="5" t="s">
        <v>1556</v>
      </c>
      <c r="F609" s="6">
        <v>18643</v>
      </c>
      <c r="G609" s="2">
        <v>6120</v>
      </c>
      <c r="H609" s="2">
        <v>15479</v>
      </c>
      <c r="I609" s="2">
        <v>8207</v>
      </c>
      <c r="J609" s="6" t="s">
        <v>23</v>
      </c>
      <c r="K609" s="2">
        <v>1990</v>
      </c>
      <c r="L609" s="2" t="s">
        <v>24</v>
      </c>
      <c r="M609" s="2">
        <v>10342</v>
      </c>
      <c r="N609" s="2" t="s">
        <v>27</v>
      </c>
      <c r="O609" s="2">
        <v>940</v>
      </c>
      <c r="P609" s="2">
        <v>123</v>
      </c>
    </row>
    <row r="610" spans="1:16" x14ac:dyDescent="0.25">
      <c r="A610" s="5" t="s">
        <v>636</v>
      </c>
      <c r="B610" s="2" t="s">
        <v>3</v>
      </c>
      <c r="C610" s="2">
        <v>203</v>
      </c>
      <c r="D610" s="5" t="s">
        <v>1547</v>
      </c>
      <c r="E610" s="5" t="s">
        <v>1557</v>
      </c>
      <c r="F610" s="6">
        <v>22785</v>
      </c>
      <c r="G610" s="2">
        <v>12367</v>
      </c>
      <c r="H610" s="2">
        <v>13376</v>
      </c>
      <c r="I610" s="2">
        <v>4060</v>
      </c>
      <c r="J610" s="6" t="s">
        <v>23</v>
      </c>
      <c r="K610" s="2">
        <v>2000</v>
      </c>
      <c r="L610" s="2" t="s">
        <v>24</v>
      </c>
      <c r="M610" s="2">
        <v>940</v>
      </c>
      <c r="N610" s="2" t="s">
        <v>27</v>
      </c>
      <c r="O610" s="2">
        <v>10332</v>
      </c>
      <c r="P610" s="2">
        <v>128</v>
      </c>
    </row>
    <row r="611" spans="1:16" x14ac:dyDescent="0.25">
      <c r="A611" s="5" t="s">
        <v>637</v>
      </c>
      <c r="B611" s="2" t="s">
        <v>15</v>
      </c>
      <c r="C611" s="2">
        <v>204</v>
      </c>
      <c r="D611" s="5" t="s">
        <v>1543</v>
      </c>
      <c r="E611" s="5" t="s">
        <v>1558</v>
      </c>
      <c r="F611" s="6">
        <v>27210</v>
      </c>
      <c r="G611" s="2">
        <v>10414</v>
      </c>
      <c r="H611" s="2">
        <v>10414</v>
      </c>
      <c r="I611" s="2">
        <v>14567</v>
      </c>
      <c r="J611" s="6" t="s">
        <v>23</v>
      </c>
      <c r="K611" s="2">
        <v>10454</v>
      </c>
      <c r="L611" s="2" t="s">
        <v>24</v>
      </c>
      <c r="M611" s="2">
        <v>950</v>
      </c>
      <c r="N611" s="2" t="s">
        <v>27</v>
      </c>
      <c r="O611" s="2">
        <v>2000</v>
      </c>
      <c r="P611" s="2">
        <v>120</v>
      </c>
    </row>
    <row r="612" spans="1:16" x14ac:dyDescent="0.25">
      <c r="A612" s="5" t="s">
        <v>638</v>
      </c>
      <c r="B612" s="2" t="s">
        <v>1</v>
      </c>
      <c r="C612" s="2">
        <v>204</v>
      </c>
      <c r="D612" s="5" t="s">
        <v>1545</v>
      </c>
      <c r="E612" s="5" t="s">
        <v>1559</v>
      </c>
      <c r="F612" s="6">
        <v>18826</v>
      </c>
      <c r="G612" s="2">
        <v>6181</v>
      </c>
      <c r="H612" s="2">
        <v>15632</v>
      </c>
      <c r="I612" s="2">
        <v>8288</v>
      </c>
      <c r="J612" s="6" t="s">
        <v>23</v>
      </c>
      <c r="K612" s="2">
        <v>2010</v>
      </c>
      <c r="L612" s="2" t="s">
        <v>24</v>
      </c>
      <c r="M612" s="2">
        <v>10444</v>
      </c>
      <c r="N612" s="2" t="s">
        <v>27</v>
      </c>
      <c r="O612" s="2">
        <v>950</v>
      </c>
      <c r="P612" s="2">
        <v>125</v>
      </c>
    </row>
    <row r="613" spans="1:16" x14ac:dyDescent="0.25">
      <c r="A613" s="5" t="s">
        <v>639</v>
      </c>
      <c r="B613" s="2" t="s">
        <v>3</v>
      </c>
      <c r="C613" s="2">
        <v>204</v>
      </c>
      <c r="D613" s="5" t="s">
        <v>1547</v>
      </c>
      <c r="E613" s="5" t="s">
        <v>1560</v>
      </c>
      <c r="F613" s="6">
        <v>23009</v>
      </c>
      <c r="G613" s="2">
        <v>12489</v>
      </c>
      <c r="H613" s="2">
        <v>13508</v>
      </c>
      <c r="I613" s="2">
        <v>4100</v>
      </c>
      <c r="J613" s="6" t="s">
        <v>23</v>
      </c>
      <c r="K613" s="2">
        <v>2020</v>
      </c>
      <c r="L613" s="2" t="s">
        <v>24</v>
      </c>
      <c r="M613" s="2">
        <v>950</v>
      </c>
      <c r="N613" s="2" t="s">
        <v>27</v>
      </c>
      <c r="O613" s="2">
        <v>10434</v>
      </c>
      <c r="P613" s="2">
        <v>130</v>
      </c>
    </row>
    <row r="614" spans="1:16" x14ac:dyDescent="0.25">
      <c r="A614" s="5" t="s">
        <v>640</v>
      </c>
      <c r="B614" s="2" t="s">
        <v>15</v>
      </c>
      <c r="C614" s="2">
        <v>205</v>
      </c>
      <c r="D614" s="5" t="s">
        <v>1543</v>
      </c>
      <c r="E614" s="5" t="s">
        <v>1561</v>
      </c>
      <c r="F614" s="6">
        <v>27476</v>
      </c>
      <c r="G614" s="2">
        <v>10516</v>
      </c>
      <c r="H614" s="2">
        <v>10516</v>
      </c>
      <c r="I614" s="2">
        <v>14710</v>
      </c>
      <c r="J614" s="6" t="s">
        <v>23</v>
      </c>
      <c r="K614" s="2">
        <v>10556</v>
      </c>
      <c r="L614" s="2" t="s">
        <v>24</v>
      </c>
      <c r="M614" s="2">
        <v>960</v>
      </c>
      <c r="N614" s="2" t="s">
        <v>27</v>
      </c>
      <c r="O614" s="2">
        <v>2020</v>
      </c>
      <c r="P614" s="2">
        <v>122</v>
      </c>
    </row>
    <row r="615" spans="1:16" x14ac:dyDescent="0.25">
      <c r="A615" s="5" t="s">
        <v>641</v>
      </c>
      <c r="B615" s="2" t="s">
        <v>1</v>
      </c>
      <c r="C615" s="2">
        <v>205</v>
      </c>
      <c r="D615" s="5" t="s">
        <v>1545</v>
      </c>
      <c r="E615" s="5" t="s">
        <v>1562</v>
      </c>
      <c r="F615" s="6">
        <v>19010</v>
      </c>
      <c r="G615" s="2">
        <v>6242</v>
      </c>
      <c r="H615" s="2">
        <v>15785</v>
      </c>
      <c r="I615" s="2">
        <v>8370</v>
      </c>
      <c r="J615" s="6" t="s">
        <v>23</v>
      </c>
      <c r="K615" s="2">
        <v>2030</v>
      </c>
      <c r="L615" s="2" t="s">
        <v>24</v>
      </c>
      <c r="M615" s="2">
        <v>10546</v>
      </c>
      <c r="N615" s="2" t="s">
        <v>27</v>
      </c>
      <c r="O615" s="2">
        <v>960</v>
      </c>
      <c r="P615" s="2">
        <v>127</v>
      </c>
    </row>
    <row r="616" spans="1:16" x14ac:dyDescent="0.25">
      <c r="A616" s="5" t="s">
        <v>642</v>
      </c>
      <c r="B616" s="2" t="s">
        <v>3</v>
      </c>
      <c r="C616" s="2">
        <v>205</v>
      </c>
      <c r="D616" s="5" t="s">
        <v>1547</v>
      </c>
      <c r="E616" s="5" t="s">
        <v>1563</v>
      </c>
      <c r="F616" s="6">
        <v>23234</v>
      </c>
      <c r="G616" s="2">
        <v>12612</v>
      </c>
      <c r="H616" s="2">
        <v>13641</v>
      </c>
      <c r="I616" s="2">
        <v>4141</v>
      </c>
      <c r="J616" s="6" t="s">
        <v>23</v>
      </c>
      <c r="K616" s="2">
        <v>2040</v>
      </c>
      <c r="L616" s="2" t="s">
        <v>24</v>
      </c>
      <c r="M616" s="2">
        <v>960</v>
      </c>
      <c r="N616" s="2" t="s">
        <v>27</v>
      </c>
      <c r="O616" s="2">
        <v>10536</v>
      </c>
      <c r="P616" s="2">
        <v>132</v>
      </c>
    </row>
    <row r="617" spans="1:16" x14ac:dyDescent="0.25">
      <c r="A617" s="5" t="s">
        <v>643</v>
      </c>
      <c r="B617" s="2" t="s">
        <v>15</v>
      </c>
      <c r="C617" s="2">
        <v>206</v>
      </c>
      <c r="D617" s="5" t="s">
        <v>1543</v>
      </c>
      <c r="E617" s="5" t="s">
        <v>1564</v>
      </c>
      <c r="F617" s="6">
        <v>27743</v>
      </c>
      <c r="G617" s="2">
        <v>10619</v>
      </c>
      <c r="H617" s="2">
        <v>10619</v>
      </c>
      <c r="I617" s="2">
        <v>14854</v>
      </c>
      <c r="J617" s="6" t="s">
        <v>23</v>
      </c>
      <c r="K617" s="2">
        <v>10659</v>
      </c>
      <c r="L617" s="2" t="s">
        <v>24</v>
      </c>
      <c r="M617" s="2">
        <v>970</v>
      </c>
      <c r="N617" s="2" t="s">
        <v>27</v>
      </c>
      <c r="O617" s="2">
        <v>2040</v>
      </c>
      <c r="P617" s="2">
        <v>124</v>
      </c>
    </row>
    <row r="618" spans="1:16" x14ac:dyDescent="0.25">
      <c r="A618" s="5" t="s">
        <v>644</v>
      </c>
      <c r="B618" s="2" t="s">
        <v>1</v>
      </c>
      <c r="C618" s="2">
        <v>206</v>
      </c>
      <c r="D618" s="5" t="s">
        <v>1545</v>
      </c>
      <c r="E618" s="5" t="s">
        <v>1565</v>
      </c>
      <c r="F618" s="6">
        <v>19195</v>
      </c>
      <c r="G618" s="2">
        <v>6303</v>
      </c>
      <c r="H618" s="2">
        <v>15939</v>
      </c>
      <c r="I618" s="2">
        <v>8452</v>
      </c>
      <c r="J618" s="6" t="s">
        <v>23</v>
      </c>
      <c r="K618" s="2">
        <v>2050</v>
      </c>
      <c r="L618" s="2" t="s">
        <v>24</v>
      </c>
      <c r="M618" s="2">
        <v>10649</v>
      </c>
      <c r="N618" s="2" t="s">
        <v>27</v>
      </c>
      <c r="O618" s="2">
        <v>970</v>
      </c>
      <c r="P618" s="2">
        <v>129</v>
      </c>
    </row>
    <row r="619" spans="1:16" x14ac:dyDescent="0.25">
      <c r="A619" s="5" t="s">
        <v>645</v>
      </c>
      <c r="B619" s="2" t="s">
        <v>3</v>
      </c>
      <c r="C619" s="2">
        <v>206</v>
      </c>
      <c r="D619" s="5" t="s">
        <v>1547</v>
      </c>
      <c r="E619" s="5" t="s">
        <v>1566</v>
      </c>
      <c r="F619" s="6">
        <v>23460</v>
      </c>
      <c r="G619" s="2">
        <v>12735</v>
      </c>
      <c r="H619" s="2">
        <v>13774</v>
      </c>
      <c r="I619" s="2">
        <v>4182</v>
      </c>
      <c r="J619" s="6" t="s">
        <v>23</v>
      </c>
      <c r="K619" s="2">
        <v>2060</v>
      </c>
      <c r="L619" s="2" t="s">
        <v>24</v>
      </c>
      <c r="M619" s="2">
        <v>970</v>
      </c>
      <c r="N619" s="2" t="s">
        <v>27</v>
      </c>
      <c r="O619" s="2">
        <v>10639</v>
      </c>
      <c r="P619" s="2">
        <v>134</v>
      </c>
    </row>
    <row r="620" spans="1:16" x14ac:dyDescent="0.25">
      <c r="A620" s="5" t="s">
        <v>646</v>
      </c>
      <c r="B620" s="2" t="s">
        <v>15</v>
      </c>
      <c r="C620" s="2">
        <v>207</v>
      </c>
      <c r="D620" s="5" t="s">
        <v>1543</v>
      </c>
      <c r="E620" s="5" t="s">
        <v>1567</v>
      </c>
      <c r="F620" s="6">
        <v>28012</v>
      </c>
      <c r="G620" s="2">
        <v>10722</v>
      </c>
      <c r="H620" s="2">
        <v>10722</v>
      </c>
      <c r="I620" s="2">
        <v>14998</v>
      </c>
      <c r="J620" s="6" t="s">
        <v>23</v>
      </c>
      <c r="K620" s="2">
        <v>10762</v>
      </c>
      <c r="L620" s="2" t="s">
        <v>24</v>
      </c>
      <c r="M620" s="2">
        <v>980</v>
      </c>
      <c r="N620" s="2" t="s">
        <v>27</v>
      </c>
      <c r="O620" s="2">
        <v>2060</v>
      </c>
      <c r="P620" s="2">
        <v>126</v>
      </c>
    </row>
    <row r="621" spans="1:16" x14ac:dyDescent="0.25">
      <c r="A621" s="5" t="s">
        <v>647</v>
      </c>
      <c r="B621" s="2" t="s">
        <v>1</v>
      </c>
      <c r="C621" s="2">
        <v>207</v>
      </c>
      <c r="D621" s="5" t="s">
        <v>1545</v>
      </c>
      <c r="E621" s="5" t="s">
        <v>1568</v>
      </c>
      <c r="F621" s="6">
        <v>19381</v>
      </c>
      <c r="G621" s="2">
        <v>6365</v>
      </c>
      <c r="H621" s="2">
        <v>16094</v>
      </c>
      <c r="I621" s="2">
        <v>8534</v>
      </c>
      <c r="J621" s="6" t="s">
        <v>23</v>
      </c>
      <c r="K621" s="2">
        <v>2070</v>
      </c>
      <c r="L621" s="2" t="s">
        <v>24</v>
      </c>
      <c r="M621" s="2">
        <v>10752</v>
      </c>
      <c r="N621" s="2" t="s">
        <v>27</v>
      </c>
      <c r="O621" s="2">
        <v>980</v>
      </c>
      <c r="P621" s="2">
        <v>131</v>
      </c>
    </row>
    <row r="622" spans="1:16" x14ac:dyDescent="0.25">
      <c r="A622" s="5" t="s">
        <v>648</v>
      </c>
      <c r="B622" s="2" t="s">
        <v>3</v>
      </c>
      <c r="C622" s="2">
        <v>207</v>
      </c>
      <c r="D622" s="5" t="s">
        <v>1547</v>
      </c>
      <c r="E622" s="5" t="s">
        <v>1569</v>
      </c>
      <c r="F622" s="6">
        <v>23687</v>
      </c>
      <c r="G622" s="2">
        <v>12859</v>
      </c>
      <c r="H622" s="2">
        <v>13908</v>
      </c>
      <c r="I622" s="2">
        <v>4223</v>
      </c>
      <c r="J622" s="6" t="s">
        <v>23</v>
      </c>
      <c r="K622" s="2">
        <v>2080</v>
      </c>
      <c r="L622" s="2" t="s">
        <v>24</v>
      </c>
      <c r="M622" s="2">
        <v>980</v>
      </c>
      <c r="N622" s="2" t="s">
        <v>27</v>
      </c>
      <c r="O622" s="2">
        <v>10742</v>
      </c>
      <c r="P622" s="2">
        <v>136</v>
      </c>
    </row>
    <row r="623" spans="1:16" x14ac:dyDescent="0.25">
      <c r="A623" s="5" t="s">
        <v>649</v>
      </c>
      <c r="B623" s="2" t="s">
        <v>15</v>
      </c>
      <c r="C623" s="2">
        <v>208</v>
      </c>
      <c r="D623" s="5" t="s">
        <v>1543</v>
      </c>
      <c r="E623" s="5" t="s">
        <v>1570</v>
      </c>
      <c r="F623" s="6">
        <v>28282</v>
      </c>
      <c r="G623" s="2">
        <v>10826</v>
      </c>
      <c r="H623" s="2">
        <v>10826</v>
      </c>
      <c r="I623" s="2">
        <v>15143</v>
      </c>
      <c r="J623" s="6" t="s">
        <v>23</v>
      </c>
      <c r="K623" s="2">
        <v>10866</v>
      </c>
      <c r="L623" s="2" t="s">
        <v>24</v>
      </c>
      <c r="M623" s="2">
        <v>990</v>
      </c>
      <c r="N623" s="2" t="s">
        <v>27</v>
      </c>
      <c r="O623" s="2">
        <v>2080</v>
      </c>
      <c r="P623" s="2">
        <v>128</v>
      </c>
    </row>
    <row r="624" spans="1:16" x14ac:dyDescent="0.25">
      <c r="A624" s="5" t="s">
        <v>650</v>
      </c>
      <c r="B624" s="2" t="s">
        <v>1</v>
      </c>
      <c r="C624" s="2">
        <v>208</v>
      </c>
      <c r="D624" s="5" t="s">
        <v>1545</v>
      </c>
      <c r="E624" s="5" t="s">
        <v>1571</v>
      </c>
      <c r="F624" s="6">
        <v>19568</v>
      </c>
      <c r="G624" s="2">
        <v>6427</v>
      </c>
      <c r="H624" s="2">
        <v>16250</v>
      </c>
      <c r="I624" s="2">
        <v>8617</v>
      </c>
      <c r="J624" s="6" t="s">
        <v>23</v>
      </c>
      <c r="K624" s="2">
        <v>2090</v>
      </c>
      <c r="L624" s="2" t="s">
        <v>24</v>
      </c>
      <c r="M624" s="2">
        <v>10856</v>
      </c>
      <c r="N624" s="2" t="s">
        <v>27</v>
      </c>
      <c r="O624" s="2">
        <v>990</v>
      </c>
      <c r="P624" s="2">
        <v>133</v>
      </c>
    </row>
    <row r="625" spans="1:16" x14ac:dyDescent="0.25">
      <c r="A625" s="5" t="s">
        <v>651</v>
      </c>
      <c r="B625" s="2" t="s">
        <v>3</v>
      </c>
      <c r="C625" s="2">
        <v>208</v>
      </c>
      <c r="D625" s="5" t="s">
        <v>1547</v>
      </c>
      <c r="E625" s="5" t="s">
        <v>1572</v>
      </c>
      <c r="F625" s="6">
        <v>23915</v>
      </c>
      <c r="G625" s="2">
        <v>12983</v>
      </c>
      <c r="H625" s="2">
        <v>14043</v>
      </c>
      <c r="I625" s="2">
        <v>4264</v>
      </c>
      <c r="J625" s="6" t="s">
        <v>23</v>
      </c>
      <c r="K625" s="2">
        <v>2100</v>
      </c>
      <c r="L625" s="2" t="s">
        <v>24</v>
      </c>
      <c r="M625" s="2">
        <v>990</v>
      </c>
      <c r="N625" s="2" t="s">
        <v>27</v>
      </c>
      <c r="O625" s="2">
        <v>10846</v>
      </c>
      <c r="P625" s="2">
        <v>138</v>
      </c>
    </row>
    <row r="626" spans="1:16" x14ac:dyDescent="0.25">
      <c r="A626" s="5" t="s">
        <v>652</v>
      </c>
      <c r="B626" s="2" t="s">
        <v>15</v>
      </c>
      <c r="C626" s="2">
        <v>209</v>
      </c>
      <c r="D626" s="5" t="s">
        <v>1543</v>
      </c>
      <c r="E626" s="5" t="s">
        <v>1573</v>
      </c>
      <c r="F626" s="6">
        <v>28553</v>
      </c>
      <c r="G626" s="2">
        <v>10930</v>
      </c>
      <c r="H626" s="2">
        <v>10930</v>
      </c>
      <c r="I626" s="2">
        <v>15289</v>
      </c>
      <c r="J626" s="6" t="s">
        <v>23</v>
      </c>
      <c r="K626" s="2">
        <v>10970</v>
      </c>
      <c r="L626" s="2" t="s">
        <v>24</v>
      </c>
      <c r="M626" s="2">
        <v>1000</v>
      </c>
      <c r="N626" s="2" t="s">
        <v>27</v>
      </c>
      <c r="O626" s="2">
        <v>2100</v>
      </c>
      <c r="P626" s="2">
        <v>130</v>
      </c>
    </row>
    <row r="627" spans="1:16" x14ac:dyDescent="0.25">
      <c r="A627" s="5" t="s">
        <v>653</v>
      </c>
      <c r="B627" s="2" t="s">
        <v>1</v>
      </c>
      <c r="C627" s="2">
        <v>209</v>
      </c>
      <c r="D627" s="5" t="s">
        <v>1545</v>
      </c>
      <c r="E627" s="5" t="s">
        <v>1574</v>
      </c>
      <c r="F627" s="6">
        <v>19756</v>
      </c>
      <c r="G627" s="2">
        <v>6489</v>
      </c>
      <c r="H627" s="2">
        <v>16406</v>
      </c>
      <c r="I627" s="2">
        <v>8700</v>
      </c>
      <c r="J627" s="6" t="s">
        <v>23</v>
      </c>
      <c r="K627" s="2">
        <v>2110</v>
      </c>
      <c r="L627" s="2" t="s">
        <v>24</v>
      </c>
      <c r="M627" s="2">
        <v>10960</v>
      </c>
      <c r="N627" s="2" t="s">
        <v>27</v>
      </c>
      <c r="O627" s="2">
        <v>1000</v>
      </c>
      <c r="P627" s="2">
        <v>135</v>
      </c>
    </row>
    <row r="628" spans="1:16" x14ac:dyDescent="0.25">
      <c r="A628" s="5" t="s">
        <v>654</v>
      </c>
      <c r="B628" s="2" t="s">
        <v>3</v>
      </c>
      <c r="C628" s="2">
        <v>209</v>
      </c>
      <c r="D628" s="5" t="s">
        <v>1547</v>
      </c>
      <c r="E628" s="5" t="s">
        <v>1575</v>
      </c>
      <c r="F628" s="6">
        <v>24144</v>
      </c>
      <c r="G628" s="2">
        <v>13108</v>
      </c>
      <c r="H628" s="2">
        <v>14178</v>
      </c>
      <c r="I628" s="2">
        <v>4305</v>
      </c>
      <c r="J628" s="6" t="s">
        <v>23</v>
      </c>
      <c r="K628" s="2">
        <v>2120</v>
      </c>
      <c r="L628" s="2" t="s">
        <v>24</v>
      </c>
      <c r="M628" s="2">
        <v>1000</v>
      </c>
      <c r="N628" s="2" t="s">
        <v>27</v>
      </c>
      <c r="O628" s="2">
        <v>10950</v>
      </c>
      <c r="P628" s="2">
        <v>140</v>
      </c>
    </row>
    <row r="629" spans="1:16" x14ac:dyDescent="0.25">
      <c r="A629" s="5" t="s">
        <v>655</v>
      </c>
      <c r="B629" s="2" t="s">
        <v>15</v>
      </c>
      <c r="C629" s="2">
        <v>210</v>
      </c>
      <c r="D629" s="5" t="s">
        <v>1543</v>
      </c>
      <c r="E629" s="5" t="s">
        <v>1576</v>
      </c>
      <c r="F629" s="6">
        <v>28826</v>
      </c>
      <c r="G629" s="2">
        <v>11035</v>
      </c>
      <c r="H629" s="2">
        <v>11035</v>
      </c>
      <c r="I629" s="2">
        <v>15436</v>
      </c>
      <c r="J629" s="6" t="s">
        <v>23</v>
      </c>
      <c r="K629" s="2">
        <v>11075</v>
      </c>
      <c r="L629" s="2" t="s">
        <v>24</v>
      </c>
      <c r="M629" s="2">
        <v>1010</v>
      </c>
      <c r="N629" s="2" t="s">
        <v>27</v>
      </c>
      <c r="O629" s="2">
        <v>2121</v>
      </c>
      <c r="P629" s="2">
        <v>132</v>
      </c>
    </row>
    <row r="630" spans="1:16" x14ac:dyDescent="0.25">
      <c r="A630" s="5" t="s">
        <v>656</v>
      </c>
      <c r="B630" s="2" t="s">
        <v>1</v>
      </c>
      <c r="C630" s="2">
        <v>210</v>
      </c>
      <c r="D630" s="5" t="s">
        <v>1545</v>
      </c>
      <c r="E630" s="5" t="s">
        <v>1577</v>
      </c>
      <c r="F630" s="6">
        <v>19945</v>
      </c>
      <c r="G630" s="2">
        <v>6552</v>
      </c>
      <c r="H630" s="2">
        <v>16563</v>
      </c>
      <c r="I630" s="2">
        <v>8784</v>
      </c>
      <c r="J630" s="6" t="s">
        <v>23</v>
      </c>
      <c r="K630" s="2">
        <v>2131</v>
      </c>
      <c r="L630" s="2" t="s">
        <v>24</v>
      </c>
      <c r="M630" s="2">
        <v>11065</v>
      </c>
      <c r="N630" s="2" t="s">
        <v>27</v>
      </c>
      <c r="O630" s="2">
        <v>1010</v>
      </c>
      <c r="P630" s="2">
        <v>137</v>
      </c>
    </row>
    <row r="631" spans="1:16" x14ac:dyDescent="0.25">
      <c r="A631" s="5" t="s">
        <v>657</v>
      </c>
      <c r="B631" s="2" t="s">
        <v>3</v>
      </c>
      <c r="C631" s="2">
        <v>210</v>
      </c>
      <c r="D631" s="5" t="s">
        <v>1547</v>
      </c>
      <c r="E631" s="5" t="s">
        <v>1578</v>
      </c>
      <c r="F631" s="6">
        <v>24375</v>
      </c>
      <c r="G631" s="2">
        <v>13234</v>
      </c>
      <c r="H631" s="2">
        <v>14314</v>
      </c>
      <c r="I631" s="2">
        <v>4347</v>
      </c>
      <c r="J631" s="6" t="s">
        <v>23</v>
      </c>
      <c r="K631" s="2">
        <v>2141</v>
      </c>
      <c r="L631" s="2" t="s">
        <v>24</v>
      </c>
      <c r="M631" s="2">
        <v>1010</v>
      </c>
      <c r="N631" s="2" t="s">
        <v>27</v>
      </c>
      <c r="O631" s="2">
        <v>11055</v>
      </c>
      <c r="P631" s="2">
        <v>142</v>
      </c>
    </row>
    <row r="632" spans="1:16" x14ac:dyDescent="0.25">
      <c r="A632" s="5" t="s">
        <v>658</v>
      </c>
      <c r="B632" s="2" t="s">
        <v>15</v>
      </c>
      <c r="C632" s="2">
        <v>211</v>
      </c>
      <c r="D632" s="5" t="s">
        <v>1543</v>
      </c>
      <c r="E632" s="5" t="s">
        <v>1579</v>
      </c>
      <c r="F632" s="6">
        <v>29100</v>
      </c>
      <c r="G632" s="2">
        <v>11140</v>
      </c>
      <c r="H632" s="2">
        <v>11140</v>
      </c>
      <c r="I632" s="2">
        <v>15583</v>
      </c>
      <c r="J632" s="6" t="s">
        <v>23</v>
      </c>
      <c r="K632" s="2">
        <v>11180</v>
      </c>
      <c r="L632" s="2" t="s">
        <v>24</v>
      </c>
      <c r="M632" s="2">
        <v>1020</v>
      </c>
      <c r="N632" s="2" t="s">
        <v>27</v>
      </c>
      <c r="O632" s="2">
        <v>2142</v>
      </c>
      <c r="P632" s="2">
        <v>134</v>
      </c>
    </row>
    <row r="633" spans="1:16" x14ac:dyDescent="0.25">
      <c r="A633" s="5" t="s">
        <v>659</v>
      </c>
      <c r="B633" s="2" t="s">
        <v>1</v>
      </c>
      <c r="C633" s="2">
        <v>211</v>
      </c>
      <c r="D633" s="5" t="s">
        <v>1545</v>
      </c>
      <c r="E633" s="5" t="s">
        <v>1580</v>
      </c>
      <c r="F633" s="6">
        <v>20134</v>
      </c>
      <c r="G633" s="2">
        <v>6615</v>
      </c>
      <c r="H633" s="2">
        <v>16721</v>
      </c>
      <c r="I633" s="2">
        <v>8868</v>
      </c>
      <c r="J633" s="6" t="s">
        <v>23</v>
      </c>
      <c r="K633" s="2">
        <v>2152</v>
      </c>
      <c r="L633" s="2" t="s">
        <v>24</v>
      </c>
      <c r="M633" s="2">
        <v>11170</v>
      </c>
      <c r="N633" s="2" t="s">
        <v>27</v>
      </c>
      <c r="O633" s="2">
        <v>1020</v>
      </c>
      <c r="P633" s="2">
        <v>139</v>
      </c>
    </row>
    <row r="634" spans="1:16" x14ac:dyDescent="0.25">
      <c r="A634" s="5" t="s">
        <v>660</v>
      </c>
      <c r="B634" s="2" t="s">
        <v>3</v>
      </c>
      <c r="C634" s="2">
        <v>211</v>
      </c>
      <c r="D634" s="5" t="s">
        <v>1547</v>
      </c>
      <c r="E634" s="5" t="s">
        <v>1581</v>
      </c>
      <c r="F634" s="6">
        <v>24607</v>
      </c>
      <c r="G634" s="2">
        <v>13360</v>
      </c>
      <c r="H634" s="2">
        <v>14451</v>
      </c>
      <c r="I634" s="2">
        <v>4389</v>
      </c>
      <c r="J634" s="6" t="s">
        <v>23</v>
      </c>
      <c r="K634" s="2">
        <v>2162</v>
      </c>
      <c r="L634" s="2" t="s">
        <v>24</v>
      </c>
      <c r="M634" s="2">
        <v>1020</v>
      </c>
      <c r="N634" s="2" t="s">
        <v>27</v>
      </c>
      <c r="O634" s="2">
        <v>11160</v>
      </c>
      <c r="P634" s="2">
        <v>144</v>
      </c>
    </row>
    <row r="635" spans="1:16" x14ac:dyDescent="0.25">
      <c r="A635" s="5" t="s">
        <v>661</v>
      </c>
      <c r="B635" s="2" t="s">
        <v>15</v>
      </c>
      <c r="C635" s="2">
        <v>212</v>
      </c>
      <c r="D635" s="5" t="s">
        <v>1543</v>
      </c>
      <c r="E635" s="5" t="s">
        <v>1582</v>
      </c>
      <c r="F635" s="6">
        <v>29375</v>
      </c>
      <c r="G635" s="2">
        <v>11246</v>
      </c>
      <c r="H635" s="2">
        <v>11246</v>
      </c>
      <c r="I635" s="2">
        <v>15731</v>
      </c>
      <c r="J635" s="6" t="s">
        <v>23</v>
      </c>
      <c r="K635" s="2">
        <v>11286</v>
      </c>
      <c r="L635" s="2" t="s">
        <v>24</v>
      </c>
      <c r="M635" s="2">
        <v>1030</v>
      </c>
      <c r="N635" s="2" t="s">
        <v>27</v>
      </c>
      <c r="O635" s="2">
        <v>2163</v>
      </c>
      <c r="P635" s="2">
        <v>136</v>
      </c>
    </row>
    <row r="636" spans="1:16" x14ac:dyDescent="0.25">
      <c r="A636" s="5" t="s">
        <v>662</v>
      </c>
      <c r="B636" s="2" t="s">
        <v>1</v>
      </c>
      <c r="C636" s="2">
        <v>212</v>
      </c>
      <c r="D636" s="5" t="s">
        <v>1545</v>
      </c>
      <c r="E636" s="5" t="s">
        <v>1583</v>
      </c>
      <c r="F636" s="6">
        <v>20324</v>
      </c>
      <c r="G636" s="2">
        <v>6678</v>
      </c>
      <c r="H636" s="2">
        <v>16880</v>
      </c>
      <c r="I636" s="2">
        <v>8952</v>
      </c>
      <c r="J636" s="6" t="s">
        <v>23</v>
      </c>
      <c r="K636" s="2">
        <v>2173</v>
      </c>
      <c r="L636" s="2" t="s">
        <v>24</v>
      </c>
      <c r="M636" s="2">
        <v>11276</v>
      </c>
      <c r="N636" s="2" t="s">
        <v>27</v>
      </c>
      <c r="O636" s="2">
        <v>1030</v>
      </c>
      <c r="P636" s="2">
        <v>141</v>
      </c>
    </row>
    <row r="637" spans="1:16" x14ac:dyDescent="0.25">
      <c r="A637" s="5" t="s">
        <v>663</v>
      </c>
      <c r="B637" s="2" t="s">
        <v>3</v>
      </c>
      <c r="C637" s="2">
        <v>212</v>
      </c>
      <c r="D637" s="5" t="s">
        <v>1547</v>
      </c>
      <c r="E637" s="5" t="s">
        <v>1584</v>
      </c>
      <c r="F637" s="6">
        <v>24840</v>
      </c>
      <c r="G637" s="2">
        <v>13487</v>
      </c>
      <c r="H637" s="2">
        <v>14588</v>
      </c>
      <c r="I637" s="2">
        <v>4431</v>
      </c>
      <c r="J637" s="6" t="s">
        <v>23</v>
      </c>
      <c r="K637" s="2">
        <v>2183</v>
      </c>
      <c r="L637" s="2" t="s">
        <v>24</v>
      </c>
      <c r="M637" s="2">
        <v>1030</v>
      </c>
      <c r="N637" s="2" t="s">
        <v>27</v>
      </c>
      <c r="O637" s="2">
        <v>11266</v>
      </c>
      <c r="P637" s="2">
        <v>146</v>
      </c>
    </row>
    <row r="638" spans="1:16" x14ac:dyDescent="0.25">
      <c r="A638" s="5" t="s">
        <v>664</v>
      </c>
      <c r="B638" s="2" t="s">
        <v>15</v>
      </c>
      <c r="C638" s="2">
        <v>213</v>
      </c>
      <c r="D638" s="5" t="s">
        <v>1543</v>
      </c>
      <c r="E638" s="5" t="s">
        <v>1585</v>
      </c>
      <c r="F638" s="6">
        <v>29651</v>
      </c>
      <c r="G638" s="2">
        <v>11352</v>
      </c>
      <c r="H638" s="2">
        <v>11352</v>
      </c>
      <c r="I638" s="2">
        <v>15880</v>
      </c>
      <c r="J638" s="6" t="s">
        <v>23</v>
      </c>
      <c r="K638" s="2">
        <v>11392</v>
      </c>
      <c r="L638" s="2" t="s">
        <v>24</v>
      </c>
      <c r="M638" s="2">
        <v>1040</v>
      </c>
      <c r="N638" s="2" t="s">
        <v>27</v>
      </c>
      <c r="O638" s="2">
        <v>2184</v>
      </c>
      <c r="P638" s="2">
        <v>138</v>
      </c>
    </row>
    <row r="639" spans="1:16" x14ac:dyDescent="0.25">
      <c r="A639" s="5" t="s">
        <v>665</v>
      </c>
      <c r="B639" s="2" t="s">
        <v>1</v>
      </c>
      <c r="C639" s="2">
        <v>213</v>
      </c>
      <c r="D639" s="5" t="s">
        <v>1545</v>
      </c>
      <c r="E639" s="5" t="s">
        <v>1586</v>
      </c>
      <c r="F639" s="6">
        <v>20515</v>
      </c>
      <c r="G639" s="2">
        <v>6741</v>
      </c>
      <c r="H639" s="2">
        <v>17039</v>
      </c>
      <c r="I639" s="2">
        <v>9037</v>
      </c>
      <c r="J639" s="6" t="s">
        <v>23</v>
      </c>
      <c r="K639" s="2">
        <v>2194</v>
      </c>
      <c r="L639" s="2" t="s">
        <v>24</v>
      </c>
      <c r="M639" s="2">
        <v>11382</v>
      </c>
      <c r="N639" s="2" t="s">
        <v>27</v>
      </c>
      <c r="O639" s="2">
        <v>1040</v>
      </c>
      <c r="P639" s="2">
        <v>143</v>
      </c>
    </row>
    <row r="640" spans="1:16" x14ac:dyDescent="0.25">
      <c r="A640" s="5" t="s">
        <v>666</v>
      </c>
      <c r="B640" s="2" t="s">
        <v>3</v>
      </c>
      <c r="C640" s="2">
        <v>213</v>
      </c>
      <c r="D640" s="5" t="s">
        <v>1547</v>
      </c>
      <c r="E640" s="5" t="s">
        <v>1587</v>
      </c>
      <c r="F640" s="6">
        <v>25074</v>
      </c>
      <c r="G640" s="2">
        <v>13614</v>
      </c>
      <c r="H640" s="2">
        <v>14726</v>
      </c>
      <c r="I640" s="2">
        <v>4473</v>
      </c>
      <c r="J640" s="6" t="s">
        <v>23</v>
      </c>
      <c r="K640" s="2">
        <v>2204</v>
      </c>
      <c r="L640" s="2" t="s">
        <v>24</v>
      </c>
      <c r="M640" s="2">
        <v>1040</v>
      </c>
      <c r="N640" s="2" t="s">
        <v>27</v>
      </c>
      <c r="O640" s="2">
        <v>11372</v>
      </c>
      <c r="P640" s="2">
        <v>148</v>
      </c>
    </row>
    <row r="641" spans="1:16" x14ac:dyDescent="0.25">
      <c r="A641" s="5" t="s">
        <v>667</v>
      </c>
      <c r="B641" s="2" t="s">
        <v>15</v>
      </c>
      <c r="C641" s="2">
        <v>214</v>
      </c>
      <c r="D641" s="5" t="s">
        <v>1543</v>
      </c>
      <c r="E641" s="5" t="s">
        <v>1588</v>
      </c>
      <c r="F641" s="6">
        <v>29929</v>
      </c>
      <c r="G641" s="2">
        <v>11459</v>
      </c>
      <c r="H641" s="2">
        <v>11459</v>
      </c>
      <c r="I641" s="2">
        <v>16029</v>
      </c>
      <c r="J641" s="6" t="s">
        <v>23</v>
      </c>
      <c r="K641" s="2">
        <v>11499</v>
      </c>
      <c r="L641" s="2" t="s">
        <v>24</v>
      </c>
      <c r="M641" s="2">
        <v>1050</v>
      </c>
      <c r="N641" s="2" t="s">
        <v>27</v>
      </c>
      <c r="O641" s="2">
        <v>2205</v>
      </c>
      <c r="P641" s="2">
        <v>140</v>
      </c>
    </row>
    <row r="642" spans="1:16" x14ac:dyDescent="0.25">
      <c r="A642" s="5" t="s">
        <v>668</v>
      </c>
      <c r="B642" s="2" t="s">
        <v>1</v>
      </c>
      <c r="C642" s="2">
        <v>214</v>
      </c>
      <c r="D642" s="5" t="s">
        <v>1545</v>
      </c>
      <c r="E642" s="5" t="s">
        <v>1589</v>
      </c>
      <c r="F642" s="6">
        <v>20707</v>
      </c>
      <c r="G642" s="2">
        <v>6805</v>
      </c>
      <c r="H642" s="2">
        <v>17199</v>
      </c>
      <c r="I642" s="2">
        <v>9122</v>
      </c>
      <c r="J642" s="6" t="s">
        <v>23</v>
      </c>
      <c r="K642" s="2">
        <v>2215</v>
      </c>
      <c r="L642" s="2" t="s">
        <v>24</v>
      </c>
      <c r="M642" s="2">
        <v>11489</v>
      </c>
      <c r="N642" s="2" t="s">
        <v>27</v>
      </c>
      <c r="O642" s="2">
        <v>1050</v>
      </c>
      <c r="P642" s="2">
        <v>145</v>
      </c>
    </row>
    <row r="643" spans="1:16" x14ac:dyDescent="0.25">
      <c r="A643" s="5" t="s">
        <v>669</v>
      </c>
      <c r="B643" s="2" t="s">
        <v>3</v>
      </c>
      <c r="C643" s="2">
        <v>214</v>
      </c>
      <c r="D643" s="5" t="s">
        <v>1547</v>
      </c>
      <c r="E643" s="5" t="s">
        <v>1590</v>
      </c>
      <c r="F643" s="6">
        <v>25309</v>
      </c>
      <c r="G643" s="2">
        <v>13742</v>
      </c>
      <c r="H643" s="2">
        <v>14865</v>
      </c>
      <c r="I643" s="2">
        <v>4515</v>
      </c>
      <c r="J643" s="6" t="s">
        <v>23</v>
      </c>
      <c r="K643" s="2">
        <v>2225</v>
      </c>
      <c r="L643" s="2" t="s">
        <v>24</v>
      </c>
      <c r="M643" s="2">
        <v>1050</v>
      </c>
      <c r="N643" s="2" t="s">
        <v>27</v>
      </c>
      <c r="O643" s="2">
        <v>11479</v>
      </c>
      <c r="P643" s="2">
        <v>150</v>
      </c>
    </row>
    <row r="644" spans="1:16" x14ac:dyDescent="0.25">
      <c r="A644" s="5" t="s">
        <v>670</v>
      </c>
      <c r="B644" s="2" t="s">
        <v>15</v>
      </c>
      <c r="C644" s="2">
        <v>215</v>
      </c>
      <c r="D644" s="5" t="s">
        <v>1543</v>
      </c>
      <c r="E644" s="5" t="s">
        <v>1591</v>
      </c>
      <c r="F644" s="6">
        <v>30208</v>
      </c>
      <c r="G644" s="2">
        <v>11566</v>
      </c>
      <c r="H644" s="2">
        <v>11566</v>
      </c>
      <c r="I644" s="2">
        <v>16179</v>
      </c>
      <c r="J644" s="6" t="s">
        <v>23</v>
      </c>
      <c r="K644" s="2">
        <v>11606</v>
      </c>
      <c r="L644" s="2" t="s">
        <v>24</v>
      </c>
      <c r="M644" s="2">
        <v>1060</v>
      </c>
      <c r="N644" s="2" t="s">
        <v>27</v>
      </c>
      <c r="O644" s="2">
        <v>2226</v>
      </c>
      <c r="P644" s="2">
        <v>142</v>
      </c>
    </row>
    <row r="645" spans="1:16" x14ac:dyDescent="0.25">
      <c r="A645" s="5" t="s">
        <v>671</v>
      </c>
      <c r="B645" s="2" t="s">
        <v>1</v>
      </c>
      <c r="C645" s="2">
        <v>215</v>
      </c>
      <c r="D645" s="5" t="s">
        <v>1545</v>
      </c>
      <c r="E645" s="5" t="s">
        <v>1592</v>
      </c>
      <c r="F645" s="6">
        <v>20900</v>
      </c>
      <c r="G645" s="2">
        <v>6869</v>
      </c>
      <c r="H645" s="2">
        <v>17360</v>
      </c>
      <c r="I645" s="2">
        <v>9208</v>
      </c>
      <c r="J645" s="6" t="s">
        <v>23</v>
      </c>
      <c r="K645" s="2">
        <v>2236</v>
      </c>
      <c r="L645" s="2" t="s">
        <v>24</v>
      </c>
      <c r="M645" s="2">
        <v>11596</v>
      </c>
      <c r="N645" s="2" t="s">
        <v>27</v>
      </c>
      <c r="O645" s="2">
        <v>1060</v>
      </c>
      <c r="P645" s="2">
        <v>147</v>
      </c>
    </row>
    <row r="646" spans="1:16" x14ac:dyDescent="0.25">
      <c r="A646" s="5" t="s">
        <v>672</v>
      </c>
      <c r="B646" s="2" t="s">
        <v>3</v>
      </c>
      <c r="C646" s="2">
        <v>215</v>
      </c>
      <c r="D646" s="5" t="s">
        <v>1547</v>
      </c>
      <c r="E646" s="5" t="s">
        <v>1593</v>
      </c>
      <c r="F646" s="6">
        <v>25545</v>
      </c>
      <c r="G646" s="2">
        <v>13871</v>
      </c>
      <c r="H646" s="2">
        <v>15004</v>
      </c>
      <c r="I646" s="2">
        <v>4558</v>
      </c>
      <c r="J646" s="6" t="s">
        <v>23</v>
      </c>
      <c r="K646" s="2">
        <v>2246</v>
      </c>
      <c r="L646" s="2" t="s">
        <v>24</v>
      </c>
      <c r="M646" s="2">
        <v>1060</v>
      </c>
      <c r="N646" s="2" t="s">
        <v>27</v>
      </c>
      <c r="O646" s="2">
        <v>11586</v>
      </c>
      <c r="P646" s="2">
        <v>152</v>
      </c>
    </row>
    <row r="647" spans="1:16" x14ac:dyDescent="0.25">
      <c r="A647" s="5" t="s">
        <v>673</v>
      </c>
      <c r="B647" s="2" t="s">
        <v>15</v>
      </c>
      <c r="C647" s="2">
        <v>216</v>
      </c>
      <c r="D647" s="5" t="s">
        <v>1543</v>
      </c>
      <c r="E647" s="5" t="s">
        <v>1594</v>
      </c>
      <c r="F647" s="6">
        <v>30488</v>
      </c>
      <c r="G647" s="2">
        <v>11674</v>
      </c>
      <c r="H647" s="2">
        <v>11674</v>
      </c>
      <c r="I647" s="2">
        <v>16330</v>
      </c>
      <c r="J647" s="6" t="s">
        <v>23</v>
      </c>
      <c r="K647" s="2">
        <v>11714</v>
      </c>
      <c r="L647" s="2" t="s">
        <v>24</v>
      </c>
      <c r="M647" s="2">
        <v>1070</v>
      </c>
      <c r="N647" s="2" t="s">
        <v>27</v>
      </c>
      <c r="O647" s="2">
        <v>2247</v>
      </c>
      <c r="P647" s="2">
        <v>144</v>
      </c>
    </row>
    <row r="648" spans="1:16" x14ac:dyDescent="0.25">
      <c r="A648" s="5" t="s">
        <v>674</v>
      </c>
      <c r="B648" s="2" t="s">
        <v>1</v>
      </c>
      <c r="C648" s="2">
        <v>216</v>
      </c>
      <c r="D648" s="5" t="s">
        <v>1545</v>
      </c>
      <c r="E648" s="5" t="s">
        <v>1595</v>
      </c>
      <c r="F648" s="6">
        <v>21094</v>
      </c>
      <c r="G648" s="2">
        <v>6933</v>
      </c>
      <c r="H648" s="2">
        <v>17522</v>
      </c>
      <c r="I648" s="2">
        <v>9294</v>
      </c>
      <c r="J648" s="6" t="s">
        <v>23</v>
      </c>
      <c r="K648" s="2">
        <v>2257</v>
      </c>
      <c r="L648" s="2" t="s">
        <v>24</v>
      </c>
      <c r="M648" s="2">
        <v>11704</v>
      </c>
      <c r="N648" s="2" t="s">
        <v>27</v>
      </c>
      <c r="O648" s="2">
        <v>1070</v>
      </c>
      <c r="P648" s="2">
        <v>149</v>
      </c>
    </row>
    <row r="649" spans="1:16" x14ac:dyDescent="0.25">
      <c r="A649" s="5" t="s">
        <v>675</v>
      </c>
      <c r="B649" s="2" t="s">
        <v>3</v>
      </c>
      <c r="C649" s="2">
        <v>216</v>
      </c>
      <c r="D649" s="5" t="s">
        <v>1547</v>
      </c>
      <c r="E649" s="5" t="s">
        <v>1596</v>
      </c>
      <c r="F649" s="6">
        <v>25782</v>
      </c>
      <c r="G649" s="2">
        <v>14000</v>
      </c>
      <c r="H649" s="2">
        <v>15144</v>
      </c>
      <c r="I649" s="2">
        <v>4601</v>
      </c>
      <c r="J649" s="6" t="s">
        <v>23</v>
      </c>
      <c r="K649" s="2">
        <v>2267</v>
      </c>
      <c r="L649" s="2" t="s">
        <v>24</v>
      </c>
      <c r="M649" s="2">
        <v>1070</v>
      </c>
      <c r="N649" s="2" t="s">
        <v>27</v>
      </c>
      <c r="O649" s="2">
        <v>11694</v>
      </c>
      <c r="P649" s="2">
        <v>154</v>
      </c>
    </row>
    <row r="650" spans="1:16" x14ac:dyDescent="0.25">
      <c r="A650" s="5" t="s">
        <v>676</v>
      </c>
      <c r="B650" s="2" t="s">
        <v>15</v>
      </c>
      <c r="C650" s="2">
        <v>217</v>
      </c>
      <c r="D650" s="5" t="s">
        <v>1543</v>
      </c>
      <c r="E650" s="5" t="s">
        <v>1597</v>
      </c>
      <c r="F650" s="6">
        <v>30770</v>
      </c>
      <c r="G650" s="2">
        <v>11782</v>
      </c>
      <c r="H650" s="2">
        <v>11782</v>
      </c>
      <c r="I650" s="2">
        <v>16481</v>
      </c>
      <c r="J650" s="6" t="s">
        <v>23</v>
      </c>
      <c r="K650" s="2">
        <v>11822</v>
      </c>
      <c r="L650" s="2" t="s">
        <v>24</v>
      </c>
      <c r="M650" s="2">
        <v>1080</v>
      </c>
      <c r="N650" s="2" t="s">
        <v>27</v>
      </c>
      <c r="O650" s="2">
        <v>2268</v>
      </c>
      <c r="P650" s="2">
        <v>146</v>
      </c>
    </row>
    <row r="651" spans="1:16" x14ac:dyDescent="0.25">
      <c r="A651" s="5" t="s">
        <v>677</v>
      </c>
      <c r="B651" s="2" t="s">
        <v>1</v>
      </c>
      <c r="C651" s="2">
        <v>217</v>
      </c>
      <c r="D651" s="5" t="s">
        <v>1545</v>
      </c>
      <c r="E651" s="5" t="s">
        <v>1598</v>
      </c>
      <c r="F651" s="6">
        <v>21289</v>
      </c>
      <c r="G651" s="2">
        <v>6998</v>
      </c>
      <c r="H651" s="2">
        <v>17684</v>
      </c>
      <c r="I651" s="2">
        <v>9380</v>
      </c>
      <c r="J651" s="6" t="s">
        <v>23</v>
      </c>
      <c r="K651" s="2">
        <v>2278</v>
      </c>
      <c r="L651" s="2" t="s">
        <v>24</v>
      </c>
      <c r="M651" s="2">
        <v>11812</v>
      </c>
      <c r="N651" s="2" t="s">
        <v>27</v>
      </c>
      <c r="O651" s="2">
        <v>1080</v>
      </c>
      <c r="P651" s="2">
        <v>151</v>
      </c>
    </row>
    <row r="652" spans="1:16" x14ac:dyDescent="0.25">
      <c r="A652" s="5" t="s">
        <v>678</v>
      </c>
      <c r="B652" s="2" t="s">
        <v>3</v>
      </c>
      <c r="C652" s="2">
        <v>217</v>
      </c>
      <c r="D652" s="5" t="s">
        <v>1547</v>
      </c>
      <c r="E652" s="5" t="s">
        <v>1599</v>
      </c>
      <c r="F652" s="6">
        <v>26020</v>
      </c>
      <c r="G652" s="2">
        <v>14130</v>
      </c>
      <c r="H652" s="2">
        <v>15285</v>
      </c>
      <c r="I652" s="2">
        <v>4644</v>
      </c>
      <c r="J652" s="6" t="s">
        <v>23</v>
      </c>
      <c r="K652" s="2">
        <v>2288</v>
      </c>
      <c r="L652" s="2" t="s">
        <v>24</v>
      </c>
      <c r="M652" s="2">
        <v>1080</v>
      </c>
      <c r="N652" s="2" t="s">
        <v>27</v>
      </c>
      <c r="O652" s="2">
        <v>11802</v>
      </c>
      <c r="P652" s="2">
        <v>156</v>
      </c>
    </row>
    <row r="653" spans="1:16" x14ac:dyDescent="0.25">
      <c r="A653" s="5" t="s">
        <v>679</v>
      </c>
      <c r="B653" s="2" t="s">
        <v>15</v>
      </c>
      <c r="C653" s="2">
        <v>218</v>
      </c>
      <c r="D653" s="5" t="s">
        <v>1543</v>
      </c>
      <c r="E653" s="5" t="s">
        <v>1600</v>
      </c>
      <c r="F653" s="6">
        <v>31053</v>
      </c>
      <c r="G653" s="2">
        <v>11891</v>
      </c>
      <c r="H653" s="2">
        <v>11891</v>
      </c>
      <c r="I653" s="2">
        <v>16633</v>
      </c>
      <c r="J653" s="6" t="s">
        <v>23</v>
      </c>
      <c r="K653" s="2">
        <v>11931</v>
      </c>
      <c r="L653" s="2" t="s">
        <v>24</v>
      </c>
      <c r="M653" s="2">
        <v>1090</v>
      </c>
      <c r="N653" s="2" t="s">
        <v>27</v>
      </c>
      <c r="O653" s="2">
        <v>2289</v>
      </c>
      <c r="P653" s="2">
        <v>148</v>
      </c>
    </row>
    <row r="654" spans="1:16" x14ac:dyDescent="0.25">
      <c r="A654" s="5" t="s">
        <v>680</v>
      </c>
      <c r="B654" s="2" t="s">
        <v>1</v>
      </c>
      <c r="C654" s="2">
        <v>218</v>
      </c>
      <c r="D654" s="5" t="s">
        <v>1545</v>
      </c>
      <c r="E654" s="5" t="s">
        <v>1601</v>
      </c>
      <c r="F654" s="6">
        <v>21485</v>
      </c>
      <c r="G654" s="2">
        <v>7063</v>
      </c>
      <c r="H654" s="2">
        <v>17847</v>
      </c>
      <c r="I654" s="2">
        <v>9467</v>
      </c>
      <c r="J654" s="6" t="s">
        <v>23</v>
      </c>
      <c r="K654" s="2">
        <v>2299</v>
      </c>
      <c r="L654" s="2" t="s">
        <v>24</v>
      </c>
      <c r="M654" s="2">
        <v>11921</v>
      </c>
      <c r="N654" s="2" t="s">
        <v>27</v>
      </c>
      <c r="O654" s="2">
        <v>1090</v>
      </c>
      <c r="P654" s="2">
        <v>153</v>
      </c>
    </row>
    <row r="655" spans="1:16" x14ac:dyDescent="0.25">
      <c r="A655" s="5" t="s">
        <v>681</v>
      </c>
      <c r="B655" s="2" t="s">
        <v>3</v>
      </c>
      <c r="C655" s="2">
        <v>218</v>
      </c>
      <c r="D655" s="5" t="s">
        <v>1547</v>
      </c>
      <c r="E655" s="5" t="s">
        <v>1602</v>
      </c>
      <c r="F655" s="6">
        <v>26259</v>
      </c>
      <c r="G655" s="2">
        <v>14260</v>
      </c>
      <c r="H655" s="2">
        <v>15426</v>
      </c>
      <c r="I655" s="2">
        <v>4687</v>
      </c>
      <c r="J655" s="6" t="s">
        <v>23</v>
      </c>
      <c r="K655" s="2">
        <v>2309</v>
      </c>
      <c r="L655" s="2" t="s">
        <v>24</v>
      </c>
      <c r="M655" s="2">
        <v>1090</v>
      </c>
      <c r="N655" s="2" t="s">
        <v>27</v>
      </c>
      <c r="O655" s="2">
        <v>11911</v>
      </c>
      <c r="P655" s="2">
        <v>158</v>
      </c>
    </row>
    <row r="656" spans="1:16" x14ac:dyDescent="0.25">
      <c r="A656" s="5" t="s">
        <v>682</v>
      </c>
      <c r="B656" s="2" t="s">
        <v>15</v>
      </c>
      <c r="C656" s="2">
        <v>219</v>
      </c>
      <c r="D656" s="5" t="s">
        <v>1543</v>
      </c>
      <c r="E656" s="5" t="s">
        <v>1603</v>
      </c>
      <c r="F656" s="6">
        <v>31337</v>
      </c>
      <c r="G656" s="2">
        <v>12000</v>
      </c>
      <c r="H656" s="2">
        <v>12000</v>
      </c>
      <c r="I656" s="2">
        <v>16786</v>
      </c>
      <c r="J656" s="6" t="s">
        <v>23</v>
      </c>
      <c r="K656" s="2">
        <v>12040</v>
      </c>
      <c r="L656" s="2" t="s">
        <v>24</v>
      </c>
      <c r="M656" s="2">
        <v>1100</v>
      </c>
      <c r="N656" s="2" t="s">
        <v>27</v>
      </c>
      <c r="O656" s="2">
        <v>2310</v>
      </c>
      <c r="P656" s="2">
        <v>150</v>
      </c>
    </row>
    <row r="657" spans="1:16" x14ac:dyDescent="0.25">
      <c r="A657" s="5" t="s">
        <v>683</v>
      </c>
      <c r="B657" s="2" t="s">
        <v>1</v>
      </c>
      <c r="C657" s="2">
        <v>219</v>
      </c>
      <c r="D657" s="5" t="s">
        <v>1545</v>
      </c>
      <c r="E657" s="5" t="s">
        <v>1604</v>
      </c>
      <c r="F657" s="6">
        <v>21682</v>
      </c>
      <c r="G657" s="2">
        <v>7128</v>
      </c>
      <c r="H657" s="2">
        <v>18011</v>
      </c>
      <c r="I657" s="2">
        <v>9554</v>
      </c>
      <c r="J657" s="6" t="s">
        <v>23</v>
      </c>
      <c r="K657" s="2">
        <v>2320</v>
      </c>
      <c r="L657" s="2" t="s">
        <v>24</v>
      </c>
      <c r="M657" s="2">
        <v>12030</v>
      </c>
      <c r="N657" s="2" t="s">
        <v>27</v>
      </c>
      <c r="O657" s="2">
        <v>1100</v>
      </c>
      <c r="P657" s="2">
        <v>155</v>
      </c>
    </row>
    <row r="658" spans="1:16" x14ac:dyDescent="0.25">
      <c r="A658" s="5" t="s">
        <v>684</v>
      </c>
      <c r="B658" s="2" t="s">
        <v>3</v>
      </c>
      <c r="C658" s="2">
        <v>219</v>
      </c>
      <c r="D658" s="5" t="s">
        <v>1547</v>
      </c>
      <c r="E658" s="5" t="s">
        <v>1605</v>
      </c>
      <c r="F658" s="6">
        <v>26499</v>
      </c>
      <c r="G658" s="2">
        <v>14391</v>
      </c>
      <c r="H658" s="2">
        <v>15568</v>
      </c>
      <c r="I658" s="2">
        <v>4730</v>
      </c>
      <c r="J658" s="6" t="s">
        <v>23</v>
      </c>
      <c r="K658" s="2">
        <v>2330</v>
      </c>
      <c r="L658" s="2" t="s">
        <v>24</v>
      </c>
      <c r="M658" s="2">
        <v>1100</v>
      </c>
      <c r="N658" s="2" t="s">
        <v>27</v>
      </c>
      <c r="O658" s="2">
        <v>12020</v>
      </c>
      <c r="P658" s="2">
        <v>160</v>
      </c>
    </row>
    <row r="659" spans="1:16" x14ac:dyDescent="0.25">
      <c r="A659" s="5" t="s">
        <v>685</v>
      </c>
      <c r="B659" s="2" t="s">
        <v>15</v>
      </c>
      <c r="C659" s="2">
        <v>220</v>
      </c>
      <c r="D659" s="5" t="s">
        <v>1543</v>
      </c>
      <c r="E659" s="5" t="s">
        <v>1606</v>
      </c>
      <c r="F659" s="6">
        <v>31623</v>
      </c>
      <c r="G659" s="2">
        <v>12110</v>
      </c>
      <c r="H659" s="2">
        <v>12110</v>
      </c>
      <c r="I659" s="2">
        <v>16940</v>
      </c>
      <c r="J659" s="6" t="s">
        <v>23</v>
      </c>
      <c r="K659" s="2">
        <v>12150</v>
      </c>
      <c r="L659" s="2" t="s">
        <v>24</v>
      </c>
      <c r="M659" s="2">
        <v>1111</v>
      </c>
      <c r="N659" s="2" t="s">
        <v>27</v>
      </c>
      <c r="O659" s="2">
        <v>2332</v>
      </c>
      <c r="P659" s="2">
        <v>152</v>
      </c>
    </row>
    <row r="660" spans="1:16" x14ac:dyDescent="0.25">
      <c r="A660" s="5" t="s">
        <v>686</v>
      </c>
      <c r="B660" s="2" t="s">
        <v>1</v>
      </c>
      <c r="C660" s="2">
        <v>220</v>
      </c>
      <c r="D660" s="5" t="s">
        <v>1545</v>
      </c>
      <c r="E660" s="5" t="s">
        <v>1607</v>
      </c>
      <c r="F660" s="6">
        <v>21880</v>
      </c>
      <c r="G660" s="2">
        <v>7194</v>
      </c>
      <c r="H660" s="2">
        <v>18176</v>
      </c>
      <c r="I660" s="2">
        <v>9642</v>
      </c>
      <c r="J660" s="6" t="s">
        <v>23</v>
      </c>
      <c r="K660" s="2">
        <v>2342</v>
      </c>
      <c r="L660" s="2" t="s">
        <v>24</v>
      </c>
      <c r="M660" s="2">
        <v>12140</v>
      </c>
      <c r="N660" s="2" t="s">
        <v>27</v>
      </c>
      <c r="O660" s="2">
        <v>1111</v>
      </c>
      <c r="P660" s="2">
        <v>157</v>
      </c>
    </row>
    <row r="661" spans="1:16" x14ac:dyDescent="0.25">
      <c r="A661" s="5" t="s">
        <v>687</v>
      </c>
      <c r="B661" s="2" t="s">
        <v>3</v>
      </c>
      <c r="C661" s="2">
        <v>220</v>
      </c>
      <c r="D661" s="5" t="s">
        <v>1547</v>
      </c>
      <c r="E661" s="5" t="s">
        <v>1608</v>
      </c>
      <c r="F661" s="6">
        <v>26741</v>
      </c>
      <c r="G661" s="2">
        <v>14523</v>
      </c>
      <c r="H661" s="2">
        <v>15711</v>
      </c>
      <c r="I661" s="2">
        <v>4774</v>
      </c>
      <c r="J661" s="6" t="s">
        <v>23</v>
      </c>
      <c r="K661" s="2">
        <v>2352</v>
      </c>
      <c r="L661" s="2" t="s">
        <v>24</v>
      </c>
      <c r="M661" s="2">
        <v>1111</v>
      </c>
      <c r="N661" s="2" t="s">
        <v>27</v>
      </c>
      <c r="O661" s="2">
        <v>12130</v>
      </c>
      <c r="P661" s="2">
        <v>162</v>
      </c>
    </row>
    <row r="662" spans="1:16" x14ac:dyDescent="0.25">
      <c r="A662" s="5" t="s">
        <v>688</v>
      </c>
      <c r="B662" s="2" t="s">
        <v>15</v>
      </c>
      <c r="C662" s="2">
        <v>221</v>
      </c>
      <c r="D662" s="5" t="s">
        <v>1543</v>
      </c>
      <c r="E662" s="5" t="s">
        <v>1609</v>
      </c>
      <c r="F662" s="6">
        <v>31910</v>
      </c>
      <c r="G662" s="2">
        <v>12220</v>
      </c>
      <c r="H662" s="2">
        <v>12220</v>
      </c>
      <c r="I662" s="2">
        <v>17094</v>
      </c>
      <c r="J662" s="6" t="s">
        <v>23</v>
      </c>
      <c r="K662" s="2">
        <v>12260</v>
      </c>
      <c r="L662" s="2" t="s">
        <v>24</v>
      </c>
      <c r="M662" s="2">
        <v>1122</v>
      </c>
      <c r="N662" s="2" t="s">
        <v>27</v>
      </c>
      <c r="O662" s="2">
        <v>2354</v>
      </c>
      <c r="P662" s="2">
        <v>154</v>
      </c>
    </row>
    <row r="663" spans="1:16" x14ac:dyDescent="0.25">
      <c r="A663" s="5" t="s">
        <v>689</v>
      </c>
      <c r="B663" s="2" t="s">
        <v>1</v>
      </c>
      <c r="C663" s="2">
        <v>221</v>
      </c>
      <c r="D663" s="5" t="s">
        <v>1545</v>
      </c>
      <c r="E663" s="5" t="s">
        <v>1610</v>
      </c>
      <c r="F663" s="6">
        <v>22078</v>
      </c>
      <c r="G663" s="2">
        <v>7260</v>
      </c>
      <c r="H663" s="2">
        <v>18341</v>
      </c>
      <c r="I663" s="2">
        <v>9730</v>
      </c>
      <c r="J663" s="6" t="s">
        <v>23</v>
      </c>
      <c r="K663" s="2">
        <v>2364</v>
      </c>
      <c r="L663" s="2" t="s">
        <v>24</v>
      </c>
      <c r="M663" s="2">
        <v>12250</v>
      </c>
      <c r="N663" s="2" t="s">
        <v>27</v>
      </c>
      <c r="O663" s="2">
        <v>1122</v>
      </c>
      <c r="P663" s="2">
        <v>159</v>
      </c>
    </row>
    <row r="664" spans="1:16" x14ac:dyDescent="0.25">
      <c r="A664" s="5" t="s">
        <v>690</v>
      </c>
      <c r="B664" s="2" t="s">
        <v>3</v>
      </c>
      <c r="C664" s="2">
        <v>221</v>
      </c>
      <c r="D664" s="5" t="s">
        <v>1547</v>
      </c>
      <c r="E664" s="5" t="s">
        <v>1611</v>
      </c>
      <c r="F664" s="6">
        <v>26984</v>
      </c>
      <c r="G664" s="2">
        <v>14655</v>
      </c>
      <c r="H664" s="2">
        <v>15854</v>
      </c>
      <c r="I664" s="2">
        <v>4818</v>
      </c>
      <c r="J664" s="6" t="s">
        <v>23</v>
      </c>
      <c r="K664" s="2">
        <v>2374</v>
      </c>
      <c r="L664" s="2" t="s">
        <v>24</v>
      </c>
      <c r="M664" s="2">
        <v>1122</v>
      </c>
      <c r="N664" s="2" t="s">
        <v>27</v>
      </c>
      <c r="O664" s="2">
        <v>12240</v>
      </c>
      <c r="P664" s="2">
        <v>164</v>
      </c>
    </row>
    <row r="665" spans="1:16" x14ac:dyDescent="0.25">
      <c r="A665" s="5" t="s">
        <v>691</v>
      </c>
      <c r="B665" s="2" t="s">
        <v>15</v>
      </c>
      <c r="C665" s="2">
        <v>222</v>
      </c>
      <c r="D665" s="5" t="s">
        <v>1543</v>
      </c>
      <c r="E665" s="5" t="s">
        <v>1612</v>
      </c>
      <c r="F665" s="6">
        <v>32198</v>
      </c>
      <c r="G665" s="2">
        <v>12331</v>
      </c>
      <c r="H665" s="2">
        <v>12331</v>
      </c>
      <c r="I665" s="2">
        <v>17249</v>
      </c>
      <c r="J665" s="6" t="s">
        <v>23</v>
      </c>
      <c r="K665" s="2">
        <v>12371</v>
      </c>
      <c r="L665" s="2" t="s">
        <v>24</v>
      </c>
      <c r="M665" s="2">
        <v>1133</v>
      </c>
      <c r="N665" s="2" t="s">
        <v>27</v>
      </c>
      <c r="O665" s="2">
        <v>2376</v>
      </c>
      <c r="P665" s="2">
        <v>156</v>
      </c>
    </row>
    <row r="666" spans="1:16" x14ac:dyDescent="0.25">
      <c r="A666" s="5" t="s">
        <v>692</v>
      </c>
      <c r="B666" s="2" t="s">
        <v>1</v>
      </c>
      <c r="C666" s="2">
        <v>222</v>
      </c>
      <c r="D666" s="5" t="s">
        <v>1545</v>
      </c>
      <c r="E666" s="5" t="s">
        <v>1613</v>
      </c>
      <c r="F666" s="6">
        <v>22277</v>
      </c>
      <c r="G666" s="2">
        <v>7326</v>
      </c>
      <c r="H666" s="2">
        <v>18507</v>
      </c>
      <c r="I666" s="2">
        <v>9818</v>
      </c>
      <c r="J666" s="6" t="s">
        <v>23</v>
      </c>
      <c r="K666" s="2">
        <v>2386</v>
      </c>
      <c r="L666" s="2" t="s">
        <v>24</v>
      </c>
      <c r="M666" s="2">
        <v>12361</v>
      </c>
      <c r="N666" s="2" t="s">
        <v>27</v>
      </c>
      <c r="O666" s="2">
        <v>1133</v>
      </c>
      <c r="P666" s="2">
        <v>161</v>
      </c>
    </row>
    <row r="667" spans="1:16" x14ac:dyDescent="0.25">
      <c r="A667" s="5" t="s">
        <v>693</v>
      </c>
      <c r="B667" s="2" t="s">
        <v>3</v>
      </c>
      <c r="C667" s="2">
        <v>222</v>
      </c>
      <c r="D667" s="5" t="s">
        <v>1547</v>
      </c>
      <c r="E667" s="5" t="s">
        <v>1614</v>
      </c>
      <c r="F667" s="6">
        <v>27228</v>
      </c>
      <c r="G667" s="2">
        <v>14788</v>
      </c>
      <c r="H667" s="2">
        <v>15998</v>
      </c>
      <c r="I667" s="2">
        <v>4862</v>
      </c>
      <c r="J667" s="6" t="s">
        <v>23</v>
      </c>
      <c r="K667" s="2">
        <v>2396</v>
      </c>
      <c r="L667" s="2" t="s">
        <v>24</v>
      </c>
      <c r="M667" s="2">
        <v>1133</v>
      </c>
      <c r="N667" s="2" t="s">
        <v>27</v>
      </c>
      <c r="O667" s="2">
        <v>12351</v>
      </c>
      <c r="P667" s="2">
        <v>166</v>
      </c>
    </row>
    <row r="668" spans="1:16" x14ac:dyDescent="0.25">
      <c r="A668" s="5" t="s">
        <v>694</v>
      </c>
      <c r="B668" s="2" t="s">
        <v>15</v>
      </c>
      <c r="C668" s="2">
        <v>223</v>
      </c>
      <c r="D668" s="5" t="s">
        <v>1543</v>
      </c>
      <c r="E668" s="5" t="s">
        <v>1615</v>
      </c>
      <c r="F668" s="6">
        <v>32487</v>
      </c>
      <c r="G668" s="2">
        <v>12442</v>
      </c>
      <c r="H668" s="2">
        <v>12442</v>
      </c>
      <c r="I668" s="2">
        <v>17405</v>
      </c>
      <c r="J668" s="6" t="s">
        <v>23</v>
      </c>
      <c r="K668" s="2">
        <v>12482</v>
      </c>
      <c r="L668" s="2" t="s">
        <v>24</v>
      </c>
      <c r="M668" s="2">
        <v>1144</v>
      </c>
      <c r="N668" s="2" t="s">
        <v>27</v>
      </c>
      <c r="O668" s="2">
        <v>2398</v>
      </c>
      <c r="P668" s="2">
        <v>158</v>
      </c>
    </row>
    <row r="669" spans="1:16" x14ac:dyDescent="0.25">
      <c r="A669" s="5" t="s">
        <v>695</v>
      </c>
      <c r="B669" s="2" t="s">
        <v>1</v>
      </c>
      <c r="C669" s="2">
        <v>223</v>
      </c>
      <c r="D669" s="5" t="s">
        <v>1545</v>
      </c>
      <c r="E669" s="5" t="s">
        <v>1616</v>
      </c>
      <c r="F669" s="6">
        <v>22477</v>
      </c>
      <c r="G669" s="2">
        <v>7392</v>
      </c>
      <c r="H669" s="2">
        <v>18674</v>
      </c>
      <c r="I669" s="2">
        <v>9907</v>
      </c>
      <c r="J669" s="6" t="s">
        <v>23</v>
      </c>
      <c r="K669" s="2">
        <v>2408</v>
      </c>
      <c r="L669" s="2" t="s">
        <v>24</v>
      </c>
      <c r="M669" s="2">
        <v>12472</v>
      </c>
      <c r="N669" s="2" t="s">
        <v>27</v>
      </c>
      <c r="O669" s="2">
        <v>1144</v>
      </c>
      <c r="P669" s="2">
        <v>163</v>
      </c>
    </row>
    <row r="670" spans="1:16" x14ac:dyDescent="0.25">
      <c r="A670" s="5" t="s">
        <v>696</v>
      </c>
      <c r="B670" s="2" t="s">
        <v>3</v>
      </c>
      <c r="C670" s="2">
        <v>223</v>
      </c>
      <c r="D670" s="5" t="s">
        <v>1547</v>
      </c>
      <c r="E670" s="5" t="s">
        <v>1617</v>
      </c>
      <c r="F670" s="6">
        <v>27473</v>
      </c>
      <c r="G670" s="2">
        <v>14921</v>
      </c>
      <c r="H670" s="2">
        <v>16142</v>
      </c>
      <c r="I670" s="2">
        <v>4906</v>
      </c>
      <c r="J670" s="6" t="s">
        <v>23</v>
      </c>
      <c r="K670" s="2">
        <v>2418</v>
      </c>
      <c r="L670" s="2" t="s">
        <v>24</v>
      </c>
      <c r="M670" s="2">
        <v>1144</v>
      </c>
      <c r="N670" s="2" t="s">
        <v>27</v>
      </c>
      <c r="O670" s="2">
        <v>12462</v>
      </c>
      <c r="P670" s="2">
        <v>168</v>
      </c>
    </row>
    <row r="671" spans="1:16" x14ac:dyDescent="0.25">
      <c r="A671" s="5" t="s">
        <v>697</v>
      </c>
      <c r="B671" s="2" t="s">
        <v>15</v>
      </c>
      <c r="C671" s="2">
        <v>224</v>
      </c>
      <c r="D671" s="5" t="s">
        <v>1543</v>
      </c>
      <c r="E671" s="5" t="s">
        <v>1618</v>
      </c>
      <c r="F671" s="6">
        <v>32778</v>
      </c>
      <c r="G671" s="2">
        <v>12554</v>
      </c>
      <c r="H671" s="2">
        <v>12554</v>
      </c>
      <c r="I671" s="2">
        <v>17561</v>
      </c>
      <c r="J671" s="6" t="s">
        <v>23</v>
      </c>
      <c r="K671" s="2">
        <v>12594</v>
      </c>
      <c r="L671" s="2" t="s">
        <v>24</v>
      </c>
      <c r="M671" s="2">
        <v>1155</v>
      </c>
      <c r="N671" s="2" t="s">
        <v>27</v>
      </c>
      <c r="O671" s="2">
        <v>2420</v>
      </c>
      <c r="P671" s="2">
        <v>160</v>
      </c>
    </row>
    <row r="672" spans="1:16" x14ac:dyDescent="0.25">
      <c r="A672" s="5" t="s">
        <v>698</v>
      </c>
      <c r="B672" s="2" t="s">
        <v>1</v>
      </c>
      <c r="C672" s="2">
        <v>224</v>
      </c>
      <c r="D672" s="5" t="s">
        <v>1545</v>
      </c>
      <c r="E672" s="5" t="s">
        <v>1619</v>
      </c>
      <c r="F672" s="6">
        <v>22678</v>
      </c>
      <c r="G672" s="2">
        <v>7459</v>
      </c>
      <c r="H672" s="2">
        <v>18842</v>
      </c>
      <c r="I672" s="2">
        <v>9996</v>
      </c>
      <c r="J672" s="6" t="s">
        <v>23</v>
      </c>
      <c r="K672" s="2">
        <v>2430</v>
      </c>
      <c r="L672" s="2" t="s">
        <v>24</v>
      </c>
      <c r="M672" s="2">
        <v>12584</v>
      </c>
      <c r="N672" s="2" t="s">
        <v>27</v>
      </c>
      <c r="O672" s="2">
        <v>1155</v>
      </c>
      <c r="P672" s="2">
        <v>165</v>
      </c>
    </row>
    <row r="673" spans="1:16" x14ac:dyDescent="0.25">
      <c r="A673" s="5" t="s">
        <v>699</v>
      </c>
      <c r="B673" s="2" t="s">
        <v>3</v>
      </c>
      <c r="C673" s="2">
        <v>224</v>
      </c>
      <c r="D673" s="5" t="s">
        <v>1547</v>
      </c>
      <c r="E673" s="5" t="s">
        <v>1620</v>
      </c>
      <c r="F673" s="6">
        <v>27719</v>
      </c>
      <c r="G673" s="2">
        <v>15055</v>
      </c>
      <c r="H673" s="2">
        <v>16287</v>
      </c>
      <c r="I673" s="2">
        <v>4950</v>
      </c>
      <c r="J673" s="6" t="s">
        <v>23</v>
      </c>
      <c r="K673" s="2">
        <v>2440</v>
      </c>
      <c r="L673" s="2" t="s">
        <v>24</v>
      </c>
      <c r="M673" s="2">
        <v>1155</v>
      </c>
      <c r="N673" s="2" t="s">
        <v>27</v>
      </c>
      <c r="O673" s="2">
        <v>12574</v>
      </c>
      <c r="P673" s="2">
        <v>170</v>
      </c>
    </row>
    <row r="674" spans="1:16" x14ac:dyDescent="0.25">
      <c r="A674" s="5" t="s">
        <v>700</v>
      </c>
      <c r="B674" s="2" t="s">
        <v>15</v>
      </c>
      <c r="C674" s="2">
        <v>225</v>
      </c>
      <c r="D674" s="5" t="s">
        <v>1621</v>
      </c>
      <c r="E674" s="5" t="s">
        <v>1622</v>
      </c>
      <c r="F674" s="6">
        <v>33070</v>
      </c>
      <c r="G674" s="2">
        <v>12666</v>
      </c>
      <c r="H674" s="2">
        <v>12666</v>
      </c>
      <c r="I674" s="2">
        <v>17718</v>
      </c>
      <c r="J674" s="6" t="s">
        <v>23</v>
      </c>
      <c r="K674" s="2">
        <v>12706</v>
      </c>
      <c r="L674" s="2" t="s">
        <v>24</v>
      </c>
      <c r="M674" s="2">
        <v>1166</v>
      </c>
      <c r="N674" s="2" t="s">
        <v>27</v>
      </c>
      <c r="O674" s="2">
        <v>2442</v>
      </c>
      <c r="P674" s="2">
        <v>162</v>
      </c>
    </row>
    <row r="675" spans="1:16" x14ac:dyDescent="0.25">
      <c r="A675" s="5" t="s">
        <v>701</v>
      </c>
      <c r="B675" s="2" t="s">
        <v>1</v>
      </c>
      <c r="C675" s="2">
        <v>225</v>
      </c>
      <c r="D675" s="5" t="s">
        <v>1623</v>
      </c>
      <c r="E675" s="5" t="s">
        <v>1624</v>
      </c>
      <c r="F675" s="6">
        <v>22880</v>
      </c>
      <c r="G675" s="2">
        <v>7526</v>
      </c>
      <c r="H675" s="2">
        <v>19010</v>
      </c>
      <c r="I675" s="2">
        <v>10086</v>
      </c>
      <c r="J675" s="6" t="s">
        <v>23</v>
      </c>
      <c r="K675" s="2">
        <v>2452</v>
      </c>
      <c r="L675" s="2" t="s">
        <v>24</v>
      </c>
      <c r="M675" s="2">
        <v>12696</v>
      </c>
      <c r="N675" s="2" t="s">
        <v>27</v>
      </c>
      <c r="O675" s="2">
        <v>1166</v>
      </c>
      <c r="P675" s="2">
        <v>167</v>
      </c>
    </row>
    <row r="676" spans="1:16" x14ac:dyDescent="0.25">
      <c r="A676" s="5" t="s">
        <v>702</v>
      </c>
      <c r="B676" s="2" t="s">
        <v>3</v>
      </c>
      <c r="C676" s="2">
        <v>225</v>
      </c>
      <c r="D676" s="5" t="s">
        <v>1625</v>
      </c>
      <c r="E676" s="5" t="s">
        <v>1626</v>
      </c>
      <c r="F676" s="6">
        <v>27966</v>
      </c>
      <c r="G676" s="2">
        <v>15190</v>
      </c>
      <c r="H676" s="2">
        <v>16433</v>
      </c>
      <c r="I676" s="2">
        <v>4995</v>
      </c>
      <c r="J676" s="6" t="s">
        <v>23</v>
      </c>
      <c r="K676" s="2">
        <v>2462</v>
      </c>
      <c r="L676" s="2" t="s">
        <v>24</v>
      </c>
      <c r="M676" s="2">
        <v>1166</v>
      </c>
      <c r="N676" s="2" t="s">
        <v>27</v>
      </c>
      <c r="O676" s="2">
        <v>12686</v>
      </c>
      <c r="P676" s="2">
        <v>172</v>
      </c>
    </row>
    <row r="677" spans="1:16" x14ac:dyDescent="0.25">
      <c r="A677" s="5" t="s">
        <v>703</v>
      </c>
      <c r="B677" s="2" t="s">
        <v>15</v>
      </c>
      <c r="C677" s="2">
        <v>226</v>
      </c>
      <c r="D677" s="5" t="s">
        <v>1621</v>
      </c>
      <c r="E677" s="5" t="s">
        <v>1627</v>
      </c>
      <c r="F677" s="6">
        <v>33363</v>
      </c>
      <c r="G677" s="2">
        <v>12779</v>
      </c>
      <c r="H677" s="2">
        <v>12779</v>
      </c>
      <c r="I677" s="2">
        <v>17876</v>
      </c>
      <c r="J677" s="6" t="s">
        <v>23</v>
      </c>
      <c r="K677" s="2">
        <v>12819</v>
      </c>
      <c r="L677" s="2" t="s">
        <v>24</v>
      </c>
      <c r="M677" s="2">
        <v>1177</v>
      </c>
      <c r="N677" s="2" t="s">
        <v>27</v>
      </c>
      <c r="O677" s="2">
        <v>2464</v>
      </c>
      <c r="P677" s="2">
        <v>164</v>
      </c>
    </row>
    <row r="678" spans="1:16" x14ac:dyDescent="0.25">
      <c r="A678" s="5" t="s">
        <v>704</v>
      </c>
      <c r="B678" s="2" t="s">
        <v>1</v>
      </c>
      <c r="C678" s="2">
        <v>226</v>
      </c>
      <c r="D678" s="5" t="s">
        <v>1623</v>
      </c>
      <c r="E678" s="5" t="s">
        <v>1628</v>
      </c>
      <c r="F678" s="6">
        <v>23083</v>
      </c>
      <c r="G678" s="2">
        <v>7593</v>
      </c>
      <c r="H678" s="2">
        <v>19179</v>
      </c>
      <c r="I678" s="2">
        <v>10176</v>
      </c>
      <c r="J678" s="6" t="s">
        <v>23</v>
      </c>
      <c r="K678" s="2">
        <v>2474</v>
      </c>
      <c r="L678" s="2" t="s">
        <v>24</v>
      </c>
      <c r="M678" s="2">
        <v>12809</v>
      </c>
      <c r="N678" s="2" t="s">
        <v>27</v>
      </c>
      <c r="O678" s="2">
        <v>1177</v>
      </c>
      <c r="P678" s="2">
        <v>169</v>
      </c>
    </row>
    <row r="679" spans="1:16" x14ac:dyDescent="0.25">
      <c r="A679" s="5" t="s">
        <v>705</v>
      </c>
      <c r="B679" s="2" t="s">
        <v>3</v>
      </c>
      <c r="C679" s="2">
        <v>226</v>
      </c>
      <c r="D679" s="5" t="s">
        <v>1625</v>
      </c>
      <c r="E679" s="5" t="s">
        <v>1629</v>
      </c>
      <c r="F679" s="6">
        <v>28214</v>
      </c>
      <c r="G679" s="2">
        <v>15325</v>
      </c>
      <c r="H679" s="2">
        <v>16579</v>
      </c>
      <c r="I679" s="2">
        <v>5040</v>
      </c>
      <c r="J679" s="6" t="s">
        <v>23</v>
      </c>
      <c r="K679" s="2">
        <v>2484</v>
      </c>
      <c r="L679" s="2" t="s">
        <v>24</v>
      </c>
      <c r="M679" s="2">
        <v>1177</v>
      </c>
      <c r="N679" s="2" t="s">
        <v>27</v>
      </c>
      <c r="O679" s="2">
        <v>12799</v>
      </c>
      <c r="P679" s="2">
        <v>174</v>
      </c>
    </row>
    <row r="680" spans="1:16" x14ac:dyDescent="0.25">
      <c r="A680" s="5" t="s">
        <v>706</v>
      </c>
      <c r="B680" s="2" t="s">
        <v>15</v>
      </c>
      <c r="C680" s="2">
        <v>227</v>
      </c>
      <c r="D680" s="5" t="s">
        <v>1621</v>
      </c>
      <c r="E680" s="5" t="s">
        <v>1630</v>
      </c>
      <c r="F680" s="6">
        <v>33658</v>
      </c>
      <c r="G680" s="2">
        <v>12892</v>
      </c>
      <c r="H680" s="2">
        <v>12892</v>
      </c>
      <c r="I680" s="2">
        <v>18034</v>
      </c>
      <c r="J680" s="6" t="s">
        <v>23</v>
      </c>
      <c r="K680" s="2">
        <v>12932</v>
      </c>
      <c r="L680" s="2" t="s">
        <v>24</v>
      </c>
      <c r="M680" s="2">
        <v>1188</v>
      </c>
      <c r="N680" s="2" t="s">
        <v>27</v>
      </c>
      <c r="O680" s="2">
        <v>2486</v>
      </c>
      <c r="P680" s="2">
        <v>166</v>
      </c>
    </row>
    <row r="681" spans="1:16" x14ac:dyDescent="0.25">
      <c r="A681" s="5" t="s">
        <v>707</v>
      </c>
      <c r="B681" s="2" t="s">
        <v>1</v>
      </c>
      <c r="C681" s="2">
        <v>227</v>
      </c>
      <c r="D681" s="5" t="s">
        <v>1623</v>
      </c>
      <c r="E681" s="5" t="s">
        <v>1631</v>
      </c>
      <c r="F681" s="6">
        <v>23287</v>
      </c>
      <c r="G681" s="2">
        <v>7661</v>
      </c>
      <c r="H681" s="2">
        <v>19349</v>
      </c>
      <c r="I681" s="2">
        <v>10266</v>
      </c>
      <c r="J681" s="6" t="s">
        <v>23</v>
      </c>
      <c r="K681" s="2">
        <v>2496</v>
      </c>
      <c r="L681" s="2" t="s">
        <v>24</v>
      </c>
      <c r="M681" s="2">
        <v>12922</v>
      </c>
      <c r="N681" s="2" t="s">
        <v>27</v>
      </c>
      <c r="O681" s="2">
        <v>1188</v>
      </c>
      <c r="P681" s="2">
        <v>171</v>
      </c>
    </row>
    <row r="682" spans="1:16" x14ac:dyDescent="0.25">
      <c r="A682" s="5" t="s">
        <v>708</v>
      </c>
      <c r="B682" s="2" t="s">
        <v>3</v>
      </c>
      <c r="C682" s="2">
        <v>227</v>
      </c>
      <c r="D682" s="5" t="s">
        <v>1625</v>
      </c>
      <c r="E682" s="5" t="s">
        <v>1632</v>
      </c>
      <c r="F682" s="6">
        <v>28463</v>
      </c>
      <c r="G682" s="2">
        <v>15461</v>
      </c>
      <c r="H682" s="2">
        <v>16726</v>
      </c>
      <c r="I682" s="2">
        <v>5085</v>
      </c>
      <c r="J682" s="6" t="s">
        <v>23</v>
      </c>
      <c r="K682" s="2">
        <v>2506</v>
      </c>
      <c r="L682" s="2" t="s">
        <v>24</v>
      </c>
      <c r="M682" s="2">
        <v>1188</v>
      </c>
      <c r="N682" s="2" t="s">
        <v>27</v>
      </c>
      <c r="O682" s="2">
        <v>12912</v>
      </c>
      <c r="P682" s="2">
        <v>176</v>
      </c>
    </row>
    <row r="683" spans="1:16" x14ac:dyDescent="0.25">
      <c r="A683" s="5" t="s">
        <v>709</v>
      </c>
      <c r="B683" s="2" t="s">
        <v>15</v>
      </c>
      <c r="C683" s="2">
        <v>228</v>
      </c>
      <c r="D683" s="5" t="s">
        <v>1621</v>
      </c>
      <c r="E683" s="5" t="s">
        <v>1633</v>
      </c>
      <c r="F683" s="6">
        <v>33954</v>
      </c>
      <c r="G683" s="2">
        <v>13006</v>
      </c>
      <c r="H683" s="2">
        <v>13006</v>
      </c>
      <c r="I683" s="2">
        <v>18193</v>
      </c>
      <c r="J683" s="6" t="s">
        <v>23</v>
      </c>
      <c r="K683" s="2">
        <v>13046</v>
      </c>
      <c r="L683" s="2" t="s">
        <v>24</v>
      </c>
      <c r="M683" s="2">
        <v>1199</v>
      </c>
      <c r="N683" s="2" t="s">
        <v>27</v>
      </c>
      <c r="O683" s="2">
        <v>2508</v>
      </c>
      <c r="P683" s="2">
        <v>168</v>
      </c>
    </row>
    <row r="684" spans="1:16" x14ac:dyDescent="0.25">
      <c r="A684" s="5" t="s">
        <v>710</v>
      </c>
      <c r="B684" s="2" t="s">
        <v>1</v>
      </c>
      <c r="C684" s="2">
        <v>228</v>
      </c>
      <c r="D684" s="5" t="s">
        <v>1623</v>
      </c>
      <c r="E684" s="5" t="s">
        <v>1634</v>
      </c>
      <c r="F684" s="6">
        <v>23492</v>
      </c>
      <c r="G684" s="2">
        <v>7729</v>
      </c>
      <c r="H684" s="2">
        <v>19520</v>
      </c>
      <c r="I684" s="2">
        <v>10357</v>
      </c>
      <c r="J684" s="6" t="s">
        <v>23</v>
      </c>
      <c r="K684" s="2">
        <v>2518</v>
      </c>
      <c r="L684" s="2" t="s">
        <v>24</v>
      </c>
      <c r="M684" s="2">
        <v>13036</v>
      </c>
      <c r="N684" s="2" t="s">
        <v>27</v>
      </c>
      <c r="O684" s="2">
        <v>1199</v>
      </c>
      <c r="P684" s="2">
        <v>173</v>
      </c>
    </row>
    <row r="685" spans="1:16" x14ac:dyDescent="0.25">
      <c r="A685" s="5" t="s">
        <v>711</v>
      </c>
      <c r="B685" s="2" t="s">
        <v>3</v>
      </c>
      <c r="C685" s="2">
        <v>228</v>
      </c>
      <c r="D685" s="5" t="s">
        <v>1625</v>
      </c>
      <c r="E685" s="5" t="s">
        <v>1635</v>
      </c>
      <c r="F685" s="6">
        <v>28713</v>
      </c>
      <c r="G685" s="2">
        <v>15597</v>
      </c>
      <c r="H685" s="2">
        <v>16874</v>
      </c>
      <c r="I685" s="2">
        <v>5130</v>
      </c>
      <c r="J685" s="6" t="s">
        <v>23</v>
      </c>
      <c r="K685" s="2">
        <v>2528</v>
      </c>
      <c r="L685" s="2" t="s">
        <v>24</v>
      </c>
      <c r="M685" s="2">
        <v>1199</v>
      </c>
      <c r="N685" s="2" t="s">
        <v>27</v>
      </c>
      <c r="O685" s="2">
        <v>13026</v>
      </c>
      <c r="P685" s="2">
        <v>178</v>
      </c>
    </row>
    <row r="686" spans="1:16" x14ac:dyDescent="0.25">
      <c r="A686" s="5" t="s">
        <v>712</v>
      </c>
      <c r="B686" s="2" t="s">
        <v>15</v>
      </c>
      <c r="C686" s="2">
        <v>229</v>
      </c>
      <c r="D686" s="5" t="s">
        <v>1621</v>
      </c>
      <c r="E686" s="5" t="s">
        <v>1636</v>
      </c>
      <c r="F686" s="6">
        <v>34251</v>
      </c>
      <c r="G686" s="2">
        <v>13120</v>
      </c>
      <c r="H686" s="2">
        <v>13120</v>
      </c>
      <c r="I686" s="2">
        <v>18353</v>
      </c>
      <c r="J686" s="6" t="s">
        <v>23</v>
      </c>
      <c r="K686" s="2">
        <v>13160</v>
      </c>
      <c r="L686" s="2" t="s">
        <v>24</v>
      </c>
      <c r="M686" s="2">
        <v>1210</v>
      </c>
      <c r="N686" s="2" t="s">
        <v>27</v>
      </c>
      <c r="O686" s="2">
        <v>2530</v>
      </c>
      <c r="P686" s="2">
        <v>170</v>
      </c>
    </row>
    <row r="687" spans="1:16" x14ac:dyDescent="0.25">
      <c r="A687" s="5" t="s">
        <v>713</v>
      </c>
      <c r="B687" s="2" t="s">
        <v>1</v>
      </c>
      <c r="C687" s="2">
        <v>229</v>
      </c>
      <c r="D687" s="5" t="s">
        <v>1623</v>
      </c>
      <c r="E687" s="5" t="s">
        <v>1637</v>
      </c>
      <c r="F687" s="6">
        <v>23698</v>
      </c>
      <c r="G687" s="2">
        <v>7797</v>
      </c>
      <c r="H687" s="2">
        <v>19691</v>
      </c>
      <c r="I687" s="2">
        <v>10448</v>
      </c>
      <c r="J687" s="6" t="s">
        <v>23</v>
      </c>
      <c r="K687" s="2">
        <v>2540</v>
      </c>
      <c r="L687" s="2" t="s">
        <v>24</v>
      </c>
      <c r="M687" s="2">
        <v>13150</v>
      </c>
      <c r="N687" s="2" t="s">
        <v>27</v>
      </c>
      <c r="O687" s="2">
        <v>1210</v>
      </c>
      <c r="P687" s="2">
        <v>175</v>
      </c>
    </row>
    <row r="688" spans="1:16" x14ac:dyDescent="0.25">
      <c r="A688" s="5" t="s">
        <v>714</v>
      </c>
      <c r="B688" s="2" t="s">
        <v>3</v>
      </c>
      <c r="C688" s="2">
        <v>229</v>
      </c>
      <c r="D688" s="5" t="s">
        <v>1625</v>
      </c>
      <c r="E688" s="5" t="s">
        <v>1638</v>
      </c>
      <c r="F688" s="6">
        <v>28964</v>
      </c>
      <c r="G688" s="2">
        <v>15734</v>
      </c>
      <c r="H688" s="2">
        <v>17022</v>
      </c>
      <c r="I688" s="2">
        <v>5175</v>
      </c>
      <c r="J688" s="6" t="s">
        <v>23</v>
      </c>
      <c r="K688" s="2">
        <v>2550</v>
      </c>
      <c r="L688" s="2" t="s">
        <v>24</v>
      </c>
      <c r="M688" s="2">
        <v>1210</v>
      </c>
      <c r="N688" s="2" t="s">
        <v>27</v>
      </c>
      <c r="O688" s="2">
        <v>13140</v>
      </c>
      <c r="P688" s="2">
        <v>180</v>
      </c>
    </row>
    <row r="689" spans="1:16" x14ac:dyDescent="0.25">
      <c r="A689" s="5" t="s">
        <v>715</v>
      </c>
      <c r="B689" s="2" t="s">
        <v>15</v>
      </c>
      <c r="C689" s="2">
        <v>230</v>
      </c>
      <c r="D689" s="5" t="s">
        <v>1621</v>
      </c>
      <c r="E689" s="5" t="s">
        <v>1639</v>
      </c>
      <c r="F689" s="6">
        <v>34550</v>
      </c>
      <c r="G689" s="2">
        <v>13235</v>
      </c>
      <c r="H689" s="2">
        <v>13235</v>
      </c>
      <c r="I689" s="2">
        <v>18514</v>
      </c>
      <c r="J689" s="6" t="s">
        <v>23</v>
      </c>
      <c r="K689" s="2">
        <v>13275</v>
      </c>
      <c r="L689" s="2" t="s">
        <v>24</v>
      </c>
      <c r="M689" s="2">
        <v>1221</v>
      </c>
      <c r="N689" s="2" t="s">
        <v>27</v>
      </c>
      <c r="O689" s="2">
        <v>2553</v>
      </c>
      <c r="P689" s="2">
        <v>172</v>
      </c>
    </row>
    <row r="690" spans="1:16" x14ac:dyDescent="0.25">
      <c r="A690" s="5" t="s">
        <v>716</v>
      </c>
      <c r="B690" s="2" t="s">
        <v>1</v>
      </c>
      <c r="C690" s="2">
        <v>230</v>
      </c>
      <c r="D690" s="5" t="s">
        <v>1623</v>
      </c>
      <c r="E690" s="5" t="s">
        <v>1640</v>
      </c>
      <c r="F690" s="6">
        <v>23905</v>
      </c>
      <c r="G690" s="2">
        <v>7866</v>
      </c>
      <c r="H690" s="2">
        <v>19863</v>
      </c>
      <c r="I690" s="2">
        <v>10540</v>
      </c>
      <c r="J690" s="6" t="s">
        <v>23</v>
      </c>
      <c r="K690" s="2">
        <v>2563</v>
      </c>
      <c r="L690" s="2" t="s">
        <v>24</v>
      </c>
      <c r="M690" s="2">
        <v>13265</v>
      </c>
      <c r="N690" s="2" t="s">
        <v>27</v>
      </c>
      <c r="O690" s="2">
        <v>1221</v>
      </c>
      <c r="P690" s="2">
        <v>177</v>
      </c>
    </row>
    <row r="691" spans="1:16" x14ac:dyDescent="0.25">
      <c r="A691" s="5" t="s">
        <v>717</v>
      </c>
      <c r="B691" s="2" t="s">
        <v>3</v>
      </c>
      <c r="C691" s="2">
        <v>230</v>
      </c>
      <c r="D691" s="5" t="s">
        <v>1625</v>
      </c>
      <c r="E691" s="5" t="s">
        <v>1641</v>
      </c>
      <c r="F691" s="6">
        <v>29217</v>
      </c>
      <c r="G691" s="2">
        <v>15872</v>
      </c>
      <c r="H691" s="2">
        <v>17171</v>
      </c>
      <c r="I691" s="2">
        <v>5221</v>
      </c>
      <c r="J691" s="6" t="s">
        <v>23</v>
      </c>
      <c r="K691" s="2">
        <v>2573</v>
      </c>
      <c r="L691" s="2" t="s">
        <v>24</v>
      </c>
      <c r="M691" s="2">
        <v>1221</v>
      </c>
      <c r="N691" s="2" t="s">
        <v>27</v>
      </c>
      <c r="O691" s="2">
        <v>13255</v>
      </c>
      <c r="P691" s="2">
        <v>182</v>
      </c>
    </row>
    <row r="692" spans="1:16" x14ac:dyDescent="0.25">
      <c r="A692" s="5" t="s">
        <v>718</v>
      </c>
      <c r="B692" s="2" t="s">
        <v>15</v>
      </c>
      <c r="C692" s="2">
        <v>231</v>
      </c>
      <c r="D692" s="5" t="s">
        <v>1621</v>
      </c>
      <c r="E692" s="5" t="s">
        <v>1642</v>
      </c>
      <c r="F692" s="6">
        <v>34850</v>
      </c>
      <c r="G692" s="2">
        <v>13350</v>
      </c>
      <c r="H692" s="2">
        <v>13350</v>
      </c>
      <c r="I692" s="2">
        <v>18675</v>
      </c>
      <c r="J692" s="6" t="s">
        <v>23</v>
      </c>
      <c r="K692" s="2">
        <v>13390</v>
      </c>
      <c r="L692" s="2" t="s">
        <v>24</v>
      </c>
      <c r="M692" s="2">
        <v>1232</v>
      </c>
      <c r="N692" s="2" t="s">
        <v>27</v>
      </c>
      <c r="O692" s="2">
        <v>2576</v>
      </c>
      <c r="P692" s="2">
        <v>174</v>
      </c>
    </row>
    <row r="693" spans="1:16" x14ac:dyDescent="0.25">
      <c r="A693" s="5" t="s">
        <v>719</v>
      </c>
      <c r="B693" s="2" t="s">
        <v>1</v>
      </c>
      <c r="C693" s="2">
        <v>231</v>
      </c>
      <c r="D693" s="5" t="s">
        <v>1623</v>
      </c>
      <c r="E693" s="5" t="s">
        <v>1643</v>
      </c>
      <c r="F693" s="6">
        <v>24112</v>
      </c>
      <c r="G693" s="2">
        <v>7935</v>
      </c>
      <c r="H693" s="2">
        <v>20036</v>
      </c>
      <c r="I693" s="2">
        <v>10632</v>
      </c>
      <c r="J693" s="6" t="s">
        <v>23</v>
      </c>
      <c r="K693" s="2">
        <v>2586</v>
      </c>
      <c r="L693" s="2" t="s">
        <v>24</v>
      </c>
      <c r="M693" s="2">
        <v>13380</v>
      </c>
      <c r="N693" s="2" t="s">
        <v>27</v>
      </c>
      <c r="O693" s="2">
        <v>1232</v>
      </c>
      <c r="P693" s="2">
        <v>179</v>
      </c>
    </row>
    <row r="694" spans="1:16" x14ac:dyDescent="0.25">
      <c r="A694" s="5" t="s">
        <v>720</v>
      </c>
      <c r="B694" s="2" t="s">
        <v>3</v>
      </c>
      <c r="C694" s="2">
        <v>231</v>
      </c>
      <c r="D694" s="5" t="s">
        <v>1625</v>
      </c>
      <c r="E694" s="5" t="s">
        <v>1644</v>
      </c>
      <c r="F694" s="6">
        <v>29471</v>
      </c>
      <c r="G694" s="2">
        <v>16010</v>
      </c>
      <c r="H694" s="2">
        <v>17321</v>
      </c>
      <c r="I694" s="2">
        <v>5267</v>
      </c>
      <c r="J694" s="6" t="s">
        <v>23</v>
      </c>
      <c r="K694" s="2">
        <v>2596</v>
      </c>
      <c r="L694" s="2" t="s">
        <v>24</v>
      </c>
      <c r="M694" s="2">
        <v>1232</v>
      </c>
      <c r="N694" s="2" t="s">
        <v>27</v>
      </c>
      <c r="O694" s="2">
        <v>13370</v>
      </c>
      <c r="P694" s="2">
        <v>184</v>
      </c>
    </row>
    <row r="695" spans="1:16" x14ac:dyDescent="0.25">
      <c r="A695" s="5" t="s">
        <v>721</v>
      </c>
      <c r="B695" s="2" t="s">
        <v>15</v>
      </c>
      <c r="C695" s="2">
        <v>232</v>
      </c>
      <c r="D695" s="5" t="s">
        <v>1621</v>
      </c>
      <c r="E695" s="5" t="s">
        <v>1645</v>
      </c>
      <c r="F695" s="6">
        <v>35151</v>
      </c>
      <c r="G695" s="2">
        <v>13466</v>
      </c>
      <c r="H695" s="2">
        <v>13466</v>
      </c>
      <c r="I695" s="2">
        <v>18837</v>
      </c>
      <c r="J695" s="6" t="s">
        <v>23</v>
      </c>
      <c r="K695" s="2">
        <v>13506</v>
      </c>
      <c r="L695" s="2" t="s">
        <v>24</v>
      </c>
      <c r="M695" s="2">
        <v>1243</v>
      </c>
      <c r="N695" s="2" t="s">
        <v>27</v>
      </c>
      <c r="O695" s="2">
        <v>2599</v>
      </c>
      <c r="P695" s="2">
        <v>176</v>
      </c>
    </row>
    <row r="696" spans="1:16" x14ac:dyDescent="0.25">
      <c r="A696" s="5" t="s">
        <v>722</v>
      </c>
      <c r="B696" s="2" t="s">
        <v>1</v>
      </c>
      <c r="C696" s="2">
        <v>232</v>
      </c>
      <c r="D696" s="5" t="s">
        <v>1623</v>
      </c>
      <c r="E696" s="5" t="s">
        <v>1646</v>
      </c>
      <c r="F696" s="6">
        <v>24320</v>
      </c>
      <c r="G696" s="2">
        <v>8004</v>
      </c>
      <c r="H696" s="2">
        <v>20210</v>
      </c>
      <c r="I696" s="2">
        <v>10724</v>
      </c>
      <c r="J696" s="6" t="s">
        <v>23</v>
      </c>
      <c r="K696" s="2">
        <v>2609</v>
      </c>
      <c r="L696" s="2" t="s">
        <v>24</v>
      </c>
      <c r="M696" s="2">
        <v>13496</v>
      </c>
      <c r="N696" s="2" t="s">
        <v>27</v>
      </c>
      <c r="O696" s="2">
        <v>1243</v>
      </c>
      <c r="P696" s="2">
        <v>181</v>
      </c>
    </row>
    <row r="697" spans="1:16" x14ac:dyDescent="0.25">
      <c r="A697" s="5" t="s">
        <v>723</v>
      </c>
      <c r="B697" s="2" t="s">
        <v>3</v>
      </c>
      <c r="C697" s="2">
        <v>232</v>
      </c>
      <c r="D697" s="5" t="s">
        <v>1625</v>
      </c>
      <c r="E697" s="5" t="s">
        <v>1647</v>
      </c>
      <c r="F697" s="6">
        <v>29726</v>
      </c>
      <c r="G697" s="2">
        <v>16149</v>
      </c>
      <c r="H697" s="2">
        <v>17471</v>
      </c>
      <c r="I697" s="2">
        <v>5313</v>
      </c>
      <c r="J697" s="6" t="s">
        <v>23</v>
      </c>
      <c r="K697" s="2">
        <v>2619</v>
      </c>
      <c r="L697" s="2" t="s">
        <v>24</v>
      </c>
      <c r="M697" s="2">
        <v>1243</v>
      </c>
      <c r="N697" s="2" t="s">
        <v>27</v>
      </c>
      <c r="O697" s="2">
        <v>13486</v>
      </c>
      <c r="P697" s="2">
        <v>186</v>
      </c>
    </row>
    <row r="698" spans="1:16" x14ac:dyDescent="0.25">
      <c r="A698" s="5" t="s">
        <v>724</v>
      </c>
      <c r="B698" s="2" t="s">
        <v>15</v>
      </c>
      <c r="C698" s="2">
        <v>233</v>
      </c>
      <c r="D698" s="5" t="s">
        <v>1621</v>
      </c>
      <c r="E698" s="5" t="s">
        <v>1648</v>
      </c>
      <c r="F698" s="6">
        <v>35453</v>
      </c>
      <c r="G698" s="2">
        <v>13582</v>
      </c>
      <c r="H698" s="2">
        <v>13582</v>
      </c>
      <c r="I698" s="2">
        <v>19000</v>
      </c>
      <c r="J698" s="6" t="s">
        <v>23</v>
      </c>
      <c r="K698" s="2">
        <v>13622</v>
      </c>
      <c r="L698" s="2" t="s">
        <v>24</v>
      </c>
      <c r="M698" s="2">
        <v>1254</v>
      </c>
      <c r="N698" s="2" t="s">
        <v>27</v>
      </c>
      <c r="O698" s="2">
        <v>2622</v>
      </c>
      <c r="P698" s="2">
        <v>178</v>
      </c>
    </row>
    <row r="699" spans="1:16" x14ac:dyDescent="0.25">
      <c r="A699" s="5" t="s">
        <v>725</v>
      </c>
      <c r="B699" s="2" t="s">
        <v>1</v>
      </c>
      <c r="C699" s="2">
        <v>233</v>
      </c>
      <c r="D699" s="5" t="s">
        <v>1623</v>
      </c>
      <c r="E699" s="5" t="s">
        <v>1649</v>
      </c>
      <c r="F699" s="6">
        <v>24529</v>
      </c>
      <c r="G699" s="2">
        <v>8073</v>
      </c>
      <c r="H699" s="2">
        <v>20384</v>
      </c>
      <c r="I699" s="2">
        <v>10817</v>
      </c>
      <c r="J699" s="6" t="s">
        <v>23</v>
      </c>
      <c r="K699" s="2">
        <v>2632</v>
      </c>
      <c r="L699" s="2" t="s">
        <v>24</v>
      </c>
      <c r="M699" s="2">
        <v>13612</v>
      </c>
      <c r="N699" s="2" t="s">
        <v>27</v>
      </c>
      <c r="O699" s="2">
        <v>1254</v>
      </c>
      <c r="P699" s="2">
        <v>183</v>
      </c>
    </row>
    <row r="700" spans="1:16" x14ac:dyDescent="0.25">
      <c r="A700" s="5" t="s">
        <v>726</v>
      </c>
      <c r="B700" s="2" t="s">
        <v>3</v>
      </c>
      <c r="C700" s="2">
        <v>233</v>
      </c>
      <c r="D700" s="5" t="s">
        <v>1625</v>
      </c>
      <c r="E700" s="5" t="s">
        <v>1650</v>
      </c>
      <c r="F700" s="6">
        <v>29982</v>
      </c>
      <c r="G700" s="2">
        <v>16288</v>
      </c>
      <c r="H700" s="2">
        <v>17622</v>
      </c>
      <c r="I700" s="2">
        <v>5359</v>
      </c>
      <c r="J700" s="6" t="s">
        <v>23</v>
      </c>
      <c r="K700" s="2">
        <v>2642</v>
      </c>
      <c r="L700" s="2" t="s">
        <v>24</v>
      </c>
      <c r="M700" s="2">
        <v>1254</v>
      </c>
      <c r="N700" s="2" t="s">
        <v>27</v>
      </c>
      <c r="O700" s="2">
        <v>13602</v>
      </c>
      <c r="P700" s="2">
        <v>188</v>
      </c>
    </row>
    <row r="701" spans="1:16" x14ac:dyDescent="0.25">
      <c r="A701" s="5" t="s">
        <v>727</v>
      </c>
      <c r="B701" s="2" t="s">
        <v>15</v>
      </c>
      <c r="C701" s="2">
        <v>234</v>
      </c>
      <c r="D701" s="5" t="s">
        <v>1621</v>
      </c>
      <c r="E701" s="5" t="s">
        <v>1651</v>
      </c>
      <c r="F701" s="6">
        <v>35757</v>
      </c>
      <c r="G701" s="2">
        <v>13699</v>
      </c>
      <c r="H701" s="2">
        <v>13699</v>
      </c>
      <c r="I701" s="2">
        <v>19163</v>
      </c>
      <c r="J701" s="6" t="s">
        <v>23</v>
      </c>
      <c r="K701" s="2">
        <v>13739</v>
      </c>
      <c r="L701" s="2" t="s">
        <v>24</v>
      </c>
      <c r="M701" s="2">
        <v>1265</v>
      </c>
      <c r="N701" s="2" t="s">
        <v>27</v>
      </c>
      <c r="O701" s="2">
        <v>2645</v>
      </c>
      <c r="P701" s="2">
        <v>180</v>
      </c>
    </row>
    <row r="702" spans="1:16" x14ac:dyDescent="0.25">
      <c r="A702" s="5" t="s">
        <v>728</v>
      </c>
      <c r="B702" s="2" t="s">
        <v>1</v>
      </c>
      <c r="C702" s="2">
        <v>234</v>
      </c>
      <c r="D702" s="5" t="s">
        <v>1623</v>
      </c>
      <c r="E702" s="5" t="s">
        <v>1652</v>
      </c>
      <c r="F702" s="6">
        <v>24739</v>
      </c>
      <c r="G702" s="2">
        <v>8143</v>
      </c>
      <c r="H702" s="2">
        <v>20559</v>
      </c>
      <c r="I702" s="2">
        <v>10910</v>
      </c>
      <c r="J702" s="6" t="s">
        <v>23</v>
      </c>
      <c r="K702" s="2">
        <v>2655</v>
      </c>
      <c r="L702" s="2" t="s">
        <v>24</v>
      </c>
      <c r="M702" s="2">
        <v>13729</v>
      </c>
      <c r="N702" s="2" t="s">
        <v>27</v>
      </c>
      <c r="O702" s="2">
        <v>1265</v>
      </c>
      <c r="P702" s="2">
        <v>185</v>
      </c>
    </row>
    <row r="703" spans="1:16" x14ac:dyDescent="0.25">
      <c r="A703" s="5" t="s">
        <v>729</v>
      </c>
      <c r="B703" s="2" t="s">
        <v>3</v>
      </c>
      <c r="C703" s="2">
        <v>234</v>
      </c>
      <c r="D703" s="5" t="s">
        <v>1625</v>
      </c>
      <c r="E703" s="5" t="s">
        <v>1653</v>
      </c>
      <c r="F703" s="6">
        <v>30239</v>
      </c>
      <c r="G703" s="2">
        <v>16428</v>
      </c>
      <c r="H703" s="2">
        <v>17774</v>
      </c>
      <c r="I703" s="2">
        <v>5405</v>
      </c>
      <c r="J703" s="6" t="s">
        <v>23</v>
      </c>
      <c r="K703" s="2">
        <v>2665</v>
      </c>
      <c r="L703" s="2" t="s">
        <v>24</v>
      </c>
      <c r="M703" s="2">
        <v>1265</v>
      </c>
      <c r="N703" s="2" t="s">
        <v>27</v>
      </c>
      <c r="O703" s="2">
        <v>13719</v>
      </c>
      <c r="P703" s="2">
        <v>190</v>
      </c>
    </row>
    <row r="704" spans="1:16" x14ac:dyDescent="0.25">
      <c r="A704" s="5" t="s">
        <v>730</v>
      </c>
      <c r="B704" s="2" t="s">
        <v>15</v>
      </c>
      <c r="C704" s="2">
        <v>235</v>
      </c>
      <c r="D704" s="5" t="s">
        <v>1621</v>
      </c>
      <c r="E704" s="5" t="s">
        <v>1654</v>
      </c>
      <c r="F704" s="6">
        <v>36062</v>
      </c>
      <c r="G704" s="2">
        <v>13816</v>
      </c>
      <c r="H704" s="2">
        <v>13816</v>
      </c>
      <c r="I704" s="2">
        <v>19327</v>
      </c>
      <c r="J704" s="6" t="s">
        <v>23</v>
      </c>
      <c r="K704" s="2">
        <v>13856</v>
      </c>
      <c r="L704" s="2" t="s">
        <v>24</v>
      </c>
      <c r="M704" s="2">
        <v>1276</v>
      </c>
      <c r="N704" s="2" t="s">
        <v>27</v>
      </c>
      <c r="O704" s="2">
        <v>2668</v>
      </c>
      <c r="P704" s="2">
        <v>182</v>
      </c>
    </row>
    <row r="705" spans="1:16" x14ac:dyDescent="0.25">
      <c r="A705" s="5" t="s">
        <v>731</v>
      </c>
      <c r="B705" s="2" t="s">
        <v>1</v>
      </c>
      <c r="C705" s="2">
        <v>235</v>
      </c>
      <c r="D705" s="5" t="s">
        <v>1623</v>
      </c>
      <c r="E705" s="5" t="s">
        <v>1655</v>
      </c>
      <c r="F705" s="6">
        <v>24950</v>
      </c>
      <c r="G705" s="2">
        <v>8213</v>
      </c>
      <c r="H705" s="2">
        <v>20735</v>
      </c>
      <c r="I705" s="2">
        <v>11004</v>
      </c>
      <c r="J705" s="6" t="s">
        <v>23</v>
      </c>
      <c r="K705" s="2">
        <v>2678</v>
      </c>
      <c r="L705" s="2" t="s">
        <v>24</v>
      </c>
      <c r="M705" s="2">
        <v>13846</v>
      </c>
      <c r="N705" s="2" t="s">
        <v>27</v>
      </c>
      <c r="O705" s="2">
        <v>1276</v>
      </c>
      <c r="P705" s="2">
        <v>187</v>
      </c>
    </row>
    <row r="706" spans="1:16" x14ac:dyDescent="0.25">
      <c r="A706" s="5" t="s">
        <v>732</v>
      </c>
      <c r="B706" s="2" t="s">
        <v>3</v>
      </c>
      <c r="C706" s="2">
        <v>235</v>
      </c>
      <c r="D706" s="5" t="s">
        <v>1625</v>
      </c>
      <c r="E706" s="5" t="s">
        <v>1656</v>
      </c>
      <c r="F706" s="6">
        <v>30497</v>
      </c>
      <c r="G706" s="2">
        <v>16569</v>
      </c>
      <c r="H706" s="2">
        <v>17926</v>
      </c>
      <c r="I706" s="2">
        <v>5452</v>
      </c>
      <c r="J706" s="6" t="s">
        <v>23</v>
      </c>
      <c r="K706" s="2">
        <v>2688</v>
      </c>
      <c r="L706" s="2" t="s">
        <v>24</v>
      </c>
      <c r="M706" s="2">
        <v>1276</v>
      </c>
      <c r="N706" s="2" t="s">
        <v>27</v>
      </c>
      <c r="O706" s="2">
        <v>13836</v>
      </c>
      <c r="P706" s="2">
        <v>192</v>
      </c>
    </row>
    <row r="707" spans="1:16" x14ac:dyDescent="0.25">
      <c r="A707" s="5" t="s">
        <v>733</v>
      </c>
      <c r="B707" s="2" t="s">
        <v>15</v>
      </c>
      <c r="C707" s="2">
        <v>236</v>
      </c>
      <c r="D707" s="5" t="s">
        <v>1621</v>
      </c>
      <c r="E707" s="5" t="s">
        <v>1657</v>
      </c>
      <c r="F707" s="6">
        <v>36368</v>
      </c>
      <c r="G707" s="2">
        <v>13934</v>
      </c>
      <c r="H707" s="2">
        <v>13934</v>
      </c>
      <c r="I707" s="2">
        <v>19492</v>
      </c>
      <c r="J707" s="6" t="s">
        <v>23</v>
      </c>
      <c r="K707" s="2">
        <v>13974</v>
      </c>
      <c r="L707" s="2" t="s">
        <v>24</v>
      </c>
      <c r="M707" s="2">
        <v>1287</v>
      </c>
      <c r="N707" s="2" t="s">
        <v>27</v>
      </c>
      <c r="O707" s="2">
        <v>2691</v>
      </c>
      <c r="P707" s="2">
        <v>184</v>
      </c>
    </row>
    <row r="708" spans="1:16" x14ac:dyDescent="0.25">
      <c r="A708" s="5" t="s">
        <v>734</v>
      </c>
      <c r="B708" s="2" t="s">
        <v>1</v>
      </c>
      <c r="C708" s="2">
        <v>236</v>
      </c>
      <c r="D708" s="5" t="s">
        <v>1623</v>
      </c>
      <c r="E708" s="5" t="s">
        <v>1658</v>
      </c>
      <c r="F708" s="6">
        <v>25162</v>
      </c>
      <c r="G708" s="2">
        <v>8283</v>
      </c>
      <c r="H708" s="2">
        <v>20912</v>
      </c>
      <c r="I708" s="2">
        <v>11098</v>
      </c>
      <c r="J708" s="6" t="s">
        <v>23</v>
      </c>
      <c r="K708" s="2">
        <v>2701</v>
      </c>
      <c r="L708" s="2" t="s">
        <v>24</v>
      </c>
      <c r="M708" s="2">
        <v>13964</v>
      </c>
      <c r="N708" s="2" t="s">
        <v>27</v>
      </c>
      <c r="O708" s="2">
        <v>1287</v>
      </c>
      <c r="P708" s="2">
        <v>189</v>
      </c>
    </row>
    <row r="709" spans="1:16" x14ac:dyDescent="0.25">
      <c r="A709" s="5" t="s">
        <v>735</v>
      </c>
      <c r="B709" s="2" t="s">
        <v>3</v>
      </c>
      <c r="C709" s="2">
        <v>236</v>
      </c>
      <c r="D709" s="5" t="s">
        <v>1625</v>
      </c>
      <c r="E709" s="5" t="s">
        <v>1659</v>
      </c>
      <c r="F709" s="6">
        <v>30756</v>
      </c>
      <c r="G709" s="2">
        <v>16710</v>
      </c>
      <c r="H709" s="2">
        <v>18079</v>
      </c>
      <c r="I709" s="2">
        <v>5499</v>
      </c>
      <c r="J709" s="6" t="s">
        <v>23</v>
      </c>
      <c r="K709" s="2">
        <v>2711</v>
      </c>
      <c r="L709" s="2" t="s">
        <v>24</v>
      </c>
      <c r="M709" s="2">
        <v>1287</v>
      </c>
      <c r="N709" s="2" t="s">
        <v>27</v>
      </c>
      <c r="O709" s="2">
        <v>13954</v>
      </c>
      <c r="P709" s="2">
        <v>194</v>
      </c>
    </row>
    <row r="710" spans="1:16" x14ac:dyDescent="0.25">
      <c r="A710" s="5" t="s">
        <v>736</v>
      </c>
      <c r="B710" s="2" t="s">
        <v>15</v>
      </c>
      <c r="C710" s="2">
        <v>237</v>
      </c>
      <c r="D710" s="5" t="s">
        <v>1621</v>
      </c>
      <c r="E710" s="5" t="s">
        <v>1660</v>
      </c>
      <c r="F710" s="6">
        <v>36676</v>
      </c>
      <c r="G710" s="2">
        <v>14052</v>
      </c>
      <c r="H710" s="2">
        <v>14052</v>
      </c>
      <c r="I710" s="2">
        <v>19657</v>
      </c>
      <c r="J710" s="6" t="s">
        <v>23</v>
      </c>
      <c r="K710" s="2">
        <v>14092</v>
      </c>
      <c r="L710" s="2" t="s">
        <v>24</v>
      </c>
      <c r="M710" s="2">
        <v>1298</v>
      </c>
      <c r="N710" s="2" t="s">
        <v>27</v>
      </c>
      <c r="O710" s="2">
        <v>2714</v>
      </c>
      <c r="P710" s="2">
        <v>186</v>
      </c>
    </row>
    <row r="711" spans="1:16" x14ac:dyDescent="0.25">
      <c r="A711" s="5" t="s">
        <v>737</v>
      </c>
      <c r="B711" s="2" t="s">
        <v>1</v>
      </c>
      <c r="C711" s="2">
        <v>237</v>
      </c>
      <c r="D711" s="5" t="s">
        <v>1623</v>
      </c>
      <c r="E711" s="5" t="s">
        <v>1661</v>
      </c>
      <c r="F711" s="6">
        <v>25375</v>
      </c>
      <c r="G711" s="2">
        <v>8354</v>
      </c>
      <c r="H711" s="2">
        <v>21089</v>
      </c>
      <c r="I711" s="2">
        <v>11192</v>
      </c>
      <c r="J711" s="6" t="s">
        <v>23</v>
      </c>
      <c r="K711" s="2">
        <v>2724</v>
      </c>
      <c r="L711" s="2" t="s">
        <v>24</v>
      </c>
      <c r="M711" s="2">
        <v>14082</v>
      </c>
      <c r="N711" s="2" t="s">
        <v>27</v>
      </c>
      <c r="O711" s="2">
        <v>1298</v>
      </c>
      <c r="P711" s="2">
        <v>191</v>
      </c>
    </row>
    <row r="712" spans="1:16" x14ac:dyDescent="0.25">
      <c r="A712" s="5" t="s">
        <v>738</v>
      </c>
      <c r="B712" s="2" t="s">
        <v>3</v>
      </c>
      <c r="C712" s="2">
        <v>237</v>
      </c>
      <c r="D712" s="5" t="s">
        <v>1625</v>
      </c>
      <c r="E712" s="5" t="s">
        <v>1662</v>
      </c>
      <c r="F712" s="6">
        <v>31016</v>
      </c>
      <c r="G712" s="2">
        <v>16852</v>
      </c>
      <c r="H712" s="2">
        <v>18233</v>
      </c>
      <c r="I712" s="2">
        <v>5546</v>
      </c>
      <c r="J712" s="6" t="s">
        <v>23</v>
      </c>
      <c r="K712" s="2">
        <v>2734</v>
      </c>
      <c r="L712" s="2" t="s">
        <v>24</v>
      </c>
      <c r="M712" s="2">
        <v>1298</v>
      </c>
      <c r="N712" s="2" t="s">
        <v>27</v>
      </c>
      <c r="O712" s="2">
        <v>14072</v>
      </c>
      <c r="P712" s="2">
        <v>196</v>
      </c>
    </row>
    <row r="713" spans="1:16" x14ac:dyDescent="0.25">
      <c r="A713" s="5" t="s">
        <v>739</v>
      </c>
      <c r="B713" s="2" t="s">
        <v>15</v>
      </c>
      <c r="C713" s="2">
        <v>238</v>
      </c>
      <c r="D713" s="5" t="s">
        <v>1621</v>
      </c>
      <c r="E713" s="5" t="s">
        <v>1663</v>
      </c>
      <c r="F713" s="6">
        <v>36985</v>
      </c>
      <c r="G713" s="2">
        <v>14171</v>
      </c>
      <c r="H713" s="2">
        <v>14171</v>
      </c>
      <c r="I713" s="2">
        <v>19823</v>
      </c>
      <c r="J713" s="6" t="s">
        <v>23</v>
      </c>
      <c r="K713" s="2">
        <v>14211</v>
      </c>
      <c r="L713" s="2" t="s">
        <v>24</v>
      </c>
      <c r="M713" s="2">
        <v>1309</v>
      </c>
      <c r="N713" s="2" t="s">
        <v>27</v>
      </c>
      <c r="O713" s="2">
        <v>2737</v>
      </c>
      <c r="P713" s="2">
        <v>188</v>
      </c>
    </row>
    <row r="714" spans="1:16" x14ac:dyDescent="0.25">
      <c r="A714" s="5" t="s">
        <v>740</v>
      </c>
      <c r="B714" s="2" t="s">
        <v>1</v>
      </c>
      <c r="C714" s="2">
        <v>238</v>
      </c>
      <c r="D714" s="5" t="s">
        <v>1623</v>
      </c>
      <c r="E714" s="5" t="s">
        <v>1664</v>
      </c>
      <c r="F714" s="6">
        <v>25589</v>
      </c>
      <c r="G714" s="2">
        <v>8425</v>
      </c>
      <c r="H714" s="2">
        <v>21267</v>
      </c>
      <c r="I714" s="2">
        <v>11287</v>
      </c>
      <c r="J714" s="6" t="s">
        <v>23</v>
      </c>
      <c r="K714" s="2">
        <v>2747</v>
      </c>
      <c r="L714" s="2" t="s">
        <v>24</v>
      </c>
      <c r="M714" s="2">
        <v>14201</v>
      </c>
      <c r="N714" s="2" t="s">
        <v>27</v>
      </c>
      <c r="O714" s="2">
        <v>1309</v>
      </c>
      <c r="P714" s="2">
        <v>193</v>
      </c>
    </row>
    <row r="715" spans="1:16" x14ac:dyDescent="0.25">
      <c r="A715" s="5" t="s">
        <v>741</v>
      </c>
      <c r="B715" s="2" t="s">
        <v>3</v>
      </c>
      <c r="C715" s="2">
        <v>238</v>
      </c>
      <c r="D715" s="5" t="s">
        <v>1625</v>
      </c>
      <c r="E715" s="5" t="s">
        <v>1665</v>
      </c>
      <c r="F715" s="6">
        <v>31277</v>
      </c>
      <c r="G715" s="2">
        <v>16994</v>
      </c>
      <c r="H715" s="2">
        <v>18387</v>
      </c>
      <c r="I715" s="2">
        <v>5593</v>
      </c>
      <c r="J715" s="6" t="s">
        <v>23</v>
      </c>
      <c r="K715" s="2">
        <v>2757</v>
      </c>
      <c r="L715" s="2" t="s">
        <v>24</v>
      </c>
      <c r="M715" s="2">
        <v>1309</v>
      </c>
      <c r="N715" s="2" t="s">
        <v>27</v>
      </c>
      <c r="O715" s="2">
        <v>14191</v>
      </c>
      <c r="P715" s="2">
        <v>198</v>
      </c>
    </row>
    <row r="716" spans="1:16" x14ac:dyDescent="0.25">
      <c r="A716" s="5" t="s">
        <v>742</v>
      </c>
      <c r="B716" s="2" t="s">
        <v>15</v>
      </c>
      <c r="C716" s="2">
        <v>239</v>
      </c>
      <c r="D716" s="5" t="s">
        <v>1621</v>
      </c>
      <c r="E716" s="5" t="s">
        <v>1666</v>
      </c>
      <c r="F716" s="6">
        <v>37295</v>
      </c>
      <c r="G716" s="2">
        <v>14290</v>
      </c>
      <c r="H716" s="2">
        <v>14290</v>
      </c>
      <c r="I716" s="2">
        <v>19990</v>
      </c>
      <c r="J716" s="6" t="s">
        <v>23</v>
      </c>
      <c r="K716" s="2">
        <v>14330</v>
      </c>
      <c r="L716" s="2" t="s">
        <v>24</v>
      </c>
      <c r="M716" s="2">
        <v>1320</v>
      </c>
      <c r="N716" s="2" t="s">
        <v>27</v>
      </c>
      <c r="O716" s="2">
        <v>2760</v>
      </c>
      <c r="P716" s="2">
        <v>190</v>
      </c>
    </row>
    <row r="717" spans="1:16" x14ac:dyDescent="0.25">
      <c r="A717" s="5" t="s">
        <v>743</v>
      </c>
      <c r="B717" s="2" t="s">
        <v>1</v>
      </c>
      <c r="C717" s="2">
        <v>239</v>
      </c>
      <c r="D717" s="5" t="s">
        <v>1623</v>
      </c>
      <c r="E717" s="5" t="s">
        <v>1667</v>
      </c>
      <c r="F717" s="6">
        <v>25804</v>
      </c>
      <c r="G717" s="2">
        <v>8496</v>
      </c>
      <c r="H717" s="2">
        <v>21446</v>
      </c>
      <c r="I717" s="2">
        <v>11382</v>
      </c>
      <c r="J717" s="6" t="s">
        <v>23</v>
      </c>
      <c r="K717" s="2">
        <v>2770</v>
      </c>
      <c r="L717" s="2" t="s">
        <v>24</v>
      </c>
      <c r="M717" s="2">
        <v>14320</v>
      </c>
      <c r="N717" s="2" t="s">
        <v>27</v>
      </c>
      <c r="O717" s="2">
        <v>1320</v>
      </c>
      <c r="P717" s="2">
        <v>195</v>
      </c>
    </row>
    <row r="718" spans="1:16" x14ac:dyDescent="0.25">
      <c r="A718" s="5" t="s">
        <v>744</v>
      </c>
      <c r="B718" s="2" t="s">
        <v>3</v>
      </c>
      <c r="C718" s="2">
        <v>239</v>
      </c>
      <c r="D718" s="5" t="s">
        <v>1625</v>
      </c>
      <c r="E718" s="5" t="s">
        <v>1668</v>
      </c>
      <c r="F718" s="6">
        <v>31539</v>
      </c>
      <c r="G718" s="2">
        <v>17137</v>
      </c>
      <c r="H718" s="2">
        <v>18542</v>
      </c>
      <c r="I718" s="2">
        <v>5640</v>
      </c>
      <c r="J718" s="6" t="s">
        <v>23</v>
      </c>
      <c r="K718" s="2">
        <v>2780</v>
      </c>
      <c r="L718" s="2" t="s">
        <v>24</v>
      </c>
      <c r="M718" s="2">
        <v>1320</v>
      </c>
      <c r="N718" s="2" t="s">
        <v>27</v>
      </c>
      <c r="O718" s="2">
        <v>14310</v>
      </c>
      <c r="P718" s="2">
        <v>200</v>
      </c>
    </row>
    <row r="719" spans="1:16" x14ac:dyDescent="0.25">
      <c r="A719" s="5" t="s">
        <v>745</v>
      </c>
      <c r="B719" s="2" t="s">
        <v>15</v>
      </c>
      <c r="C719" s="2">
        <v>240</v>
      </c>
      <c r="D719" s="5" t="s">
        <v>1621</v>
      </c>
      <c r="E719" s="5" t="s">
        <v>1669</v>
      </c>
      <c r="F719" s="6">
        <v>37607</v>
      </c>
      <c r="G719" s="2">
        <v>14410</v>
      </c>
      <c r="H719" s="2">
        <v>14410</v>
      </c>
      <c r="I719" s="2">
        <v>20158</v>
      </c>
      <c r="J719" s="6" t="s">
        <v>23</v>
      </c>
      <c r="K719" s="2">
        <v>14450</v>
      </c>
      <c r="L719" s="2" t="s">
        <v>24</v>
      </c>
      <c r="M719" s="2">
        <v>1332</v>
      </c>
      <c r="N719" s="2" t="s">
        <v>27</v>
      </c>
      <c r="O719" s="2">
        <v>2784</v>
      </c>
      <c r="P719" s="2">
        <v>192</v>
      </c>
    </row>
    <row r="720" spans="1:16" x14ac:dyDescent="0.25">
      <c r="A720" s="5" t="s">
        <v>746</v>
      </c>
      <c r="B720" s="2" t="s">
        <v>1</v>
      </c>
      <c r="C720" s="2">
        <v>240</v>
      </c>
      <c r="D720" s="5" t="s">
        <v>1623</v>
      </c>
      <c r="E720" s="5" t="s">
        <v>1670</v>
      </c>
      <c r="F720" s="6">
        <v>26020</v>
      </c>
      <c r="G720" s="2">
        <v>8568</v>
      </c>
      <c r="H720" s="2">
        <v>21626</v>
      </c>
      <c r="I720" s="2">
        <v>11478</v>
      </c>
      <c r="J720" s="6" t="s">
        <v>23</v>
      </c>
      <c r="K720" s="2">
        <v>2794</v>
      </c>
      <c r="L720" s="2" t="s">
        <v>24</v>
      </c>
      <c r="M720" s="2">
        <v>14440</v>
      </c>
      <c r="N720" s="2" t="s">
        <v>27</v>
      </c>
      <c r="O720" s="2">
        <v>1332</v>
      </c>
      <c r="P720" s="2">
        <v>197</v>
      </c>
    </row>
    <row r="721" spans="1:16" x14ac:dyDescent="0.25">
      <c r="A721" s="5" t="s">
        <v>747</v>
      </c>
      <c r="B721" s="2" t="s">
        <v>3</v>
      </c>
      <c r="C721" s="2">
        <v>240</v>
      </c>
      <c r="D721" s="5" t="s">
        <v>1625</v>
      </c>
      <c r="E721" s="5" t="s">
        <v>1671</v>
      </c>
      <c r="F721" s="6">
        <v>31803</v>
      </c>
      <c r="G721" s="2">
        <v>17281</v>
      </c>
      <c r="H721" s="2">
        <v>18698</v>
      </c>
      <c r="I721" s="2">
        <v>5688</v>
      </c>
      <c r="J721" s="6" t="s">
        <v>23</v>
      </c>
      <c r="K721" s="2">
        <v>2804</v>
      </c>
      <c r="L721" s="2" t="s">
        <v>24</v>
      </c>
      <c r="M721" s="2">
        <v>1332</v>
      </c>
      <c r="N721" s="2" t="s">
        <v>27</v>
      </c>
      <c r="O721" s="2">
        <v>14430</v>
      </c>
      <c r="P721" s="2">
        <v>202</v>
      </c>
    </row>
    <row r="722" spans="1:16" x14ac:dyDescent="0.25">
      <c r="A722" s="5" t="s">
        <v>748</v>
      </c>
      <c r="B722" s="2" t="s">
        <v>15</v>
      </c>
      <c r="C722" s="2">
        <v>241</v>
      </c>
      <c r="D722" s="5" t="s">
        <v>1621</v>
      </c>
      <c r="E722" s="5" t="s">
        <v>1672</v>
      </c>
      <c r="F722" s="6">
        <v>37920</v>
      </c>
      <c r="G722" s="2">
        <v>14530</v>
      </c>
      <c r="H722" s="2">
        <v>14530</v>
      </c>
      <c r="I722" s="2">
        <v>20326</v>
      </c>
      <c r="J722" s="6" t="s">
        <v>23</v>
      </c>
      <c r="K722" s="2">
        <v>14570</v>
      </c>
      <c r="L722" s="2" t="s">
        <v>24</v>
      </c>
      <c r="M722" s="2">
        <v>1344</v>
      </c>
      <c r="N722" s="2" t="s">
        <v>27</v>
      </c>
      <c r="O722" s="2">
        <v>2808</v>
      </c>
      <c r="P722" s="2">
        <v>194</v>
      </c>
    </row>
    <row r="723" spans="1:16" x14ac:dyDescent="0.25">
      <c r="A723" s="5" t="s">
        <v>749</v>
      </c>
      <c r="B723" s="2" t="s">
        <v>1</v>
      </c>
      <c r="C723" s="2">
        <v>241</v>
      </c>
      <c r="D723" s="5" t="s">
        <v>1623</v>
      </c>
      <c r="E723" s="5" t="s">
        <v>1673</v>
      </c>
      <c r="F723" s="6">
        <v>26236</v>
      </c>
      <c r="G723" s="2">
        <v>8640</v>
      </c>
      <c r="H723" s="2">
        <v>21806</v>
      </c>
      <c r="I723" s="2">
        <v>11574</v>
      </c>
      <c r="J723" s="6" t="s">
        <v>23</v>
      </c>
      <c r="K723" s="2">
        <v>2818</v>
      </c>
      <c r="L723" s="2" t="s">
        <v>24</v>
      </c>
      <c r="M723" s="2">
        <v>14560</v>
      </c>
      <c r="N723" s="2" t="s">
        <v>27</v>
      </c>
      <c r="O723" s="2">
        <v>1344</v>
      </c>
      <c r="P723" s="2">
        <v>199</v>
      </c>
    </row>
    <row r="724" spans="1:16" x14ac:dyDescent="0.25">
      <c r="A724" s="5" t="s">
        <v>750</v>
      </c>
      <c r="B724" s="2" t="s">
        <v>3</v>
      </c>
      <c r="C724" s="2">
        <v>241</v>
      </c>
      <c r="D724" s="5" t="s">
        <v>1625</v>
      </c>
      <c r="E724" s="5" t="s">
        <v>1674</v>
      </c>
      <c r="F724" s="6">
        <v>32068</v>
      </c>
      <c r="G724" s="2">
        <v>17425</v>
      </c>
      <c r="H724" s="2">
        <v>18854</v>
      </c>
      <c r="I724" s="2">
        <v>5736</v>
      </c>
      <c r="J724" s="6" t="s">
        <v>23</v>
      </c>
      <c r="K724" s="2">
        <v>2828</v>
      </c>
      <c r="L724" s="2" t="s">
        <v>24</v>
      </c>
      <c r="M724" s="2">
        <v>1344</v>
      </c>
      <c r="N724" s="2" t="s">
        <v>27</v>
      </c>
      <c r="O724" s="2">
        <v>14550</v>
      </c>
      <c r="P724" s="2">
        <v>204</v>
      </c>
    </row>
    <row r="725" spans="1:16" x14ac:dyDescent="0.25">
      <c r="A725" s="5" t="s">
        <v>751</v>
      </c>
      <c r="B725" s="2" t="s">
        <v>15</v>
      </c>
      <c r="C725" s="2">
        <v>242</v>
      </c>
      <c r="D725" s="5" t="s">
        <v>1621</v>
      </c>
      <c r="E725" s="5" t="s">
        <v>1675</v>
      </c>
      <c r="F725" s="6">
        <v>38234</v>
      </c>
      <c r="G725" s="2">
        <v>14651</v>
      </c>
      <c r="H725" s="2">
        <v>14651</v>
      </c>
      <c r="I725" s="2">
        <v>20495</v>
      </c>
      <c r="J725" s="6" t="s">
        <v>23</v>
      </c>
      <c r="K725" s="2">
        <v>14691</v>
      </c>
      <c r="L725" s="2" t="s">
        <v>24</v>
      </c>
      <c r="M725" s="2">
        <v>1356</v>
      </c>
      <c r="N725" s="2" t="s">
        <v>27</v>
      </c>
      <c r="O725" s="2">
        <v>2832</v>
      </c>
      <c r="P725" s="2">
        <v>196</v>
      </c>
    </row>
    <row r="726" spans="1:16" x14ac:dyDescent="0.25">
      <c r="A726" s="5" t="s">
        <v>752</v>
      </c>
      <c r="B726" s="2" t="s">
        <v>1</v>
      </c>
      <c r="C726" s="2">
        <v>242</v>
      </c>
      <c r="D726" s="5" t="s">
        <v>1623</v>
      </c>
      <c r="E726" s="5" t="s">
        <v>1676</v>
      </c>
      <c r="F726" s="6">
        <v>26453</v>
      </c>
      <c r="G726" s="2">
        <v>8712</v>
      </c>
      <c r="H726" s="2">
        <v>21987</v>
      </c>
      <c r="I726" s="2">
        <v>11670</v>
      </c>
      <c r="J726" s="6" t="s">
        <v>23</v>
      </c>
      <c r="K726" s="2">
        <v>2842</v>
      </c>
      <c r="L726" s="2" t="s">
        <v>24</v>
      </c>
      <c r="M726" s="2">
        <v>14681</v>
      </c>
      <c r="N726" s="2" t="s">
        <v>27</v>
      </c>
      <c r="O726" s="2">
        <v>1356</v>
      </c>
      <c r="P726" s="2">
        <v>201</v>
      </c>
    </row>
    <row r="727" spans="1:16" x14ac:dyDescent="0.25">
      <c r="A727" s="5" t="s">
        <v>753</v>
      </c>
      <c r="B727" s="2" t="s">
        <v>3</v>
      </c>
      <c r="C727" s="2">
        <v>242</v>
      </c>
      <c r="D727" s="5" t="s">
        <v>1625</v>
      </c>
      <c r="E727" s="5" t="s">
        <v>1677</v>
      </c>
      <c r="F727" s="6">
        <v>32334</v>
      </c>
      <c r="G727" s="2">
        <v>17570</v>
      </c>
      <c r="H727" s="2">
        <v>19011</v>
      </c>
      <c r="I727" s="2">
        <v>5784</v>
      </c>
      <c r="J727" s="6" t="s">
        <v>23</v>
      </c>
      <c r="K727" s="2">
        <v>2852</v>
      </c>
      <c r="L727" s="2" t="s">
        <v>24</v>
      </c>
      <c r="M727" s="2">
        <v>1356</v>
      </c>
      <c r="N727" s="2" t="s">
        <v>27</v>
      </c>
      <c r="O727" s="2">
        <v>14671</v>
      </c>
      <c r="P727" s="2">
        <v>206</v>
      </c>
    </row>
    <row r="728" spans="1:16" x14ac:dyDescent="0.25">
      <c r="A728" s="5" t="s">
        <v>754</v>
      </c>
      <c r="B728" s="2" t="s">
        <v>15</v>
      </c>
      <c r="C728" s="2">
        <v>243</v>
      </c>
      <c r="D728" s="5" t="s">
        <v>1621</v>
      </c>
      <c r="E728" s="5" t="s">
        <v>1678</v>
      </c>
      <c r="F728" s="6">
        <v>38549</v>
      </c>
      <c r="G728" s="2">
        <v>14772</v>
      </c>
      <c r="H728" s="2">
        <v>14772</v>
      </c>
      <c r="I728" s="2">
        <v>20665</v>
      </c>
      <c r="J728" s="6" t="s">
        <v>23</v>
      </c>
      <c r="K728" s="2">
        <v>14812</v>
      </c>
      <c r="L728" s="2" t="s">
        <v>24</v>
      </c>
      <c r="M728" s="2">
        <v>1368</v>
      </c>
      <c r="N728" s="2" t="s">
        <v>27</v>
      </c>
      <c r="O728" s="2">
        <v>2856</v>
      </c>
      <c r="P728" s="2">
        <v>198</v>
      </c>
    </row>
    <row r="729" spans="1:16" x14ac:dyDescent="0.25">
      <c r="A729" s="5" t="s">
        <v>755</v>
      </c>
      <c r="B729" s="2" t="s">
        <v>1</v>
      </c>
      <c r="C729" s="2">
        <v>243</v>
      </c>
      <c r="D729" s="5" t="s">
        <v>1623</v>
      </c>
      <c r="E729" s="5" t="s">
        <v>1679</v>
      </c>
      <c r="F729" s="6">
        <v>26671</v>
      </c>
      <c r="G729" s="2">
        <v>8784</v>
      </c>
      <c r="H729" s="2">
        <v>22169</v>
      </c>
      <c r="I729" s="2">
        <v>11767</v>
      </c>
      <c r="J729" s="6" t="s">
        <v>23</v>
      </c>
      <c r="K729" s="2">
        <v>2866</v>
      </c>
      <c r="L729" s="2" t="s">
        <v>24</v>
      </c>
      <c r="M729" s="2">
        <v>14802</v>
      </c>
      <c r="N729" s="2" t="s">
        <v>27</v>
      </c>
      <c r="O729" s="2">
        <v>1368</v>
      </c>
      <c r="P729" s="2">
        <v>203</v>
      </c>
    </row>
    <row r="730" spans="1:16" x14ac:dyDescent="0.25">
      <c r="A730" s="5" t="s">
        <v>756</v>
      </c>
      <c r="B730" s="2" t="s">
        <v>3</v>
      </c>
      <c r="C730" s="2">
        <v>243</v>
      </c>
      <c r="D730" s="5" t="s">
        <v>1625</v>
      </c>
      <c r="E730" s="5" t="s">
        <v>1680</v>
      </c>
      <c r="F730" s="6">
        <v>32601</v>
      </c>
      <c r="G730" s="2">
        <v>17715</v>
      </c>
      <c r="H730" s="2">
        <v>19168</v>
      </c>
      <c r="I730" s="2">
        <v>5832</v>
      </c>
      <c r="J730" s="6" t="s">
        <v>23</v>
      </c>
      <c r="K730" s="2">
        <v>2876</v>
      </c>
      <c r="L730" s="2" t="s">
        <v>24</v>
      </c>
      <c r="M730" s="2">
        <v>1368</v>
      </c>
      <c r="N730" s="2" t="s">
        <v>27</v>
      </c>
      <c r="O730" s="2">
        <v>14792</v>
      </c>
      <c r="P730" s="2">
        <v>208</v>
      </c>
    </row>
    <row r="731" spans="1:16" x14ac:dyDescent="0.25">
      <c r="A731" s="5" t="s">
        <v>757</v>
      </c>
      <c r="B731" s="2" t="s">
        <v>15</v>
      </c>
      <c r="C731" s="2">
        <v>244</v>
      </c>
      <c r="D731" s="5" t="s">
        <v>1621</v>
      </c>
      <c r="E731" s="5" t="s">
        <v>1681</v>
      </c>
      <c r="F731" s="6">
        <v>38866</v>
      </c>
      <c r="G731" s="2">
        <v>14894</v>
      </c>
      <c r="H731" s="2">
        <v>14894</v>
      </c>
      <c r="I731" s="2">
        <v>20835</v>
      </c>
      <c r="J731" s="6" t="s">
        <v>23</v>
      </c>
      <c r="K731" s="2">
        <v>14934</v>
      </c>
      <c r="L731" s="2" t="s">
        <v>24</v>
      </c>
      <c r="M731" s="2">
        <v>1380</v>
      </c>
      <c r="N731" s="2" t="s">
        <v>27</v>
      </c>
      <c r="O731" s="2">
        <v>2880</v>
      </c>
      <c r="P731" s="2">
        <v>200</v>
      </c>
    </row>
    <row r="732" spans="1:16" x14ac:dyDescent="0.25">
      <c r="A732" s="5" t="s">
        <v>758</v>
      </c>
      <c r="B732" s="2" t="s">
        <v>1</v>
      </c>
      <c r="C732" s="2">
        <v>244</v>
      </c>
      <c r="D732" s="5" t="s">
        <v>1623</v>
      </c>
      <c r="E732" s="5" t="s">
        <v>1682</v>
      </c>
      <c r="F732" s="6">
        <v>26890</v>
      </c>
      <c r="G732" s="2">
        <v>8857</v>
      </c>
      <c r="H732" s="2">
        <v>22352</v>
      </c>
      <c r="I732" s="2">
        <v>11864</v>
      </c>
      <c r="J732" s="6" t="s">
        <v>23</v>
      </c>
      <c r="K732" s="2">
        <v>2890</v>
      </c>
      <c r="L732" s="2" t="s">
        <v>24</v>
      </c>
      <c r="M732" s="2">
        <v>14924</v>
      </c>
      <c r="N732" s="2" t="s">
        <v>27</v>
      </c>
      <c r="O732" s="2">
        <v>1380</v>
      </c>
      <c r="P732" s="2">
        <v>205</v>
      </c>
    </row>
    <row r="733" spans="1:16" x14ac:dyDescent="0.25">
      <c r="A733" s="5" t="s">
        <v>759</v>
      </c>
      <c r="B733" s="2" t="s">
        <v>3</v>
      </c>
      <c r="C733" s="2">
        <v>244</v>
      </c>
      <c r="D733" s="5" t="s">
        <v>1625</v>
      </c>
      <c r="E733" s="5" t="s">
        <v>1683</v>
      </c>
      <c r="F733" s="6">
        <v>32869</v>
      </c>
      <c r="G733" s="2">
        <v>17861</v>
      </c>
      <c r="H733" s="2">
        <v>19326</v>
      </c>
      <c r="I733" s="2">
        <v>5880</v>
      </c>
      <c r="J733" s="6" t="s">
        <v>23</v>
      </c>
      <c r="K733" s="2">
        <v>2900</v>
      </c>
      <c r="L733" s="2" t="s">
        <v>24</v>
      </c>
      <c r="M733" s="2">
        <v>1380</v>
      </c>
      <c r="N733" s="2" t="s">
        <v>27</v>
      </c>
      <c r="O733" s="2">
        <v>14914</v>
      </c>
      <c r="P733" s="2">
        <v>210</v>
      </c>
    </row>
    <row r="734" spans="1:16" x14ac:dyDescent="0.25">
      <c r="A734" s="5" t="s">
        <v>760</v>
      </c>
      <c r="B734" s="2" t="s">
        <v>15</v>
      </c>
      <c r="C734" s="2">
        <v>245</v>
      </c>
      <c r="D734" s="5" t="s">
        <v>1621</v>
      </c>
      <c r="E734" s="5" t="s">
        <v>1684</v>
      </c>
      <c r="F734" s="6">
        <v>39184</v>
      </c>
      <c r="G734" s="2">
        <v>15016</v>
      </c>
      <c r="H734" s="2">
        <v>15016</v>
      </c>
      <c r="I734" s="2">
        <v>21006</v>
      </c>
      <c r="J734" s="6" t="s">
        <v>23</v>
      </c>
      <c r="K734" s="2">
        <v>15056</v>
      </c>
      <c r="L734" s="2" t="s">
        <v>24</v>
      </c>
      <c r="M734" s="2">
        <v>1392</v>
      </c>
      <c r="N734" s="2" t="s">
        <v>27</v>
      </c>
      <c r="O734" s="2">
        <v>2904</v>
      </c>
      <c r="P734" s="2">
        <v>202</v>
      </c>
    </row>
    <row r="735" spans="1:16" x14ac:dyDescent="0.25">
      <c r="A735" s="5" t="s">
        <v>761</v>
      </c>
      <c r="B735" s="2" t="s">
        <v>1</v>
      </c>
      <c r="C735" s="2">
        <v>245</v>
      </c>
      <c r="D735" s="5" t="s">
        <v>1623</v>
      </c>
      <c r="E735" s="5" t="s">
        <v>1685</v>
      </c>
      <c r="F735" s="6">
        <v>27110</v>
      </c>
      <c r="G735" s="2">
        <v>8930</v>
      </c>
      <c r="H735" s="2">
        <v>22535</v>
      </c>
      <c r="I735" s="2">
        <v>11962</v>
      </c>
      <c r="J735" s="6" t="s">
        <v>23</v>
      </c>
      <c r="K735" s="2">
        <v>2914</v>
      </c>
      <c r="L735" s="2" t="s">
        <v>24</v>
      </c>
      <c r="M735" s="2">
        <v>15046</v>
      </c>
      <c r="N735" s="2" t="s">
        <v>27</v>
      </c>
      <c r="O735" s="2">
        <v>1392</v>
      </c>
      <c r="P735" s="2">
        <v>207</v>
      </c>
    </row>
    <row r="736" spans="1:16" x14ac:dyDescent="0.25">
      <c r="A736" s="5" t="s">
        <v>762</v>
      </c>
      <c r="B736" s="2" t="s">
        <v>3</v>
      </c>
      <c r="C736" s="2">
        <v>245</v>
      </c>
      <c r="D736" s="5" t="s">
        <v>1625</v>
      </c>
      <c r="E736" s="5" t="s">
        <v>1686</v>
      </c>
      <c r="F736" s="6">
        <v>33138</v>
      </c>
      <c r="G736" s="2">
        <v>18008</v>
      </c>
      <c r="H736" s="2">
        <v>19485</v>
      </c>
      <c r="I736" s="2">
        <v>5929</v>
      </c>
      <c r="J736" s="6" t="s">
        <v>23</v>
      </c>
      <c r="K736" s="2">
        <v>2924</v>
      </c>
      <c r="L736" s="2" t="s">
        <v>24</v>
      </c>
      <c r="M736" s="2">
        <v>1392</v>
      </c>
      <c r="N736" s="2" t="s">
        <v>27</v>
      </c>
      <c r="O736" s="2">
        <v>15036</v>
      </c>
      <c r="P736" s="2">
        <v>212</v>
      </c>
    </row>
    <row r="737" spans="1:16" x14ac:dyDescent="0.25">
      <c r="A737" s="5" t="s">
        <v>763</v>
      </c>
      <c r="B737" s="2" t="s">
        <v>15</v>
      </c>
      <c r="C737" s="2">
        <v>246</v>
      </c>
      <c r="D737" s="5" t="s">
        <v>1621</v>
      </c>
      <c r="E737" s="5" t="s">
        <v>1687</v>
      </c>
      <c r="F737" s="6">
        <v>39503</v>
      </c>
      <c r="G737" s="2">
        <v>15139</v>
      </c>
      <c r="H737" s="2">
        <v>15139</v>
      </c>
      <c r="I737" s="2">
        <v>21178</v>
      </c>
      <c r="J737" s="6" t="s">
        <v>23</v>
      </c>
      <c r="K737" s="2">
        <v>15179</v>
      </c>
      <c r="L737" s="2" t="s">
        <v>24</v>
      </c>
      <c r="M737" s="2">
        <v>1404</v>
      </c>
      <c r="N737" s="2" t="s">
        <v>27</v>
      </c>
      <c r="O737" s="2">
        <v>2928</v>
      </c>
      <c r="P737" s="2">
        <v>204</v>
      </c>
    </row>
    <row r="738" spans="1:16" x14ac:dyDescent="0.25">
      <c r="A738" s="5" t="s">
        <v>764</v>
      </c>
      <c r="B738" s="2" t="s">
        <v>1</v>
      </c>
      <c r="C738" s="2">
        <v>246</v>
      </c>
      <c r="D738" s="5" t="s">
        <v>1623</v>
      </c>
      <c r="E738" s="5" t="s">
        <v>1688</v>
      </c>
      <c r="F738" s="6">
        <v>27331</v>
      </c>
      <c r="G738" s="2">
        <v>9003</v>
      </c>
      <c r="H738" s="2">
        <v>22719</v>
      </c>
      <c r="I738" s="2">
        <v>12060</v>
      </c>
      <c r="J738" s="6" t="s">
        <v>23</v>
      </c>
      <c r="K738" s="2">
        <v>2938</v>
      </c>
      <c r="L738" s="2" t="s">
        <v>24</v>
      </c>
      <c r="M738" s="2">
        <v>15169</v>
      </c>
      <c r="N738" s="2" t="s">
        <v>27</v>
      </c>
      <c r="O738" s="2">
        <v>1404</v>
      </c>
      <c r="P738" s="2">
        <v>209</v>
      </c>
    </row>
    <row r="739" spans="1:16" x14ac:dyDescent="0.25">
      <c r="A739" s="5" t="s">
        <v>765</v>
      </c>
      <c r="B739" s="2" t="s">
        <v>3</v>
      </c>
      <c r="C739" s="2">
        <v>246</v>
      </c>
      <c r="D739" s="5" t="s">
        <v>1625</v>
      </c>
      <c r="E739" s="5" t="s">
        <v>1689</v>
      </c>
      <c r="F739" s="6">
        <v>33408</v>
      </c>
      <c r="G739" s="2">
        <v>18155</v>
      </c>
      <c r="H739" s="2">
        <v>19644</v>
      </c>
      <c r="I739" s="2">
        <v>5978</v>
      </c>
      <c r="J739" s="6" t="s">
        <v>23</v>
      </c>
      <c r="K739" s="2">
        <v>2948</v>
      </c>
      <c r="L739" s="2" t="s">
        <v>24</v>
      </c>
      <c r="M739" s="2">
        <v>1404</v>
      </c>
      <c r="N739" s="2" t="s">
        <v>27</v>
      </c>
      <c r="O739" s="2">
        <v>15159</v>
      </c>
      <c r="P739" s="2">
        <v>214</v>
      </c>
    </row>
    <row r="740" spans="1:16" x14ac:dyDescent="0.25">
      <c r="A740" s="5" t="s">
        <v>766</v>
      </c>
      <c r="B740" s="2" t="s">
        <v>15</v>
      </c>
      <c r="C740" s="2">
        <v>247</v>
      </c>
      <c r="D740" s="5" t="s">
        <v>1621</v>
      </c>
      <c r="E740" s="5" t="s">
        <v>1690</v>
      </c>
      <c r="F740" s="6">
        <v>39824</v>
      </c>
      <c r="G740" s="2">
        <v>15262</v>
      </c>
      <c r="H740" s="2">
        <v>15262</v>
      </c>
      <c r="I740" s="2">
        <v>21350</v>
      </c>
      <c r="J740" s="6" t="s">
        <v>23</v>
      </c>
      <c r="K740" s="2">
        <v>15302</v>
      </c>
      <c r="L740" s="2" t="s">
        <v>24</v>
      </c>
      <c r="M740" s="2">
        <v>1416</v>
      </c>
      <c r="N740" s="2" t="s">
        <v>27</v>
      </c>
      <c r="O740" s="2">
        <v>2952</v>
      </c>
      <c r="P740" s="2">
        <v>206</v>
      </c>
    </row>
    <row r="741" spans="1:16" x14ac:dyDescent="0.25">
      <c r="A741" s="5" t="s">
        <v>767</v>
      </c>
      <c r="B741" s="2" t="s">
        <v>1</v>
      </c>
      <c r="C741" s="2">
        <v>247</v>
      </c>
      <c r="D741" s="5" t="s">
        <v>1623</v>
      </c>
      <c r="E741" s="5" t="s">
        <v>1691</v>
      </c>
      <c r="F741" s="6">
        <v>27553</v>
      </c>
      <c r="G741" s="2">
        <v>9077</v>
      </c>
      <c r="H741" s="2">
        <v>22904</v>
      </c>
      <c r="I741" s="2">
        <v>12158</v>
      </c>
      <c r="J741" s="6" t="s">
        <v>23</v>
      </c>
      <c r="K741" s="2">
        <v>2962</v>
      </c>
      <c r="L741" s="2" t="s">
        <v>24</v>
      </c>
      <c r="M741" s="2">
        <v>15292</v>
      </c>
      <c r="N741" s="2" t="s">
        <v>27</v>
      </c>
      <c r="O741" s="2">
        <v>1416</v>
      </c>
      <c r="P741" s="2">
        <v>211</v>
      </c>
    </row>
    <row r="742" spans="1:16" x14ac:dyDescent="0.25">
      <c r="A742" s="5" t="s">
        <v>768</v>
      </c>
      <c r="B742" s="2" t="s">
        <v>3</v>
      </c>
      <c r="C742" s="2">
        <v>247</v>
      </c>
      <c r="D742" s="5" t="s">
        <v>1625</v>
      </c>
      <c r="E742" s="5" t="s">
        <v>1692</v>
      </c>
      <c r="F742" s="6">
        <v>33679</v>
      </c>
      <c r="G742" s="2">
        <v>18303</v>
      </c>
      <c r="H742" s="2">
        <v>19804</v>
      </c>
      <c r="I742" s="2">
        <v>6027</v>
      </c>
      <c r="J742" s="6" t="s">
        <v>23</v>
      </c>
      <c r="K742" s="2">
        <v>2972</v>
      </c>
      <c r="L742" s="2" t="s">
        <v>24</v>
      </c>
      <c r="M742" s="2">
        <v>1416</v>
      </c>
      <c r="N742" s="2" t="s">
        <v>27</v>
      </c>
      <c r="O742" s="2">
        <v>15282</v>
      </c>
      <c r="P742" s="2">
        <v>216</v>
      </c>
    </row>
    <row r="743" spans="1:16" x14ac:dyDescent="0.25">
      <c r="A743" s="5" t="s">
        <v>769</v>
      </c>
      <c r="B743" s="2" t="s">
        <v>15</v>
      </c>
      <c r="C743" s="2">
        <v>248</v>
      </c>
      <c r="D743" s="5" t="s">
        <v>1621</v>
      </c>
      <c r="E743" s="5" t="s">
        <v>1693</v>
      </c>
      <c r="F743" s="6">
        <v>40146</v>
      </c>
      <c r="G743" s="2">
        <v>15386</v>
      </c>
      <c r="H743" s="2">
        <v>15386</v>
      </c>
      <c r="I743" s="2">
        <v>21523</v>
      </c>
      <c r="J743" s="6" t="s">
        <v>23</v>
      </c>
      <c r="K743" s="2">
        <v>15426</v>
      </c>
      <c r="L743" s="2" t="s">
        <v>24</v>
      </c>
      <c r="M743" s="2">
        <v>1428</v>
      </c>
      <c r="N743" s="2" t="s">
        <v>27</v>
      </c>
      <c r="O743" s="2">
        <v>2976</v>
      </c>
      <c r="P743" s="2">
        <v>208</v>
      </c>
    </row>
    <row r="744" spans="1:16" x14ac:dyDescent="0.25">
      <c r="A744" s="5" t="s">
        <v>770</v>
      </c>
      <c r="B744" s="2" t="s">
        <v>1</v>
      </c>
      <c r="C744" s="2">
        <v>248</v>
      </c>
      <c r="D744" s="5" t="s">
        <v>1623</v>
      </c>
      <c r="E744" s="5" t="s">
        <v>1694</v>
      </c>
      <c r="F744" s="6">
        <v>27776</v>
      </c>
      <c r="G744" s="2">
        <v>9151</v>
      </c>
      <c r="H744" s="2">
        <v>23090</v>
      </c>
      <c r="I744" s="2">
        <v>12257</v>
      </c>
      <c r="J744" s="6" t="s">
        <v>23</v>
      </c>
      <c r="K744" s="2">
        <v>2986</v>
      </c>
      <c r="L744" s="2" t="s">
        <v>24</v>
      </c>
      <c r="M744" s="2">
        <v>15416</v>
      </c>
      <c r="N744" s="2" t="s">
        <v>27</v>
      </c>
      <c r="O744" s="2">
        <v>1428</v>
      </c>
      <c r="P744" s="2">
        <v>213</v>
      </c>
    </row>
    <row r="745" spans="1:16" x14ac:dyDescent="0.25">
      <c r="A745" s="5" t="s">
        <v>771</v>
      </c>
      <c r="B745" s="2" t="s">
        <v>3</v>
      </c>
      <c r="C745" s="2">
        <v>248</v>
      </c>
      <c r="D745" s="5" t="s">
        <v>1625</v>
      </c>
      <c r="E745" s="5" t="s">
        <v>1695</v>
      </c>
      <c r="F745" s="6">
        <v>33951</v>
      </c>
      <c r="G745" s="2">
        <v>18451</v>
      </c>
      <c r="H745" s="2">
        <v>19965</v>
      </c>
      <c r="I745" s="2">
        <v>6076</v>
      </c>
      <c r="J745" s="6" t="s">
        <v>23</v>
      </c>
      <c r="K745" s="2">
        <v>2996</v>
      </c>
      <c r="L745" s="2" t="s">
        <v>24</v>
      </c>
      <c r="M745" s="2">
        <v>1428</v>
      </c>
      <c r="N745" s="2" t="s">
        <v>27</v>
      </c>
      <c r="O745" s="2">
        <v>15406</v>
      </c>
      <c r="P745" s="2">
        <v>218</v>
      </c>
    </row>
    <row r="746" spans="1:16" x14ac:dyDescent="0.25">
      <c r="A746" s="5" t="s">
        <v>772</v>
      </c>
      <c r="B746" s="2" t="s">
        <v>15</v>
      </c>
      <c r="C746" s="2">
        <v>249</v>
      </c>
      <c r="D746" s="5" t="s">
        <v>1621</v>
      </c>
      <c r="E746" s="5" t="s">
        <v>1696</v>
      </c>
      <c r="F746" s="6">
        <v>40469</v>
      </c>
      <c r="G746" s="2">
        <v>15510</v>
      </c>
      <c r="H746" s="2">
        <v>15510</v>
      </c>
      <c r="I746" s="2">
        <v>21697</v>
      </c>
      <c r="J746" s="6" t="s">
        <v>23</v>
      </c>
      <c r="K746" s="2">
        <v>15550</v>
      </c>
      <c r="L746" s="2" t="s">
        <v>24</v>
      </c>
      <c r="M746" s="2">
        <v>1440</v>
      </c>
      <c r="N746" s="2" t="s">
        <v>27</v>
      </c>
      <c r="O746" s="2">
        <v>3000</v>
      </c>
      <c r="P746" s="2">
        <v>210</v>
      </c>
    </row>
    <row r="747" spans="1:16" x14ac:dyDescent="0.25">
      <c r="A747" s="5" t="s">
        <v>773</v>
      </c>
      <c r="B747" s="2" t="s">
        <v>1</v>
      </c>
      <c r="C747" s="2">
        <v>249</v>
      </c>
      <c r="D747" s="5" t="s">
        <v>1623</v>
      </c>
      <c r="E747" s="5" t="s">
        <v>1697</v>
      </c>
      <c r="F747" s="6">
        <v>28000</v>
      </c>
      <c r="G747" s="2">
        <v>9225</v>
      </c>
      <c r="H747" s="2">
        <v>23276</v>
      </c>
      <c r="I747" s="2">
        <v>12356</v>
      </c>
      <c r="J747" s="6" t="s">
        <v>23</v>
      </c>
      <c r="K747" s="2">
        <v>3010</v>
      </c>
      <c r="L747" s="2" t="s">
        <v>24</v>
      </c>
      <c r="M747" s="2">
        <v>15540</v>
      </c>
      <c r="N747" s="2" t="s">
        <v>27</v>
      </c>
      <c r="O747" s="2">
        <v>1440</v>
      </c>
      <c r="P747" s="2">
        <v>215</v>
      </c>
    </row>
    <row r="748" spans="1:16" x14ac:dyDescent="0.25">
      <c r="A748" s="5" t="s">
        <v>774</v>
      </c>
      <c r="B748" s="2" t="s">
        <v>3</v>
      </c>
      <c r="C748" s="2">
        <v>249</v>
      </c>
      <c r="D748" s="5" t="s">
        <v>1625</v>
      </c>
      <c r="E748" s="5" t="s">
        <v>1698</v>
      </c>
      <c r="F748" s="6">
        <v>34224</v>
      </c>
      <c r="G748" s="2">
        <v>18600</v>
      </c>
      <c r="H748" s="2">
        <v>20126</v>
      </c>
      <c r="I748" s="2">
        <v>6125</v>
      </c>
      <c r="J748" s="6" t="s">
        <v>23</v>
      </c>
      <c r="K748" s="2">
        <v>3020</v>
      </c>
      <c r="L748" s="2" t="s">
        <v>24</v>
      </c>
      <c r="M748" s="2">
        <v>1440</v>
      </c>
      <c r="N748" s="2" t="s">
        <v>27</v>
      </c>
      <c r="O748" s="2">
        <v>15530</v>
      </c>
      <c r="P748" s="2">
        <v>220</v>
      </c>
    </row>
    <row r="749" spans="1:16" x14ac:dyDescent="0.25">
      <c r="A749" s="5" t="s">
        <v>775</v>
      </c>
      <c r="B749" s="2" t="s">
        <v>15</v>
      </c>
      <c r="C749" s="2">
        <v>250</v>
      </c>
      <c r="D749" s="5" t="s">
        <v>1699</v>
      </c>
      <c r="E749" s="5" t="s">
        <v>1700</v>
      </c>
      <c r="F749" s="6">
        <v>40794</v>
      </c>
      <c r="G749" s="2">
        <v>15635</v>
      </c>
      <c r="H749" s="2">
        <v>15635</v>
      </c>
      <c r="I749" s="2">
        <v>21872</v>
      </c>
      <c r="J749" s="6" t="s">
        <v>23</v>
      </c>
      <c r="K749" s="2">
        <v>15675</v>
      </c>
      <c r="L749" s="2" t="s">
        <v>24</v>
      </c>
      <c r="M749" s="2">
        <v>1452</v>
      </c>
      <c r="N749" s="2" t="s">
        <v>27</v>
      </c>
      <c r="O749" s="2">
        <v>3025</v>
      </c>
      <c r="P749" s="2">
        <v>212</v>
      </c>
    </row>
    <row r="750" spans="1:16" x14ac:dyDescent="0.25">
      <c r="A750" s="5" t="s">
        <v>776</v>
      </c>
      <c r="B750" s="2" t="s">
        <v>1</v>
      </c>
      <c r="C750" s="2">
        <v>250</v>
      </c>
      <c r="D750" s="5" t="s">
        <v>1701</v>
      </c>
      <c r="E750" s="5" t="s">
        <v>1702</v>
      </c>
      <c r="F750" s="6">
        <v>28225</v>
      </c>
      <c r="G750" s="2">
        <v>9300</v>
      </c>
      <c r="H750" s="2">
        <v>23463</v>
      </c>
      <c r="I750" s="2">
        <v>12456</v>
      </c>
      <c r="J750" s="6" t="s">
        <v>23</v>
      </c>
      <c r="K750" s="2">
        <v>3035</v>
      </c>
      <c r="L750" s="2" t="s">
        <v>24</v>
      </c>
      <c r="M750" s="2">
        <v>15665</v>
      </c>
      <c r="N750" s="2" t="s">
        <v>27</v>
      </c>
      <c r="O750" s="2">
        <v>1452</v>
      </c>
      <c r="P750" s="2">
        <v>217</v>
      </c>
    </row>
    <row r="751" spans="1:16" x14ac:dyDescent="0.25">
      <c r="A751" s="5" t="s">
        <v>777</v>
      </c>
      <c r="B751" s="2" t="s">
        <v>3</v>
      </c>
      <c r="C751" s="2">
        <v>250</v>
      </c>
      <c r="D751" s="5" t="s">
        <v>1703</v>
      </c>
      <c r="E751" s="5" t="s">
        <v>1704</v>
      </c>
      <c r="F751" s="6">
        <v>34499</v>
      </c>
      <c r="G751" s="2">
        <v>18750</v>
      </c>
      <c r="H751" s="2">
        <v>20288</v>
      </c>
      <c r="I751" s="2">
        <v>6175</v>
      </c>
      <c r="J751" s="6" t="s">
        <v>23</v>
      </c>
      <c r="K751" s="2">
        <v>3045</v>
      </c>
      <c r="L751" s="2" t="s">
        <v>24</v>
      </c>
      <c r="M751" s="2">
        <v>1452</v>
      </c>
      <c r="N751" s="2" t="s">
        <v>27</v>
      </c>
      <c r="O751" s="2">
        <v>15655</v>
      </c>
      <c r="P751" s="2">
        <v>222</v>
      </c>
    </row>
    <row r="752" spans="1:16" x14ac:dyDescent="0.25">
      <c r="A752" s="5" t="s">
        <v>778</v>
      </c>
      <c r="B752" s="2" t="s">
        <v>15</v>
      </c>
      <c r="C752" s="2">
        <v>251</v>
      </c>
      <c r="D752" s="5" t="s">
        <v>1699</v>
      </c>
      <c r="E752" s="5" t="s">
        <v>1705</v>
      </c>
      <c r="F752" s="6">
        <v>41120</v>
      </c>
      <c r="G752" s="2">
        <v>15760</v>
      </c>
      <c r="H752" s="2">
        <v>15760</v>
      </c>
      <c r="I752" s="2">
        <v>22047</v>
      </c>
      <c r="J752" s="6" t="s">
        <v>23</v>
      </c>
      <c r="K752" s="2">
        <v>15800</v>
      </c>
      <c r="L752" s="2" t="s">
        <v>24</v>
      </c>
      <c r="M752" s="2">
        <v>1464</v>
      </c>
      <c r="N752" s="2" t="s">
        <v>27</v>
      </c>
      <c r="O752" s="2">
        <v>3050</v>
      </c>
      <c r="P752" s="2">
        <v>214</v>
      </c>
    </row>
    <row r="753" spans="1:16" x14ac:dyDescent="0.25">
      <c r="A753" s="5" t="s">
        <v>779</v>
      </c>
      <c r="B753" s="2" t="s">
        <v>1</v>
      </c>
      <c r="C753" s="2">
        <v>251</v>
      </c>
      <c r="D753" s="5" t="s">
        <v>1701</v>
      </c>
      <c r="E753" s="5" t="s">
        <v>1706</v>
      </c>
      <c r="F753" s="6">
        <v>28450</v>
      </c>
      <c r="G753" s="2">
        <v>9375</v>
      </c>
      <c r="H753" s="2">
        <v>23651</v>
      </c>
      <c r="I753" s="2">
        <v>12556</v>
      </c>
      <c r="J753" s="6" t="s">
        <v>23</v>
      </c>
      <c r="K753" s="2">
        <v>3060</v>
      </c>
      <c r="L753" s="2" t="s">
        <v>24</v>
      </c>
      <c r="M753" s="2">
        <v>15790</v>
      </c>
      <c r="N753" s="2" t="s">
        <v>27</v>
      </c>
      <c r="O753" s="2">
        <v>1464</v>
      </c>
      <c r="P753" s="2">
        <v>219</v>
      </c>
    </row>
    <row r="754" spans="1:16" x14ac:dyDescent="0.25">
      <c r="A754" s="5" t="s">
        <v>780</v>
      </c>
      <c r="B754" s="2" t="s">
        <v>3</v>
      </c>
      <c r="C754" s="2">
        <v>251</v>
      </c>
      <c r="D754" s="5" t="s">
        <v>1703</v>
      </c>
      <c r="E754" s="5" t="s">
        <v>1707</v>
      </c>
      <c r="F754" s="6">
        <v>34775</v>
      </c>
      <c r="G754" s="2">
        <v>18900</v>
      </c>
      <c r="H754" s="2">
        <v>20451</v>
      </c>
      <c r="I754" s="2">
        <v>6225</v>
      </c>
      <c r="J754" s="6" t="s">
        <v>23</v>
      </c>
      <c r="K754" s="2">
        <v>3070</v>
      </c>
      <c r="L754" s="2" t="s">
        <v>24</v>
      </c>
      <c r="M754" s="2">
        <v>1464</v>
      </c>
      <c r="N754" s="2" t="s">
        <v>27</v>
      </c>
      <c r="O754" s="2">
        <v>15780</v>
      </c>
      <c r="P754" s="2">
        <v>224</v>
      </c>
    </row>
    <row r="755" spans="1:16" x14ac:dyDescent="0.25">
      <c r="A755" s="5" t="s">
        <v>781</v>
      </c>
      <c r="B755" s="2" t="s">
        <v>15</v>
      </c>
      <c r="C755" s="2">
        <v>252</v>
      </c>
      <c r="D755" s="5" t="s">
        <v>1699</v>
      </c>
      <c r="E755" s="5" t="s">
        <v>1708</v>
      </c>
      <c r="F755" s="6">
        <v>41447</v>
      </c>
      <c r="G755" s="2">
        <v>15886</v>
      </c>
      <c r="H755" s="2">
        <v>15886</v>
      </c>
      <c r="I755" s="2">
        <v>22223</v>
      </c>
      <c r="J755" s="6" t="s">
        <v>23</v>
      </c>
      <c r="K755" s="2">
        <v>15926</v>
      </c>
      <c r="L755" s="2" t="s">
        <v>24</v>
      </c>
      <c r="M755" s="2">
        <v>1476</v>
      </c>
      <c r="N755" s="2" t="s">
        <v>27</v>
      </c>
      <c r="O755" s="2">
        <v>3075</v>
      </c>
      <c r="P755" s="2">
        <v>216</v>
      </c>
    </row>
    <row r="756" spans="1:16" x14ac:dyDescent="0.25">
      <c r="A756" s="5" t="s">
        <v>782</v>
      </c>
      <c r="B756" s="2" t="s">
        <v>1</v>
      </c>
      <c r="C756" s="2">
        <v>252</v>
      </c>
      <c r="D756" s="5" t="s">
        <v>1701</v>
      </c>
      <c r="E756" s="5" t="s">
        <v>1709</v>
      </c>
      <c r="F756" s="6">
        <v>28676</v>
      </c>
      <c r="G756" s="2">
        <v>9450</v>
      </c>
      <c r="H756" s="2">
        <v>23840</v>
      </c>
      <c r="I756" s="2">
        <v>12656</v>
      </c>
      <c r="J756" s="6" t="s">
        <v>23</v>
      </c>
      <c r="K756" s="2">
        <v>3085</v>
      </c>
      <c r="L756" s="2" t="s">
        <v>24</v>
      </c>
      <c r="M756" s="2">
        <v>15916</v>
      </c>
      <c r="N756" s="2" t="s">
        <v>27</v>
      </c>
      <c r="O756" s="2">
        <v>1476</v>
      </c>
      <c r="P756" s="2">
        <v>221</v>
      </c>
    </row>
    <row r="757" spans="1:16" x14ac:dyDescent="0.25">
      <c r="A757" s="5" t="s">
        <v>783</v>
      </c>
      <c r="B757" s="2" t="s">
        <v>3</v>
      </c>
      <c r="C757" s="2">
        <v>252</v>
      </c>
      <c r="D757" s="5" t="s">
        <v>1703</v>
      </c>
      <c r="E757" s="5" t="s">
        <v>1710</v>
      </c>
      <c r="F757" s="6">
        <v>35052</v>
      </c>
      <c r="G757" s="2">
        <v>19051</v>
      </c>
      <c r="H757" s="2">
        <v>20614</v>
      </c>
      <c r="I757" s="2">
        <v>6275</v>
      </c>
      <c r="J757" s="6" t="s">
        <v>23</v>
      </c>
      <c r="K757" s="2">
        <v>3095</v>
      </c>
      <c r="L757" s="2" t="s">
        <v>24</v>
      </c>
      <c r="M757" s="2">
        <v>1476</v>
      </c>
      <c r="N757" s="2" t="s">
        <v>27</v>
      </c>
      <c r="O757" s="2">
        <v>15906</v>
      </c>
      <c r="P757" s="2">
        <v>226</v>
      </c>
    </row>
    <row r="758" spans="1:16" x14ac:dyDescent="0.25">
      <c r="A758" s="5" t="s">
        <v>784</v>
      </c>
      <c r="B758" s="2" t="s">
        <v>15</v>
      </c>
      <c r="C758" s="2">
        <v>253</v>
      </c>
      <c r="D758" s="5" t="s">
        <v>1699</v>
      </c>
      <c r="E758" s="5" t="s">
        <v>1711</v>
      </c>
      <c r="F758" s="6">
        <v>41775</v>
      </c>
      <c r="G758" s="2">
        <v>16012</v>
      </c>
      <c r="H758" s="2">
        <v>16012</v>
      </c>
      <c r="I758" s="2">
        <v>22400</v>
      </c>
      <c r="J758" s="6" t="s">
        <v>23</v>
      </c>
      <c r="K758" s="2">
        <v>16052</v>
      </c>
      <c r="L758" s="2" t="s">
        <v>24</v>
      </c>
      <c r="M758" s="2">
        <v>1488</v>
      </c>
      <c r="N758" s="2" t="s">
        <v>27</v>
      </c>
      <c r="O758" s="2">
        <v>3100</v>
      </c>
      <c r="P758" s="2">
        <v>218</v>
      </c>
    </row>
    <row r="759" spans="1:16" x14ac:dyDescent="0.25">
      <c r="A759" s="5" t="s">
        <v>785</v>
      </c>
      <c r="B759" s="2" t="s">
        <v>1</v>
      </c>
      <c r="C759" s="2">
        <v>253</v>
      </c>
      <c r="D759" s="5" t="s">
        <v>1701</v>
      </c>
      <c r="E759" s="5" t="s">
        <v>1712</v>
      </c>
      <c r="F759" s="6">
        <v>28903</v>
      </c>
      <c r="G759" s="2">
        <v>9525</v>
      </c>
      <c r="H759" s="2">
        <v>24029</v>
      </c>
      <c r="I759" s="2">
        <v>12757</v>
      </c>
      <c r="J759" s="6" t="s">
        <v>23</v>
      </c>
      <c r="K759" s="2">
        <v>3110</v>
      </c>
      <c r="L759" s="2" t="s">
        <v>24</v>
      </c>
      <c r="M759" s="2">
        <v>16042</v>
      </c>
      <c r="N759" s="2" t="s">
        <v>27</v>
      </c>
      <c r="O759" s="2">
        <v>1488</v>
      </c>
      <c r="P759" s="2">
        <v>223</v>
      </c>
    </row>
    <row r="760" spans="1:16" x14ac:dyDescent="0.25">
      <c r="A760" s="5" t="s">
        <v>786</v>
      </c>
      <c r="B760" s="2" t="s">
        <v>3</v>
      </c>
      <c r="C760" s="2">
        <v>253</v>
      </c>
      <c r="D760" s="5" t="s">
        <v>1703</v>
      </c>
      <c r="E760" s="5" t="s">
        <v>1713</v>
      </c>
      <c r="F760" s="6">
        <v>35330</v>
      </c>
      <c r="G760" s="2">
        <v>19202</v>
      </c>
      <c r="H760" s="2">
        <v>20778</v>
      </c>
      <c r="I760" s="2">
        <v>6325</v>
      </c>
      <c r="J760" s="6" t="s">
        <v>23</v>
      </c>
      <c r="K760" s="2">
        <v>3120</v>
      </c>
      <c r="L760" s="2" t="s">
        <v>24</v>
      </c>
      <c r="M760" s="2">
        <v>1488</v>
      </c>
      <c r="N760" s="2" t="s">
        <v>27</v>
      </c>
      <c r="O760" s="2">
        <v>16032</v>
      </c>
      <c r="P760" s="2">
        <v>228</v>
      </c>
    </row>
    <row r="761" spans="1:16" x14ac:dyDescent="0.25">
      <c r="A761" s="5" t="s">
        <v>787</v>
      </c>
      <c r="B761" s="2" t="s">
        <v>15</v>
      </c>
      <c r="C761" s="2">
        <v>254</v>
      </c>
      <c r="D761" s="5" t="s">
        <v>1699</v>
      </c>
      <c r="E761" s="5" t="s">
        <v>1714</v>
      </c>
      <c r="F761" s="6">
        <v>42105</v>
      </c>
      <c r="G761" s="2">
        <v>16139</v>
      </c>
      <c r="H761" s="2">
        <v>16139</v>
      </c>
      <c r="I761" s="2">
        <v>22577</v>
      </c>
      <c r="J761" s="6" t="s">
        <v>23</v>
      </c>
      <c r="K761" s="2">
        <v>16179</v>
      </c>
      <c r="L761" s="2" t="s">
        <v>24</v>
      </c>
      <c r="M761" s="2">
        <v>1500</v>
      </c>
      <c r="N761" s="2" t="s">
        <v>27</v>
      </c>
      <c r="O761" s="2">
        <v>3125</v>
      </c>
      <c r="P761" s="2">
        <v>220</v>
      </c>
    </row>
    <row r="762" spans="1:16" x14ac:dyDescent="0.25">
      <c r="A762" s="5" t="s">
        <v>788</v>
      </c>
      <c r="B762" s="2" t="s">
        <v>1</v>
      </c>
      <c r="C762" s="2">
        <v>254</v>
      </c>
      <c r="D762" s="5" t="s">
        <v>1701</v>
      </c>
      <c r="E762" s="5" t="s">
        <v>1715</v>
      </c>
      <c r="F762" s="6">
        <v>29131</v>
      </c>
      <c r="G762" s="2">
        <v>9601</v>
      </c>
      <c r="H762" s="2">
        <v>24219</v>
      </c>
      <c r="I762" s="2">
        <v>12858</v>
      </c>
      <c r="J762" s="6" t="s">
        <v>23</v>
      </c>
      <c r="K762" s="2">
        <v>3135</v>
      </c>
      <c r="L762" s="2" t="s">
        <v>24</v>
      </c>
      <c r="M762" s="2">
        <v>16169</v>
      </c>
      <c r="N762" s="2" t="s">
        <v>27</v>
      </c>
      <c r="O762" s="2">
        <v>1500</v>
      </c>
      <c r="P762" s="2">
        <v>225</v>
      </c>
    </row>
    <row r="763" spans="1:16" x14ac:dyDescent="0.25">
      <c r="A763" s="5" t="s">
        <v>789</v>
      </c>
      <c r="B763" s="2" t="s">
        <v>3</v>
      </c>
      <c r="C763" s="2">
        <v>254</v>
      </c>
      <c r="D763" s="5" t="s">
        <v>1703</v>
      </c>
      <c r="E763" s="5" t="s">
        <v>1716</v>
      </c>
      <c r="F763" s="6">
        <v>35609</v>
      </c>
      <c r="G763" s="2">
        <v>19354</v>
      </c>
      <c r="H763" s="2">
        <v>20943</v>
      </c>
      <c r="I763" s="2">
        <v>6375</v>
      </c>
      <c r="J763" s="6" t="s">
        <v>23</v>
      </c>
      <c r="K763" s="2">
        <v>3145</v>
      </c>
      <c r="L763" s="2" t="s">
        <v>24</v>
      </c>
      <c r="M763" s="2">
        <v>1500</v>
      </c>
      <c r="N763" s="2" t="s">
        <v>27</v>
      </c>
      <c r="O763" s="2">
        <v>16159</v>
      </c>
      <c r="P763" s="2">
        <v>230</v>
      </c>
    </row>
    <row r="764" spans="1:16" x14ac:dyDescent="0.25">
      <c r="A764" s="5" t="s">
        <v>790</v>
      </c>
      <c r="B764" s="2" t="s">
        <v>15</v>
      </c>
      <c r="C764" s="2">
        <v>255</v>
      </c>
      <c r="D764" s="5" t="s">
        <v>1699</v>
      </c>
      <c r="E764" s="5" t="s">
        <v>1717</v>
      </c>
      <c r="F764" s="6">
        <v>42436</v>
      </c>
      <c r="G764" s="2">
        <v>16266</v>
      </c>
      <c r="H764" s="2">
        <v>16266</v>
      </c>
      <c r="I764" s="2">
        <v>22755</v>
      </c>
      <c r="J764" s="6" t="s">
        <v>23</v>
      </c>
      <c r="K764" s="2">
        <v>16306</v>
      </c>
      <c r="L764" s="2" t="s">
        <v>24</v>
      </c>
      <c r="M764" s="2">
        <v>1512</v>
      </c>
      <c r="N764" s="2" t="s">
        <v>27</v>
      </c>
      <c r="O764" s="2">
        <v>3150</v>
      </c>
      <c r="P764" s="2">
        <v>222</v>
      </c>
    </row>
    <row r="765" spans="1:16" x14ac:dyDescent="0.25">
      <c r="A765" s="5" t="s">
        <v>791</v>
      </c>
      <c r="B765" s="2" t="s">
        <v>1</v>
      </c>
      <c r="C765" s="2">
        <v>255</v>
      </c>
      <c r="D765" s="5" t="s">
        <v>1701</v>
      </c>
      <c r="E765" s="5" t="s">
        <v>1718</v>
      </c>
      <c r="F765" s="6">
        <v>29360</v>
      </c>
      <c r="G765" s="2">
        <v>9677</v>
      </c>
      <c r="H765" s="2">
        <v>24410</v>
      </c>
      <c r="I765" s="2">
        <v>12960</v>
      </c>
      <c r="J765" s="6" t="s">
        <v>23</v>
      </c>
      <c r="K765" s="2">
        <v>3160</v>
      </c>
      <c r="L765" s="2" t="s">
        <v>24</v>
      </c>
      <c r="M765" s="2">
        <v>16296</v>
      </c>
      <c r="N765" s="2" t="s">
        <v>27</v>
      </c>
      <c r="O765" s="2">
        <v>1512</v>
      </c>
      <c r="P765" s="2">
        <v>227</v>
      </c>
    </row>
    <row r="766" spans="1:16" x14ac:dyDescent="0.25">
      <c r="A766" s="5" t="s">
        <v>792</v>
      </c>
      <c r="B766" s="2" t="s">
        <v>3</v>
      </c>
      <c r="C766" s="2">
        <v>255</v>
      </c>
      <c r="D766" s="5" t="s">
        <v>1703</v>
      </c>
      <c r="E766" s="5" t="s">
        <v>1719</v>
      </c>
      <c r="F766" s="6">
        <v>35889</v>
      </c>
      <c r="G766" s="2">
        <v>19507</v>
      </c>
      <c r="H766" s="2">
        <v>21108</v>
      </c>
      <c r="I766" s="2">
        <v>6426</v>
      </c>
      <c r="J766" s="6" t="s">
        <v>23</v>
      </c>
      <c r="K766" s="2">
        <v>3170</v>
      </c>
      <c r="L766" s="2" t="s">
        <v>24</v>
      </c>
      <c r="M766" s="2">
        <v>1512</v>
      </c>
      <c r="N766" s="2" t="s">
        <v>27</v>
      </c>
      <c r="O766" s="2">
        <v>16286</v>
      </c>
      <c r="P766" s="2">
        <v>232</v>
      </c>
    </row>
    <row r="767" spans="1:16" x14ac:dyDescent="0.25">
      <c r="A767" s="5" t="s">
        <v>793</v>
      </c>
      <c r="B767" s="2" t="s">
        <v>15</v>
      </c>
      <c r="C767" s="2">
        <v>256</v>
      </c>
      <c r="D767" s="5" t="s">
        <v>1699</v>
      </c>
      <c r="E767" s="5" t="s">
        <v>1720</v>
      </c>
      <c r="F767" s="6">
        <v>42768</v>
      </c>
      <c r="G767" s="2">
        <v>16394</v>
      </c>
      <c r="H767" s="2">
        <v>16394</v>
      </c>
      <c r="I767" s="2">
        <v>22934</v>
      </c>
      <c r="J767" s="6" t="s">
        <v>23</v>
      </c>
      <c r="K767" s="2">
        <v>16434</v>
      </c>
      <c r="L767" s="2" t="s">
        <v>24</v>
      </c>
      <c r="M767" s="2">
        <v>1524</v>
      </c>
      <c r="N767" s="2" t="s">
        <v>27</v>
      </c>
      <c r="O767" s="2">
        <v>3175</v>
      </c>
      <c r="P767" s="2">
        <v>224</v>
      </c>
    </row>
    <row r="768" spans="1:16" x14ac:dyDescent="0.25">
      <c r="A768" s="5" t="s">
        <v>794</v>
      </c>
      <c r="B768" s="2" t="s">
        <v>1</v>
      </c>
      <c r="C768" s="2">
        <v>256</v>
      </c>
      <c r="D768" s="5" t="s">
        <v>1701</v>
      </c>
      <c r="E768" s="5" t="s">
        <v>1721</v>
      </c>
      <c r="F768" s="6">
        <v>29590</v>
      </c>
      <c r="G768" s="2">
        <v>9753</v>
      </c>
      <c r="H768" s="2">
        <v>24602</v>
      </c>
      <c r="I768" s="2">
        <v>13062</v>
      </c>
      <c r="J768" s="6" t="s">
        <v>23</v>
      </c>
      <c r="K768" s="2">
        <v>3185</v>
      </c>
      <c r="L768" s="2" t="s">
        <v>24</v>
      </c>
      <c r="M768" s="2">
        <v>16424</v>
      </c>
      <c r="N768" s="2" t="s">
        <v>27</v>
      </c>
      <c r="O768" s="2">
        <v>1524</v>
      </c>
      <c r="P768" s="2">
        <v>229</v>
      </c>
    </row>
    <row r="769" spans="1:16" x14ac:dyDescent="0.25">
      <c r="A769" s="5" t="s">
        <v>795</v>
      </c>
      <c r="B769" s="2" t="s">
        <v>3</v>
      </c>
      <c r="C769" s="2">
        <v>256</v>
      </c>
      <c r="D769" s="5" t="s">
        <v>1703</v>
      </c>
      <c r="E769" s="5" t="s">
        <v>1722</v>
      </c>
      <c r="F769" s="6">
        <v>36170</v>
      </c>
      <c r="G769" s="2">
        <v>19660</v>
      </c>
      <c r="H769" s="2">
        <v>21274</v>
      </c>
      <c r="I769" s="2">
        <v>6477</v>
      </c>
      <c r="J769" s="6" t="s">
        <v>23</v>
      </c>
      <c r="K769" s="2">
        <v>3195</v>
      </c>
      <c r="L769" s="2" t="s">
        <v>24</v>
      </c>
      <c r="M769" s="2">
        <v>1524</v>
      </c>
      <c r="N769" s="2" t="s">
        <v>27</v>
      </c>
      <c r="O769" s="2">
        <v>16414</v>
      </c>
      <c r="P769" s="2">
        <v>234</v>
      </c>
    </row>
    <row r="770" spans="1:16" x14ac:dyDescent="0.25">
      <c r="A770" s="5" t="s">
        <v>796</v>
      </c>
      <c r="B770" s="2" t="s">
        <v>15</v>
      </c>
      <c r="C770" s="2">
        <v>257</v>
      </c>
      <c r="D770" s="5" t="s">
        <v>1699</v>
      </c>
      <c r="E770" s="5" t="s">
        <v>1723</v>
      </c>
      <c r="F770" s="6">
        <v>43102</v>
      </c>
      <c r="G770" s="2">
        <v>16522</v>
      </c>
      <c r="H770" s="2">
        <v>16522</v>
      </c>
      <c r="I770" s="2">
        <v>23113</v>
      </c>
      <c r="J770" s="6" t="s">
        <v>23</v>
      </c>
      <c r="K770" s="2">
        <v>16562</v>
      </c>
      <c r="L770" s="2" t="s">
        <v>24</v>
      </c>
      <c r="M770" s="2">
        <v>1536</v>
      </c>
      <c r="N770" s="2" t="s">
        <v>27</v>
      </c>
      <c r="O770" s="2">
        <v>3200</v>
      </c>
      <c r="P770" s="2">
        <v>226</v>
      </c>
    </row>
    <row r="771" spans="1:16" x14ac:dyDescent="0.25">
      <c r="A771" s="5" t="s">
        <v>797</v>
      </c>
      <c r="B771" s="2" t="s">
        <v>1</v>
      </c>
      <c r="C771" s="2">
        <v>257</v>
      </c>
      <c r="D771" s="5" t="s">
        <v>1701</v>
      </c>
      <c r="E771" s="5" t="s">
        <v>1724</v>
      </c>
      <c r="F771" s="6">
        <v>29821</v>
      </c>
      <c r="G771" s="2">
        <v>9830</v>
      </c>
      <c r="H771" s="2">
        <v>24794</v>
      </c>
      <c r="I771" s="2">
        <v>13164</v>
      </c>
      <c r="J771" s="6" t="s">
        <v>23</v>
      </c>
      <c r="K771" s="2">
        <v>3210</v>
      </c>
      <c r="L771" s="2" t="s">
        <v>24</v>
      </c>
      <c r="M771" s="2">
        <v>16552</v>
      </c>
      <c r="N771" s="2" t="s">
        <v>27</v>
      </c>
      <c r="O771" s="2">
        <v>1536</v>
      </c>
      <c r="P771" s="2">
        <v>231</v>
      </c>
    </row>
    <row r="772" spans="1:16" x14ac:dyDescent="0.25">
      <c r="A772" s="5" t="s">
        <v>798</v>
      </c>
      <c r="B772" s="2" t="s">
        <v>3</v>
      </c>
      <c r="C772" s="2">
        <v>257</v>
      </c>
      <c r="D772" s="5" t="s">
        <v>1703</v>
      </c>
      <c r="E772" s="5" t="s">
        <v>1725</v>
      </c>
      <c r="F772" s="6">
        <v>36452</v>
      </c>
      <c r="G772" s="2">
        <v>19814</v>
      </c>
      <c r="H772" s="2">
        <v>21441</v>
      </c>
      <c r="I772" s="2">
        <v>6528</v>
      </c>
      <c r="J772" s="6" t="s">
        <v>23</v>
      </c>
      <c r="K772" s="2">
        <v>3220</v>
      </c>
      <c r="L772" s="2" t="s">
        <v>24</v>
      </c>
      <c r="M772" s="2">
        <v>1536</v>
      </c>
      <c r="N772" s="2" t="s">
        <v>27</v>
      </c>
      <c r="O772" s="2">
        <v>16542</v>
      </c>
      <c r="P772" s="2">
        <v>236</v>
      </c>
    </row>
    <row r="773" spans="1:16" x14ac:dyDescent="0.25">
      <c r="A773" s="5" t="s">
        <v>799</v>
      </c>
      <c r="B773" s="2" t="s">
        <v>15</v>
      </c>
      <c r="C773" s="2">
        <v>258</v>
      </c>
      <c r="D773" s="5" t="s">
        <v>1699</v>
      </c>
      <c r="E773" s="5" t="s">
        <v>1726</v>
      </c>
      <c r="F773" s="6">
        <v>43437</v>
      </c>
      <c r="G773" s="2">
        <v>16651</v>
      </c>
      <c r="H773" s="2">
        <v>16651</v>
      </c>
      <c r="I773" s="2">
        <v>23293</v>
      </c>
      <c r="J773" s="6" t="s">
        <v>23</v>
      </c>
      <c r="K773" s="2">
        <v>16691</v>
      </c>
      <c r="L773" s="2" t="s">
        <v>24</v>
      </c>
      <c r="M773" s="2">
        <v>1548</v>
      </c>
      <c r="N773" s="2" t="s">
        <v>27</v>
      </c>
      <c r="O773" s="2">
        <v>3225</v>
      </c>
      <c r="P773" s="2">
        <v>228</v>
      </c>
    </row>
    <row r="774" spans="1:16" x14ac:dyDescent="0.25">
      <c r="A774" s="5" t="s">
        <v>800</v>
      </c>
      <c r="B774" s="2" t="s">
        <v>1</v>
      </c>
      <c r="C774" s="2">
        <v>258</v>
      </c>
      <c r="D774" s="5" t="s">
        <v>1701</v>
      </c>
      <c r="E774" s="5" t="s">
        <v>1727</v>
      </c>
      <c r="F774" s="6">
        <v>30053</v>
      </c>
      <c r="G774" s="2">
        <v>9907</v>
      </c>
      <c r="H774" s="2">
        <v>24987</v>
      </c>
      <c r="I774" s="2">
        <v>13267</v>
      </c>
      <c r="J774" s="6" t="s">
        <v>23</v>
      </c>
      <c r="K774" s="2">
        <v>3235</v>
      </c>
      <c r="L774" s="2" t="s">
        <v>24</v>
      </c>
      <c r="M774" s="2">
        <v>16681</v>
      </c>
      <c r="N774" s="2" t="s">
        <v>27</v>
      </c>
      <c r="O774" s="2">
        <v>1548</v>
      </c>
      <c r="P774" s="2">
        <v>233</v>
      </c>
    </row>
    <row r="775" spans="1:16" x14ac:dyDescent="0.25">
      <c r="A775" s="5" t="s">
        <v>801</v>
      </c>
      <c r="B775" s="2" t="s">
        <v>3</v>
      </c>
      <c r="C775" s="2">
        <v>258</v>
      </c>
      <c r="D775" s="5" t="s">
        <v>1703</v>
      </c>
      <c r="E775" s="5" t="s">
        <v>1728</v>
      </c>
      <c r="F775" s="6">
        <v>36735</v>
      </c>
      <c r="G775" s="2">
        <v>19968</v>
      </c>
      <c r="H775" s="2">
        <v>21608</v>
      </c>
      <c r="I775" s="2">
        <v>6579</v>
      </c>
      <c r="J775" s="6" t="s">
        <v>23</v>
      </c>
      <c r="K775" s="2">
        <v>3245</v>
      </c>
      <c r="L775" s="2" t="s">
        <v>24</v>
      </c>
      <c r="M775" s="2">
        <v>1548</v>
      </c>
      <c r="N775" s="2" t="s">
        <v>27</v>
      </c>
      <c r="O775" s="2">
        <v>16671</v>
      </c>
      <c r="P775" s="2">
        <v>238</v>
      </c>
    </row>
    <row r="776" spans="1:16" x14ac:dyDescent="0.25">
      <c r="A776" s="5" t="s">
        <v>802</v>
      </c>
      <c r="B776" s="2" t="s">
        <v>15</v>
      </c>
      <c r="C776" s="2">
        <v>259</v>
      </c>
      <c r="D776" s="5" t="s">
        <v>1699</v>
      </c>
      <c r="E776" s="5" t="s">
        <v>1729</v>
      </c>
      <c r="F776" s="6">
        <v>43773</v>
      </c>
      <c r="G776" s="2">
        <v>16780</v>
      </c>
      <c r="H776" s="2">
        <v>16780</v>
      </c>
      <c r="I776" s="2">
        <v>23474</v>
      </c>
      <c r="J776" s="6" t="s">
        <v>23</v>
      </c>
      <c r="K776" s="2">
        <v>16820</v>
      </c>
      <c r="L776" s="2" t="s">
        <v>24</v>
      </c>
      <c r="M776" s="2">
        <v>1560</v>
      </c>
      <c r="N776" s="2" t="s">
        <v>27</v>
      </c>
      <c r="O776" s="2">
        <v>3250</v>
      </c>
      <c r="P776" s="2">
        <v>230</v>
      </c>
    </row>
    <row r="777" spans="1:16" x14ac:dyDescent="0.25">
      <c r="A777" s="5" t="s">
        <v>803</v>
      </c>
      <c r="B777" s="2" t="s">
        <v>1</v>
      </c>
      <c r="C777" s="2">
        <v>259</v>
      </c>
      <c r="D777" s="5" t="s">
        <v>1701</v>
      </c>
      <c r="E777" s="5" t="s">
        <v>1730</v>
      </c>
      <c r="F777" s="6">
        <v>30286</v>
      </c>
      <c r="G777" s="2">
        <v>9984</v>
      </c>
      <c r="H777" s="2">
        <v>25181</v>
      </c>
      <c r="I777" s="2">
        <v>13370</v>
      </c>
      <c r="J777" s="6" t="s">
        <v>23</v>
      </c>
      <c r="K777" s="2">
        <v>3260</v>
      </c>
      <c r="L777" s="2" t="s">
        <v>24</v>
      </c>
      <c r="M777" s="2">
        <v>16810</v>
      </c>
      <c r="N777" s="2" t="s">
        <v>27</v>
      </c>
      <c r="O777" s="2">
        <v>1560</v>
      </c>
      <c r="P777" s="2">
        <v>235</v>
      </c>
    </row>
    <row r="778" spans="1:16" x14ac:dyDescent="0.25">
      <c r="A778" s="5" t="s">
        <v>804</v>
      </c>
      <c r="B778" s="2" t="s">
        <v>3</v>
      </c>
      <c r="C778" s="2">
        <v>259</v>
      </c>
      <c r="D778" s="5" t="s">
        <v>1703</v>
      </c>
      <c r="E778" s="5" t="s">
        <v>1731</v>
      </c>
      <c r="F778" s="6">
        <v>37019</v>
      </c>
      <c r="G778" s="2">
        <v>20123</v>
      </c>
      <c r="H778" s="2">
        <v>21776</v>
      </c>
      <c r="I778" s="2">
        <v>6630</v>
      </c>
      <c r="J778" s="6" t="s">
        <v>23</v>
      </c>
      <c r="K778" s="2">
        <v>3270</v>
      </c>
      <c r="L778" s="2" t="s">
        <v>24</v>
      </c>
      <c r="M778" s="2">
        <v>1560</v>
      </c>
      <c r="N778" s="2" t="s">
        <v>27</v>
      </c>
      <c r="O778" s="2">
        <v>16800</v>
      </c>
      <c r="P778" s="2">
        <v>240</v>
      </c>
    </row>
    <row r="779" spans="1:16" x14ac:dyDescent="0.25">
      <c r="A779" s="5" t="s">
        <v>805</v>
      </c>
      <c r="B779" s="2" t="s">
        <v>15</v>
      </c>
      <c r="C779" s="2">
        <v>260</v>
      </c>
      <c r="D779" s="5" t="s">
        <v>1699</v>
      </c>
      <c r="E779" s="5" t="s">
        <v>1732</v>
      </c>
      <c r="F779" s="6">
        <v>44111</v>
      </c>
      <c r="G779" s="2">
        <v>16910</v>
      </c>
      <c r="H779" s="2">
        <v>16910</v>
      </c>
      <c r="I779" s="2">
        <v>23656</v>
      </c>
      <c r="J779" s="6" t="s">
        <v>23</v>
      </c>
      <c r="K779" s="2">
        <v>16950</v>
      </c>
      <c r="L779" s="2" t="s">
        <v>24</v>
      </c>
      <c r="M779" s="2">
        <v>1573</v>
      </c>
      <c r="N779" s="2" t="s">
        <v>27</v>
      </c>
      <c r="O779" s="2">
        <v>3276</v>
      </c>
      <c r="P779" s="2">
        <v>232</v>
      </c>
    </row>
    <row r="780" spans="1:16" x14ac:dyDescent="0.25">
      <c r="A780" s="5" t="s">
        <v>806</v>
      </c>
      <c r="B780" s="2" t="s">
        <v>1</v>
      </c>
      <c r="C780" s="2">
        <v>260</v>
      </c>
      <c r="D780" s="5" t="s">
        <v>1701</v>
      </c>
      <c r="E780" s="5" t="s">
        <v>1733</v>
      </c>
      <c r="F780" s="6">
        <v>30520</v>
      </c>
      <c r="G780" s="2">
        <v>10062</v>
      </c>
      <c r="H780" s="2">
        <v>25376</v>
      </c>
      <c r="I780" s="2">
        <v>13474</v>
      </c>
      <c r="J780" s="6" t="s">
        <v>23</v>
      </c>
      <c r="K780" s="2">
        <v>3286</v>
      </c>
      <c r="L780" s="2" t="s">
        <v>24</v>
      </c>
      <c r="M780" s="2">
        <v>16940</v>
      </c>
      <c r="N780" s="2" t="s">
        <v>27</v>
      </c>
      <c r="O780" s="2">
        <v>1573</v>
      </c>
      <c r="P780" s="2">
        <v>237</v>
      </c>
    </row>
    <row r="781" spans="1:16" x14ac:dyDescent="0.25">
      <c r="A781" s="5" t="s">
        <v>807</v>
      </c>
      <c r="B781" s="2" t="s">
        <v>3</v>
      </c>
      <c r="C781" s="2">
        <v>260</v>
      </c>
      <c r="D781" s="5" t="s">
        <v>1703</v>
      </c>
      <c r="E781" s="5" t="s">
        <v>1734</v>
      </c>
      <c r="F781" s="6">
        <v>37305</v>
      </c>
      <c r="G781" s="2">
        <v>20279</v>
      </c>
      <c r="H781" s="2">
        <v>21945</v>
      </c>
      <c r="I781" s="2">
        <v>6682</v>
      </c>
      <c r="J781" s="6" t="s">
        <v>23</v>
      </c>
      <c r="K781" s="2">
        <v>3296</v>
      </c>
      <c r="L781" s="2" t="s">
        <v>24</v>
      </c>
      <c r="M781" s="2">
        <v>1573</v>
      </c>
      <c r="N781" s="2" t="s">
        <v>27</v>
      </c>
      <c r="O781" s="2">
        <v>16930</v>
      </c>
      <c r="P781" s="2">
        <v>242</v>
      </c>
    </row>
    <row r="782" spans="1:16" x14ac:dyDescent="0.25">
      <c r="A782" s="5" t="s">
        <v>808</v>
      </c>
      <c r="B782" s="2" t="s">
        <v>15</v>
      </c>
      <c r="C782" s="2">
        <v>261</v>
      </c>
      <c r="D782" s="5" t="s">
        <v>1699</v>
      </c>
      <c r="E782" s="5" t="s">
        <v>1735</v>
      </c>
      <c r="F782" s="6">
        <v>44450</v>
      </c>
      <c r="G782" s="2">
        <v>17040</v>
      </c>
      <c r="H782" s="2">
        <v>17040</v>
      </c>
      <c r="I782" s="2">
        <v>23838</v>
      </c>
      <c r="J782" s="6" t="s">
        <v>23</v>
      </c>
      <c r="K782" s="2">
        <v>17080</v>
      </c>
      <c r="L782" s="2" t="s">
        <v>24</v>
      </c>
      <c r="M782" s="2">
        <v>1586</v>
      </c>
      <c r="N782" s="2" t="s">
        <v>27</v>
      </c>
      <c r="O782" s="2">
        <v>3302</v>
      </c>
      <c r="P782" s="2">
        <v>234</v>
      </c>
    </row>
    <row r="783" spans="1:16" x14ac:dyDescent="0.25">
      <c r="A783" s="5" t="s">
        <v>809</v>
      </c>
      <c r="B783" s="2" t="s">
        <v>1</v>
      </c>
      <c r="C783" s="2">
        <v>261</v>
      </c>
      <c r="D783" s="5" t="s">
        <v>1701</v>
      </c>
      <c r="E783" s="5" t="s">
        <v>1736</v>
      </c>
      <c r="F783" s="6">
        <v>30754</v>
      </c>
      <c r="G783" s="2">
        <v>10140</v>
      </c>
      <c r="H783" s="2">
        <v>25571</v>
      </c>
      <c r="I783" s="2">
        <v>13578</v>
      </c>
      <c r="J783" s="6" t="s">
        <v>23</v>
      </c>
      <c r="K783" s="2">
        <v>3312</v>
      </c>
      <c r="L783" s="2" t="s">
        <v>24</v>
      </c>
      <c r="M783" s="2">
        <v>17070</v>
      </c>
      <c r="N783" s="2" t="s">
        <v>27</v>
      </c>
      <c r="O783" s="2">
        <v>1586</v>
      </c>
      <c r="P783" s="2">
        <v>239</v>
      </c>
    </row>
    <row r="784" spans="1:16" x14ac:dyDescent="0.25">
      <c r="A784" s="5" t="s">
        <v>810</v>
      </c>
      <c r="B784" s="2" t="s">
        <v>3</v>
      </c>
      <c r="C784" s="2">
        <v>261</v>
      </c>
      <c r="D784" s="5" t="s">
        <v>1703</v>
      </c>
      <c r="E784" s="5" t="s">
        <v>1737</v>
      </c>
      <c r="F784" s="6">
        <v>37592</v>
      </c>
      <c r="G784" s="2">
        <v>20435</v>
      </c>
      <c r="H784" s="2">
        <v>22114</v>
      </c>
      <c r="I784" s="2">
        <v>6734</v>
      </c>
      <c r="J784" s="6" t="s">
        <v>23</v>
      </c>
      <c r="K784" s="2">
        <v>3322</v>
      </c>
      <c r="L784" s="2" t="s">
        <v>24</v>
      </c>
      <c r="M784" s="2">
        <v>1586</v>
      </c>
      <c r="N784" s="2" t="s">
        <v>27</v>
      </c>
      <c r="O784" s="2">
        <v>17060</v>
      </c>
      <c r="P784" s="2">
        <v>244</v>
      </c>
    </row>
    <row r="785" spans="1:16" x14ac:dyDescent="0.25">
      <c r="A785" s="5" t="s">
        <v>811</v>
      </c>
      <c r="B785" s="2" t="s">
        <v>15</v>
      </c>
      <c r="C785" s="2">
        <v>262</v>
      </c>
      <c r="D785" s="5" t="s">
        <v>1699</v>
      </c>
      <c r="E785" s="5" t="s">
        <v>1738</v>
      </c>
      <c r="F785" s="6">
        <v>44790</v>
      </c>
      <c r="G785" s="2">
        <v>17171</v>
      </c>
      <c r="H785" s="2">
        <v>17171</v>
      </c>
      <c r="I785" s="2">
        <v>24021</v>
      </c>
      <c r="J785" s="6" t="s">
        <v>23</v>
      </c>
      <c r="K785" s="2">
        <v>17211</v>
      </c>
      <c r="L785" s="2" t="s">
        <v>24</v>
      </c>
      <c r="M785" s="2">
        <v>1599</v>
      </c>
      <c r="N785" s="2" t="s">
        <v>27</v>
      </c>
      <c r="O785" s="2">
        <v>3328</v>
      </c>
      <c r="P785" s="2">
        <v>236</v>
      </c>
    </row>
    <row r="786" spans="1:16" x14ac:dyDescent="0.25">
      <c r="A786" s="5" t="s">
        <v>812</v>
      </c>
      <c r="B786" s="2" t="s">
        <v>1</v>
      </c>
      <c r="C786" s="2">
        <v>262</v>
      </c>
      <c r="D786" s="5" t="s">
        <v>1701</v>
      </c>
      <c r="E786" s="5" t="s">
        <v>1739</v>
      </c>
      <c r="F786" s="6">
        <v>30989</v>
      </c>
      <c r="G786" s="2">
        <v>10218</v>
      </c>
      <c r="H786" s="2">
        <v>25767</v>
      </c>
      <c r="I786" s="2">
        <v>13682</v>
      </c>
      <c r="J786" s="6" t="s">
        <v>23</v>
      </c>
      <c r="K786" s="2">
        <v>3338</v>
      </c>
      <c r="L786" s="2" t="s">
        <v>24</v>
      </c>
      <c r="M786" s="2">
        <v>17201</v>
      </c>
      <c r="N786" s="2" t="s">
        <v>27</v>
      </c>
      <c r="O786" s="2">
        <v>1599</v>
      </c>
      <c r="P786" s="2">
        <v>241</v>
      </c>
    </row>
    <row r="787" spans="1:16" x14ac:dyDescent="0.25">
      <c r="A787" s="5" t="s">
        <v>813</v>
      </c>
      <c r="B787" s="2" t="s">
        <v>3</v>
      </c>
      <c r="C787" s="2">
        <v>262</v>
      </c>
      <c r="D787" s="5" t="s">
        <v>1703</v>
      </c>
      <c r="E787" s="5" t="s">
        <v>1740</v>
      </c>
      <c r="F787" s="6">
        <v>37880</v>
      </c>
      <c r="G787" s="2">
        <v>20592</v>
      </c>
      <c r="H787" s="2">
        <v>22284</v>
      </c>
      <c r="I787" s="2">
        <v>6786</v>
      </c>
      <c r="J787" s="6" t="s">
        <v>23</v>
      </c>
      <c r="K787" s="2">
        <v>3348</v>
      </c>
      <c r="L787" s="2" t="s">
        <v>24</v>
      </c>
      <c r="M787" s="2">
        <v>1599</v>
      </c>
      <c r="N787" s="2" t="s">
        <v>27</v>
      </c>
      <c r="O787" s="2">
        <v>17191</v>
      </c>
      <c r="P787" s="2">
        <v>246</v>
      </c>
    </row>
    <row r="788" spans="1:16" x14ac:dyDescent="0.25">
      <c r="A788" s="5" t="s">
        <v>814</v>
      </c>
      <c r="B788" s="2" t="s">
        <v>15</v>
      </c>
      <c r="C788" s="2">
        <v>263</v>
      </c>
      <c r="D788" s="5" t="s">
        <v>1699</v>
      </c>
      <c r="E788" s="5" t="s">
        <v>1741</v>
      </c>
      <c r="F788" s="6">
        <v>45131</v>
      </c>
      <c r="G788" s="2">
        <v>17302</v>
      </c>
      <c r="H788" s="2">
        <v>17302</v>
      </c>
      <c r="I788" s="2">
        <v>24205</v>
      </c>
      <c r="J788" s="6" t="s">
        <v>23</v>
      </c>
      <c r="K788" s="2">
        <v>17342</v>
      </c>
      <c r="L788" s="2" t="s">
        <v>24</v>
      </c>
      <c r="M788" s="2">
        <v>1612</v>
      </c>
      <c r="N788" s="2" t="s">
        <v>27</v>
      </c>
      <c r="O788" s="2">
        <v>3354</v>
      </c>
      <c r="P788" s="2">
        <v>238</v>
      </c>
    </row>
    <row r="789" spans="1:16" x14ac:dyDescent="0.25">
      <c r="A789" s="5" t="s">
        <v>815</v>
      </c>
      <c r="B789" s="2" t="s">
        <v>1</v>
      </c>
      <c r="C789" s="2">
        <v>263</v>
      </c>
      <c r="D789" s="5" t="s">
        <v>1701</v>
      </c>
      <c r="E789" s="5" t="s">
        <v>1742</v>
      </c>
      <c r="F789" s="6">
        <v>31225</v>
      </c>
      <c r="G789" s="2">
        <v>10296</v>
      </c>
      <c r="H789" s="2">
        <v>25964</v>
      </c>
      <c r="I789" s="2">
        <v>13787</v>
      </c>
      <c r="J789" s="6" t="s">
        <v>23</v>
      </c>
      <c r="K789" s="2">
        <v>3364</v>
      </c>
      <c r="L789" s="2" t="s">
        <v>24</v>
      </c>
      <c r="M789" s="2">
        <v>17332</v>
      </c>
      <c r="N789" s="2" t="s">
        <v>27</v>
      </c>
      <c r="O789" s="2">
        <v>1612</v>
      </c>
      <c r="P789" s="2">
        <v>243</v>
      </c>
    </row>
    <row r="790" spans="1:16" x14ac:dyDescent="0.25">
      <c r="A790" s="5" t="s">
        <v>816</v>
      </c>
      <c r="B790" s="2" t="s">
        <v>3</v>
      </c>
      <c r="C790" s="2">
        <v>263</v>
      </c>
      <c r="D790" s="5" t="s">
        <v>1703</v>
      </c>
      <c r="E790" s="5" t="s">
        <v>1743</v>
      </c>
      <c r="F790" s="6">
        <v>38169</v>
      </c>
      <c r="G790" s="2">
        <v>20749</v>
      </c>
      <c r="H790" s="2">
        <v>22454</v>
      </c>
      <c r="I790" s="2">
        <v>6838</v>
      </c>
      <c r="J790" s="6" t="s">
        <v>23</v>
      </c>
      <c r="K790" s="2">
        <v>3374</v>
      </c>
      <c r="L790" s="2" t="s">
        <v>24</v>
      </c>
      <c r="M790" s="2">
        <v>1612</v>
      </c>
      <c r="N790" s="2" t="s">
        <v>27</v>
      </c>
      <c r="O790" s="2">
        <v>17322</v>
      </c>
      <c r="P790" s="2">
        <v>248</v>
      </c>
    </row>
    <row r="791" spans="1:16" x14ac:dyDescent="0.25">
      <c r="A791" s="5" t="s">
        <v>817</v>
      </c>
      <c r="B791" s="2" t="s">
        <v>15</v>
      </c>
      <c r="C791" s="2">
        <v>264</v>
      </c>
      <c r="D791" s="5" t="s">
        <v>1699</v>
      </c>
      <c r="E791" s="5" t="s">
        <v>1744</v>
      </c>
      <c r="F791" s="6">
        <v>45474</v>
      </c>
      <c r="G791" s="2">
        <v>17434</v>
      </c>
      <c r="H791" s="2">
        <v>17434</v>
      </c>
      <c r="I791" s="2">
        <v>24389</v>
      </c>
      <c r="J791" s="6" t="s">
        <v>23</v>
      </c>
      <c r="K791" s="2">
        <v>17474</v>
      </c>
      <c r="L791" s="2" t="s">
        <v>24</v>
      </c>
      <c r="M791" s="2">
        <v>1625</v>
      </c>
      <c r="N791" s="2" t="s">
        <v>27</v>
      </c>
      <c r="O791" s="2">
        <v>3380</v>
      </c>
      <c r="P791" s="2">
        <v>240</v>
      </c>
    </row>
    <row r="792" spans="1:16" x14ac:dyDescent="0.25">
      <c r="A792" s="5" t="s">
        <v>818</v>
      </c>
      <c r="B792" s="2" t="s">
        <v>1</v>
      </c>
      <c r="C792" s="2">
        <v>264</v>
      </c>
      <c r="D792" s="5" t="s">
        <v>1701</v>
      </c>
      <c r="E792" s="5" t="s">
        <v>1745</v>
      </c>
      <c r="F792" s="6">
        <v>31462</v>
      </c>
      <c r="G792" s="2">
        <v>10375</v>
      </c>
      <c r="H792" s="2">
        <v>26162</v>
      </c>
      <c r="I792" s="2">
        <v>13892</v>
      </c>
      <c r="J792" s="6" t="s">
        <v>23</v>
      </c>
      <c r="K792" s="2">
        <v>3390</v>
      </c>
      <c r="L792" s="2" t="s">
        <v>24</v>
      </c>
      <c r="M792" s="2">
        <v>17464</v>
      </c>
      <c r="N792" s="2" t="s">
        <v>27</v>
      </c>
      <c r="O792" s="2">
        <v>1625</v>
      </c>
      <c r="P792" s="2">
        <v>245</v>
      </c>
    </row>
    <row r="793" spans="1:16" x14ac:dyDescent="0.25">
      <c r="A793" s="5" t="s">
        <v>819</v>
      </c>
      <c r="B793" s="2" t="s">
        <v>3</v>
      </c>
      <c r="C793" s="2">
        <v>264</v>
      </c>
      <c r="D793" s="5" t="s">
        <v>1703</v>
      </c>
      <c r="E793" s="5" t="s">
        <v>1746</v>
      </c>
      <c r="F793" s="6">
        <v>38459</v>
      </c>
      <c r="G793" s="2">
        <v>20907</v>
      </c>
      <c r="H793" s="2">
        <v>22625</v>
      </c>
      <c r="I793" s="2">
        <v>6890</v>
      </c>
      <c r="J793" s="6" t="s">
        <v>23</v>
      </c>
      <c r="K793" s="2">
        <v>3400</v>
      </c>
      <c r="L793" s="2" t="s">
        <v>24</v>
      </c>
      <c r="M793" s="2">
        <v>1625</v>
      </c>
      <c r="N793" s="2" t="s">
        <v>27</v>
      </c>
      <c r="O793" s="2">
        <v>17454</v>
      </c>
      <c r="P793" s="2">
        <v>250</v>
      </c>
    </row>
    <row r="794" spans="1:16" x14ac:dyDescent="0.25">
      <c r="A794" s="5" t="s">
        <v>820</v>
      </c>
      <c r="B794" s="2" t="s">
        <v>15</v>
      </c>
      <c r="C794" s="2">
        <v>265</v>
      </c>
      <c r="D794" s="5" t="s">
        <v>1699</v>
      </c>
      <c r="E794" s="5" t="s">
        <v>1747</v>
      </c>
      <c r="F794" s="6">
        <v>45818</v>
      </c>
      <c r="G794" s="2">
        <v>17566</v>
      </c>
      <c r="H794" s="2">
        <v>17566</v>
      </c>
      <c r="I794" s="2">
        <v>24574</v>
      </c>
      <c r="J794" s="6" t="s">
        <v>23</v>
      </c>
      <c r="K794" s="2">
        <v>17606</v>
      </c>
      <c r="L794" s="2" t="s">
        <v>24</v>
      </c>
      <c r="M794" s="2">
        <v>1638</v>
      </c>
      <c r="N794" s="2" t="s">
        <v>27</v>
      </c>
      <c r="O794" s="2">
        <v>3406</v>
      </c>
      <c r="P794" s="2">
        <v>242</v>
      </c>
    </row>
    <row r="795" spans="1:16" x14ac:dyDescent="0.25">
      <c r="A795" s="5" t="s">
        <v>821</v>
      </c>
      <c r="B795" s="2" t="s">
        <v>1</v>
      </c>
      <c r="C795" s="2">
        <v>265</v>
      </c>
      <c r="D795" s="5" t="s">
        <v>1701</v>
      </c>
      <c r="E795" s="5" t="s">
        <v>1748</v>
      </c>
      <c r="F795" s="6">
        <v>31700</v>
      </c>
      <c r="G795" s="2">
        <v>10454</v>
      </c>
      <c r="H795" s="2">
        <v>26360</v>
      </c>
      <c r="I795" s="2">
        <v>13998</v>
      </c>
      <c r="J795" s="6" t="s">
        <v>23</v>
      </c>
      <c r="K795" s="2">
        <v>3416</v>
      </c>
      <c r="L795" s="2" t="s">
        <v>24</v>
      </c>
      <c r="M795" s="2">
        <v>17596</v>
      </c>
      <c r="N795" s="2" t="s">
        <v>27</v>
      </c>
      <c r="O795" s="2">
        <v>1638</v>
      </c>
      <c r="P795" s="2">
        <v>247</v>
      </c>
    </row>
    <row r="796" spans="1:16" x14ac:dyDescent="0.25">
      <c r="A796" s="5" t="s">
        <v>822</v>
      </c>
      <c r="B796" s="2" t="s">
        <v>3</v>
      </c>
      <c r="C796" s="2">
        <v>265</v>
      </c>
      <c r="D796" s="5" t="s">
        <v>1703</v>
      </c>
      <c r="E796" s="5" t="s">
        <v>1749</v>
      </c>
      <c r="F796" s="6">
        <v>38750</v>
      </c>
      <c r="G796" s="2">
        <v>21066</v>
      </c>
      <c r="H796" s="2">
        <v>22797</v>
      </c>
      <c r="I796" s="2">
        <v>6943</v>
      </c>
      <c r="J796" s="6" t="s">
        <v>23</v>
      </c>
      <c r="K796" s="2">
        <v>3426</v>
      </c>
      <c r="L796" s="2" t="s">
        <v>24</v>
      </c>
      <c r="M796" s="2">
        <v>1638</v>
      </c>
      <c r="N796" s="2" t="s">
        <v>27</v>
      </c>
      <c r="O796" s="2">
        <v>17586</v>
      </c>
      <c r="P796" s="2">
        <v>252</v>
      </c>
    </row>
    <row r="797" spans="1:16" x14ac:dyDescent="0.25">
      <c r="A797" s="5" t="s">
        <v>823</v>
      </c>
      <c r="B797" s="2" t="s">
        <v>15</v>
      </c>
      <c r="C797" s="2">
        <v>266</v>
      </c>
      <c r="D797" s="5" t="s">
        <v>1699</v>
      </c>
      <c r="E797" s="5" t="s">
        <v>1750</v>
      </c>
      <c r="F797" s="6">
        <v>46163</v>
      </c>
      <c r="G797" s="2">
        <v>17699</v>
      </c>
      <c r="H797" s="2">
        <v>17699</v>
      </c>
      <c r="I797" s="2">
        <v>24760</v>
      </c>
      <c r="J797" s="6" t="s">
        <v>23</v>
      </c>
      <c r="K797" s="2">
        <v>17739</v>
      </c>
      <c r="L797" s="2" t="s">
        <v>24</v>
      </c>
      <c r="M797" s="2">
        <v>1651</v>
      </c>
      <c r="N797" s="2" t="s">
        <v>27</v>
      </c>
      <c r="O797" s="2">
        <v>3432</v>
      </c>
      <c r="P797" s="2">
        <v>244</v>
      </c>
    </row>
    <row r="798" spans="1:16" x14ac:dyDescent="0.25">
      <c r="A798" s="5" t="s">
        <v>824</v>
      </c>
      <c r="B798" s="2" t="s">
        <v>1</v>
      </c>
      <c r="C798" s="2">
        <v>266</v>
      </c>
      <c r="D798" s="5" t="s">
        <v>1701</v>
      </c>
      <c r="E798" s="5" t="s">
        <v>1751</v>
      </c>
      <c r="F798" s="6">
        <v>31939</v>
      </c>
      <c r="G798" s="2">
        <v>10533</v>
      </c>
      <c r="H798" s="2">
        <v>26559</v>
      </c>
      <c r="I798" s="2">
        <v>14104</v>
      </c>
      <c r="J798" s="6" t="s">
        <v>23</v>
      </c>
      <c r="K798" s="2">
        <v>3442</v>
      </c>
      <c r="L798" s="2" t="s">
        <v>24</v>
      </c>
      <c r="M798" s="2">
        <v>17729</v>
      </c>
      <c r="N798" s="2" t="s">
        <v>27</v>
      </c>
      <c r="O798" s="2">
        <v>1651</v>
      </c>
      <c r="P798" s="2">
        <v>249</v>
      </c>
    </row>
    <row r="799" spans="1:16" x14ac:dyDescent="0.25">
      <c r="A799" s="5" t="s">
        <v>825</v>
      </c>
      <c r="B799" s="2" t="s">
        <v>3</v>
      </c>
      <c r="C799" s="2">
        <v>266</v>
      </c>
      <c r="D799" s="5" t="s">
        <v>1703</v>
      </c>
      <c r="E799" s="5" t="s">
        <v>1752</v>
      </c>
      <c r="F799" s="6">
        <v>39042</v>
      </c>
      <c r="G799" s="2">
        <v>21225</v>
      </c>
      <c r="H799" s="2">
        <v>22969</v>
      </c>
      <c r="I799" s="2">
        <v>6996</v>
      </c>
      <c r="J799" s="6" t="s">
        <v>23</v>
      </c>
      <c r="K799" s="2">
        <v>3452</v>
      </c>
      <c r="L799" s="2" t="s">
        <v>24</v>
      </c>
      <c r="M799" s="2">
        <v>1651</v>
      </c>
      <c r="N799" s="2" t="s">
        <v>27</v>
      </c>
      <c r="O799" s="2">
        <v>17719</v>
      </c>
      <c r="P799" s="2">
        <v>254</v>
      </c>
    </row>
    <row r="800" spans="1:16" x14ac:dyDescent="0.25">
      <c r="A800" s="5" t="s">
        <v>826</v>
      </c>
      <c r="B800" s="2" t="s">
        <v>15</v>
      </c>
      <c r="C800" s="2">
        <v>267</v>
      </c>
      <c r="D800" s="5" t="s">
        <v>1699</v>
      </c>
      <c r="E800" s="5" t="s">
        <v>1753</v>
      </c>
      <c r="F800" s="6">
        <v>46510</v>
      </c>
      <c r="G800" s="2">
        <v>17832</v>
      </c>
      <c r="H800" s="2">
        <v>17832</v>
      </c>
      <c r="I800" s="2">
        <v>24946</v>
      </c>
      <c r="J800" s="6" t="s">
        <v>23</v>
      </c>
      <c r="K800" s="2">
        <v>17872</v>
      </c>
      <c r="L800" s="2" t="s">
        <v>24</v>
      </c>
      <c r="M800" s="2">
        <v>1664</v>
      </c>
      <c r="N800" s="2" t="s">
        <v>27</v>
      </c>
      <c r="O800" s="2">
        <v>3458</v>
      </c>
      <c r="P800" s="2">
        <v>246</v>
      </c>
    </row>
    <row r="801" spans="1:16" x14ac:dyDescent="0.25">
      <c r="A801" s="5" t="s">
        <v>827</v>
      </c>
      <c r="B801" s="2" t="s">
        <v>1</v>
      </c>
      <c r="C801" s="2">
        <v>267</v>
      </c>
      <c r="D801" s="5" t="s">
        <v>1701</v>
      </c>
      <c r="E801" s="5" t="s">
        <v>1754</v>
      </c>
      <c r="F801" s="6">
        <v>32179</v>
      </c>
      <c r="G801" s="2">
        <v>10613</v>
      </c>
      <c r="H801" s="2">
        <v>26759</v>
      </c>
      <c r="I801" s="2">
        <v>14210</v>
      </c>
      <c r="J801" s="6" t="s">
        <v>23</v>
      </c>
      <c r="K801" s="2">
        <v>3468</v>
      </c>
      <c r="L801" s="2" t="s">
        <v>24</v>
      </c>
      <c r="M801" s="2">
        <v>17862</v>
      </c>
      <c r="N801" s="2" t="s">
        <v>27</v>
      </c>
      <c r="O801" s="2">
        <v>1664</v>
      </c>
      <c r="P801" s="2">
        <v>251</v>
      </c>
    </row>
    <row r="802" spans="1:16" x14ac:dyDescent="0.25">
      <c r="A802" s="5" t="s">
        <v>828</v>
      </c>
      <c r="B802" s="2" t="s">
        <v>3</v>
      </c>
      <c r="C802" s="2">
        <v>267</v>
      </c>
      <c r="D802" s="5" t="s">
        <v>1703</v>
      </c>
      <c r="E802" s="5" t="s">
        <v>1755</v>
      </c>
      <c r="F802" s="6">
        <v>39335</v>
      </c>
      <c r="G802" s="2">
        <v>21385</v>
      </c>
      <c r="H802" s="2">
        <v>23142</v>
      </c>
      <c r="I802" s="2">
        <v>7049</v>
      </c>
      <c r="J802" s="6" t="s">
        <v>23</v>
      </c>
      <c r="K802" s="2">
        <v>3478</v>
      </c>
      <c r="L802" s="2" t="s">
        <v>24</v>
      </c>
      <c r="M802" s="2">
        <v>1664</v>
      </c>
      <c r="N802" s="2" t="s">
        <v>27</v>
      </c>
      <c r="O802" s="2">
        <v>17852</v>
      </c>
      <c r="P802" s="2">
        <v>256</v>
      </c>
    </row>
    <row r="803" spans="1:16" x14ac:dyDescent="0.25">
      <c r="A803" s="5" t="s">
        <v>829</v>
      </c>
      <c r="B803" s="2" t="s">
        <v>15</v>
      </c>
      <c r="C803" s="2">
        <v>268</v>
      </c>
      <c r="D803" s="5" t="s">
        <v>1699</v>
      </c>
      <c r="E803" s="5" t="s">
        <v>1756</v>
      </c>
      <c r="F803" s="6">
        <v>46858</v>
      </c>
      <c r="G803" s="2">
        <v>17966</v>
      </c>
      <c r="H803" s="2">
        <v>17966</v>
      </c>
      <c r="I803" s="2">
        <v>25133</v>
      </c>
      <c r="J803" s="6" t="s">
        <v>23</v>
      </c>
      <c r="K803" s="2">
        <v>18006</v>
      </c>
      <c r="L803" s="2" t="s">
        <v>24</v>
      </c>
      <c r="M803" s="2">
        <v>1677</v>
      </c>
      <c r="N803" s="2" t="s">
        <v>27</v>
      </c>
      <c r="O803" s="2">
        <v>3484</v>
      </c>
      <c r="P803" s="2">
        <v>248</v>
      </c>
    </row>
    <row r="804" spans="1:16" x14ac:dyDescent="0.25">
      <c r="A804" s="5" t="s">
        <v>830</v>
      </c>
      <c r="B804" s="2" t="s">
        <v>1</v>
      </c>
      <c r="C804" s="2">
        <v>268</v>
      </c>
      <c r="D804" s="5" t="s">
        <v>1701</v>
      </c>
      <c r="E804" s="5" t="s">
        <v>1757</v>
      </c>
      <c r="F804" s="6">
        <v>32420</v>
      </c>
      <c r="G804" s="2">
        <v>10693</v>
      </c>
      <c r="H804" s="2">
        <v>26960</v>
      </c>
      <c r="I804" s="2">
        <v>14317</v>
      </c>
      <c r="J804" s="6" t="s">
        <v>23</v>
      </c>
      <c r="K804" s="2">
        <v>3494</v>
      </c>
      <c r="L804" s="2" t="s">
        <v>24</v>
      </c>
      <c r="M804" s="2">
        <v>17996</v>
      </c>
      <c r="N804" s="2" t="s">
        <v>27</v>
      </c>
      <c r="O804" s="2">
        <v>1677</v>
      </c>
      <c r="P804" s="2">
        <v>253</v>
      </c>
    </row>
    <row r="805" spans="1:16" x14ac:dyDescent="0.25">
      <c r="A805" s="5" t="s">
        <v>831</v>
      </c>
      <c r="B805" s="2" t="s">
        <v>3</v>
      </c>
      <c r="C805" s="2">
        <v>268</v>
      </c>
      <c r="D805" s="5" t="s">
        <v>1703</v>
      </c>
      <c r="E805" s="5" t="s">
        <v>1758</v>
      </c>
      <c r="F805" s="6">
        <v>39629</v>
      </c>
      <c r="G805" s="2">
        <v>21545</v>
      </c>
      <c r="H805" s="2">
        <v>23316</v>
      </c>
      <c r="I805" s="2">
        <v>7102</v>
      </c>
      <c r="J805" s="6" t="s">
        <v>23</v>
      </c>
      <c r="K805" s="2">
        <v>3504</v>
      </c>
      <c r="L805" s="2" t="s">
        <v>24</v>
      </c>
      <c r="M805" s="2">
        <v>1677</v>
      </c>
      <c r="N805" s="2" t="s">
        <v>27</v>
      </c>
      <c r="O805" s="2">
        <v>17986</v>
      </c>
      <c r="P805" s="2">
        <v>258</v>
      </c>
    </row>
    <row r="806" spans="1:16" x14ac:dyDescent="0.25">
      <c r="A806" s="5" t="s">
        <v>832</v>
      </c>
      <c r="B806" s="2" t="s">
        <v>15</v>
      </c>
      <c r="C806" s="2">
        <v>269</v>
      </c>
      <c r="D806" s="5" t="s">
        <v>1699</v>
      </c>
      <c r="E806" s="5" t="s">
        <v>1759</v>
      </c>
      <c r="F806" s="6">
        <v>47207</v>
      </c>
      <c r="G806" s="2">
        <v>18100</v>
      </c>
      <c r="H806" s="2">
        <v>18100</v>
      </c>
      <c r="I806" s="2">
        <v>25321</v>
      </c>
      <c r="J806" s="6" t="s">
        <v>23</v>
      </c>
      <c r="K806" s="2">
        <v>18140</v>
      </c>
      <c r="L806" s="2" t="s">
        <v>24</v>
      </c>
      <c r="M806" s="2">
        <v>1690</v>
      </c>
      <c r="N806" s="2" t="s">
        <v>27</v>
      </c>
      <c r="O806" s="2">
        <v>3510</v>
      </c>
      <c r="P806" s="2">
        <v>250</v>
      </c>
    </row>
    <row r="807" spans="1:16" x14ac:dyDescent="0.25">
      <c r="A807" s="5" t="s">
        <v>833</v>
      </c>
      <c r="B807" s="2" t="s">
        <v>1</v>
      </c>
      <c r="C807" s="2">
        <v>269</v>
      </c>
      <c r="D807" s="5" t="s">
        <v>1701</v>
      </c>
      <c r="E807" s="5" t="s">
        <v>1760</v>
      </c>
      <c r="F807" s="6">
        <v>32662</v>
      </c>
      <c r="G807" s="2">
        <v>10773</v>
      </c>
      <c r="H807" s="2">
        <v>27161</v>
      </c>
      <c r="I807" s="2">
        <v>14424</v>
      </c>
      <c r="J807" s="6" t="s">
        <v>23</v>
      </c>
      <c r="K807" s="2">
        <v>3520</v>
      </c>
      <c r="L807" s="2" t="s">
        <v>24</v>
      </c>
      <c r="M807" s="2">
        <v>18130</v>
      </c>
      <c r="N807" s="2" t="s">
        <v>27</v>
      </c>
      <c r="O807" s="2">
        <v>1690</v>
      </c>
      <c r="P807" s="2">
        <v>255</v>
      </c>
    </row>
    <row r="808" spans="1:16" x14ac:dyDescent="0.25">
      <c r="A808" s="5" t="s">
        <v>834</v>
      </c>
      <c r="B808" s="2" t="s">
        <v>3</v>
      </c>
      <c r="C808" s="2">
        <v>269</v>
      </c>
      <c r="D808" s="5" t="s">
        <v>1703</v>
      </c>
      <c r="E808" s="5" t="s">
        <v>1761</v>
      </c>
      <c r="F808" s="6">
        <v>39924</v>
      </c>
      <c r="G808" s="2">
        <v>21706</v>
      </c>
      <c r="H808" s="2">
        <v>23490</v>
      </c>
      <c r="I808" s="2">
        <v>7155</v>
      </c>
      <c r="J808" s="6" t="s">
        <v>23</v>
      </c>
      <c r="K808" s="2">
        <v>3530</v>
      </c>
      <c r="L808" s="2" t="s">
        <v>24</v>
      </c>
      <c r="M808" s="2">
        <v>1690</v>
      </c>
      <c r="N808" s="2" t="s">
        <v>27</v>
      </c>
      <c r="O808" s="2">
        <v>18120</v>
      </c>
      <c r="P808" s="2">
        <v>260</v>
      </c>
    </row>
    <row r="809" spans="1:16" x14ac:dyDescent="0.25">
      <c r="A809" s="5" t="s">
        <v>835</v>
      </c>
      <c r="B809" s="2" t="s">
        <v>15</v>
      </c>
      <c r="C809" s="2">
        <v>270</v>
      </c>
      <c r="D809" s="5" t="s">
        <v>1699</v>
      </c>
      <c r="E809" s="5" t="s">
        <v>1762</v>
      </c>
      <c r="F809" s="6">
        <v>47558</v>
      </c>
      <c r="G809" s="2">
        <v>18235</v>
      </c>
      <c r="H809" s="2">
        <v>18235</v>
      </c>
      <c r="I809" s="2">
        <v>25510</v>
      </c>
      <c r="J809" s="6" t="s">
        <v>23</v>
      </c>
      <c r="K809" s="2">
        <v>18275</v>
      </c>
      <c r="L809" s="2" t="s">
        <v>24</v>
      </c>
      <c r="M809" s="2">
        <v>1703</v>
      </c>
      <c r="N809" s="2" t="s">
        <v>27</v>
      </c>
      <c r="O809" s="2">
        <v>3537</v>
      </c>
      <c r="P809" s="2">
        <v>252</v>
      </c>
    </row>
    <row r="810" spans="1:16" x14ac:dyDescent="0.25">
      <c r="A810" s="5" t="s">
        <v>836</v>
      </c>
      <c r="B810" s="2" t="s">
        <v>1</v>
      </c>
      <c r="C810" s="2">
        <v>270</v>
      </c>
      <c r="D810" s="5" t="s">
        <v>1701</v>
      </c>
      <c r="E810" s="5" t="s">
        <v>1763</v>
      </c>
      <c r="F810" s="6">
        <v>32905</v>
      </c>
      <c r="G810" s="2">
        <v>10854</v>
      </c>
      <c r="H810" s="2">
        <v>27363</v>
      </c>
      <c r="I810" s="2">
        <v>14532</v>
      </c>
      <c r="J810" s="6" t="s">
        <v>23</v>
      </c>
      <c r="K810" s="2">
        <v>3547</v>
      </c>
      <c r="L810" s="2" t="s">
        <v>24</v>
      </c>
      <c r="M810" s="2">
        <v>18265</v>
      </c>
      <c r="N810" s="2" t="s">
        <v>27</v>
      </c>
      <c r="O810" s="2">
        <v>1703</v>
      </c>
      <c r="P810" s="2">
        <v>257</v>
      </c>
    </row>
    <row r="811" spans="1:16" x14ac:dyDescent="0.25">
      <c r="A811" s="5" t="s">
        <v>837</v>
      </c>
      <c r="B811" s="2" t="s">
        <v>3</v>
      </c>
      <c r="C811" s="2">
        <v>270</v>
      </c>
      <c r="D811" s="5" t="s">
        <v>1703</v>
      </c>
      <c r="E811" s="5" t="s">
        <v>1764</v>
      </c>
      <c r="F811" s="6">
        <v>40221</v>
      </c>
      <c r="G811" s="2">
        <v>21868</v>
      </c>
      <c r="H811" s="2">
        <v>23665</v>
      </c>
      <c r="I811" s="2">
        <v>7209</v>
      </c>
      <c r="J811" s="6" t="s">
        <v>23</v>
      </c>
      <c r="K811" s="2">
        <v>3557</v>
      </c>
      <c r="L811" s="2" t="s">
        <v>24</v>
      </c>
      <c r="M811" s="2">
        <v>1703</v>
      </c>
      <c r="N811" s="2" t="s">
        <v>27</v>
      </c>
      <c r="O811" s="2">
        <v>18255</v>
      </c>
      <c r="P811" s="2">
        <v>262</v>
      </c>
    </row>
    <row r="812" spans="1:16" x14ac:dyDescent="0.25">
      <c r="A812" s="5" t="s">
        <v>838</v>
      </c>
      <c r="B812" s="2" t="s">
        <v>15</v>
      </c>
      <c r="C812" s="2">
        <v>271</v>
      </c>
      <c r="D812" s="5" t="s">
        <v>1699</v>
      </c>
      <c r="E812" s="5" t="s">
        <v>1765</v>
      </c>
      <c r="F812" s="6">
        <v>47910</v>
      </c>
      <c r="G812" s="2">
        <v>18370</v>
      </c>
      <c r="H812" s="2">
        <v>18370</v>
      </c>
      <c r="I812" s="2">
        <v>25699</v>
      </c>
      <c r="J812" s="6" t="s">
        <v>23</v>
      </c>
      <c r="K812" s="2">
        <v>18410</v>
      </c>
      <c r="L812" s="2" t="s">
        <v>24</v>
      </c>
      <c r="M812" s="2">
        <v>1716</v>
      </c>
      <c r="N812" s="2" t="s">
        <v>27</v>
      </c>
      <c r="O812" s="2">
        <v>3564</v>
      </c>
      <c r="P812" s="2">
        <v>254</v>
      </c>
    </row>
    <row r="813" spans="1:16" x14ac:dyDescent="0.25">
      <c r="A813" s="5" t="s">
        <v>839</v>
      </c>
      <c r="B813" s="2" t="s">
        <v>1</v>
      </c>
      <c r="C813" s="2">
        <v>271</v>
      </c>
      <c r="D813" s="5" t="s">
        <v>1701</v>
      </c>
      <c r="E813" s="5" t="s">
        <v>1766</v>
      </c>
      <c r="F813" s="6">
        <v>33148</v>
      </c>
      <c r="G813" s="2">
        <v>10935</v>
      </c>
      <c r="H813" s="2">
        <v>27566</v>
      </c>
      <c r="I813" s="2">
        <v>14640</v>
      </c>
      <c r="J813" s="6" t="s">
        <v>23</v>
      </c>
      <c r="K813" s="2">
        <v>3574</v>
      </c>
      <c r="L813" s="2" t="s">
        <v>24</v>
      </c>
      <c r="M813" s="2">
        <v>18400</v>
      </c>
      <c r="N813" s="2" t="s">
        <v>27</v>
      </c>
      <c r="O813" s="2">
        <v>1716</v>
      </c>
      <c r="P813" s="2">
        <v>259</v>
      </c>
    </row>
    <row r="814" spans="1:16" x14ac:dyDescent="0.25">
      <c r="A814" s="5" t="s">
        <v>840</v>
      </c>
      <c r="B814" s="2" t="s">
        <v>3</v>
      </c>
      <c r="C814" s="2">
        <v>271</v>
      </c>
      <c r="D814" s="5" t="s">
        <v>1703</v>
      </c>
      <c r="E814" s="5" t="s">
        <v>1767</v>
      </c>
      <c r="F814" s="6">
        <v>40519</v>
      </c>
      <c r="G814" s="2">
        <v>22030</v>
      </c>
      <c r="H814" s="2">
        <v>23841</v>
      </c>
      <c r="I814" s="2">
        <v>7263</v>
      </c>
      <c r="J814" s="6" t="s">
        <v>23</v>
      </c>
      <c r="K814" s="2">
        <v>3584</v>
      </c>
      <c r="L814" s="2" t="s">
        <v>24</v>
      </c>
      <c r="M814" s="2">
        <v>1716</v>
      </c>
      <c r="N814" s="2" t="s">
        <v>27</v>
      </c>
      <c r="O814" s="2">
        <v>18390</v>
      </c>
      <c r="P814" s="2">
        <v>264</v>
      </c>
    </row>
    <row r="815" spans="1:16" x14ac:dyDescent="0.25">
      <c r="A815" s="5" t="s">
        <v>841</v>
      </c>
      <c r="B815" s="2" t="s">
        <v>15</v>
      </c>
      <c r="C815" s="2">
        <v>272</v>
      </c>
      <c r="D815" s="5" t="s">
        <v>1699</v>
      </c>
      <c r="E815" s="5" t="s">
        <v>1768</v>
      </c>
      <c r="F815" s="6">
        <v>48263</v>
      </c>
      <c r="G815" s="2">
        <v>18506</v>
      </c>
      <c r="H815" s="2">
        <v>18506</v>
      </c>
      <c r="I815" s="2">
        <v>25889</v>
      </c>
      <c r="J815" s="6" t="s">
        <v>23</v>
      </c>
      <c r="K815" s="2">
        <v>18546</v>
      </c>
      <c r="L815" s="2" t="s">
        <v>24</v>
      </c>
      <c r="M815" s="2">
        <v>1729</v>
      </c>
      <c r="N815" s="2" t="s">
        <v>27</v>
      </c>
      <c r="O815" s="2">
        <v>3591</v>
      </c>
      <c r="P815" s="2">
        <v>256</v>
      </c>
    </row>
    <row r="816" spans="1:16" x14ac:dyDescent="0.25">
      <c r="A816" s="5" t="s">
        <v>842</v>
      </c>
      <c r="B816" s="2" t="s">
        <v>1</v>
      </c>
      <c r="C816" s="2">
        <v>272</v>
      </c>
      <c r="D816" s="5" t="s">
        <v>1701</v>
      </c>
      <c r="E816" s="5" t="s">
        <v>1769</v>
      </c>
      <c r="F816" s="6">
        <v>33392</v>
      </c>
      <c r="G816" s="2">
        <v>11016</v>
      </c>
      <c r="H816" s="2">
        <v>27770</v>
      </c>
      <c r="I816" s="2">
        <v>14748</v>
      </c>
      <c r="J816" s="6" t="s">
        <v>23</v>
      </c>
      <c r="K816" s="2">
        <v>3601</v>
      </c>
      <c r="L816" s="2" t="s">
        <v>24</v>
      </c>
      <c r="M816" s="2">
        <v>18536</v>
      </c>
      <c r="N816" s="2" t="s">
        <v>27</v>
      </c>
      <c r="O816" s="2">
        <v>1729</v>
      </c>
      <c r="P816" s="2">
        <v>261</v>
      </c>
    </row>
    <row r="817" spans="1:16" x14ac:dyDescent="0.25">
      <c r="A817" s="5" t="s">
        <v>843</v>
      </c>
      <c r="B817" s="2" t="s">
        <v>3</v>
      </c>
      <c r="C817" s="2">
        <v>272</v>
      </c>
      <c r="D817" s="5" t="s">
        <v>1703</v>
      </c>
      <c r="E817" s="5" t="s">
        <v>1770</v>
      </c>
      <c r="F817" s="6">
        <v>40818</v>
      </c>
      <c r="G817" s="2">
        <v>22193</v>
      </c>
      <c r="H817" s="2">
        <v>24017</v>
      </c>
      <c r="I817" s="2">
        <v>7317</v>
      </c>
      <c r="J817" s="6" t="s">
        <v>23</v>
      </c>
      <c r="K817" s="2">
        <v>3611</v>
      </c>
      <c r="L817" s="2" t="s">
        <v>24</v>
      </c>
      <c r="M817" s="2">
        <v>1729</v>
      </c>
      <c r="N817" s="2" t="s">
        <v>27</v>
      </c>
      <c r="O817" s="2">
        <v>18526</v>
      </c>
      <c r="P817" s="2">
        <v>266</v>
      </c>
    </row>
    <row r="818" spans="1:16" x14ac:dyDescent="0.25">
      <c r="A818" s="5" t="s">
        <v>844</v>
      </c>
      <c r="B818" s="2" t="s">
        <v>15</v>
      </c>
      <c r="C818" s="2">
        <v>273</v>
      </c>
      <c r="D818" s="5" t="s">
        <v>1699</v>
      </c>
      <c r="E818" s="5" t="s">
        <v>1771</v>
      </c>
      <c r="F818" s="6">
        <v>48617</v>
      </c>
      <c r="G818" s="2">
        <v>18642</v>
      </c>
      <c r="H818" s="2">
        <v>18642</v>
      </c>
      <c r="I818" s="2">
        <v>26080</v>
      </c>
      <c r="J818" s="6" t="s">
        <v>23</v>
      </c>
      <c r="K818" s="2">
        <v>18682</v>
      </c>
      <c r="L818" s="2" t="s">
        <v>24</v>
      </c>
      <c r="M818" s="2">
        <v>1742</v>
      </c>
      <c r="N818" s="2" t="s">
        <v>27</v>
      </c>
      <c r="O818" s="2">
        <v>3618</v>
      </c>
      <c r="P818" s="2">
        <v>258</v>
      </c>
    </row>
    <row r="819" spans="1:16" x14ac:dyDescent="0.25">
      <c r="A819" s="5" t="s">
        <v>845</v>
      </c>
      <c r="B819" s="2" t="s">
        <v>1</v>
      </c>
      <c r="C819" s="2">
        <v>273</v>
      </c>
      <c r="D819" s="5" t="s">
        <v>1701</v>
      </c>
      <c r="E819" s="5" t="s">
        <v>1772</v>
      </c>
      <c r="F819" s="6">
        <v>33637</v>
      </c>
      <c r="G819" s="2">
        <v>11097</v>
      </c>
      <c r="H819" s="2">
        <v>27974</v>
      </c>
      <c r="I819" s="2">
        <v>14857</v>
      </c>
      <c r="J819" s="6" t="s">
        <v>23</v>
      </c>
      <c r="K819" s="2">
        <v>3628</v>
      </c>
      <c r="L819" s="2" t="s">
        <v>24</v>
      </c>
      <c r="M819" s="2">
        <v>18672</v>
      </c>
      <c r="N819" s="2" t="s">
        <v>27</v>
      </c>
      <c r="O819" s="2">
        <v>1742</v>
      </c>
      <c r="P819" s="2">
        <v>263</v>
      </c>
    </row>
    <row r="820" spans="1:16" x14ac:dyDescent="0.25">
      <c r="A820" s="5" t="s">
        <v>846</v>
      </c>
      <c r="B820" s="2" t="s">
        <v>3</v>
      </c>
      <c r="C820" s="2">
        <v>273</v>
      </c>
      <c r="D820" s="5" t="s">
        <v>1703</v>
      </c>
      <c r="E820" s="5" t="s">
        <v>1773</v>
      </c>
      <c r="F820" s="6">
        <v>41118</v>
      </c>
      <c r="G820" s="2">
        <v>22356</v>
      </c>
      <c r="H820" s="2">
        <v>24194</v>
      </c>
      <c r="I820" s="2">
        <v>7371</v>
      </c>
      <c r="J820" s="6" t="s">
        <v>23</v>
      </c>
      <c r="K820" s="2">
        <v>3638</v>
      </c>
      <c r="L820" s="2" t="s">
        <v>24</v>
      </c>
      <c r="M820" s="2">
        <v>1742</v>
      </c>
      <c r="N820" s="2" t="s">
        <v>27</v>
      </c>
      <c r="O820" s="2">
        <v>18662</v>
      </c>
      <c r="P820" s="2">
        <v>268</v>
      </c>
    </row>
    <row r="821" spans="1:16" x14ac:dyDescent="0.25">
      <c r="A821" s="5" t="s">
        <v>847</v>
      </c>
      <c r="B821" s="2" t="s">
        <v>15</v>
      </c>
      <c r="C821" s="2">
        <v>274</v>
      </c>
      <c r="D821" s="5" t="s">
        <v>1699</v>
      </c>
      <c r="E821" s="5" t="s">
        <v>1774</v>
      </c>
      <c r="F821" s="6">
        <v>48973</v>
      </c>
      <c r="G821" s="2">
        <v>18779</v>
      </c>
      <c r="H821" s="2">
        <v>18779</v>
      </c>
      <c r="I821" s="2">
        <v>26271</v>
      </c>
      <c r="J821" s="6" t="s">
        <v>23</v>
      </c>
      <c r="K821" s="2">
        <v>18819</v>
      </c>
      <c r="L821" s="2" t="s">
        <v>24</v>
      </c>
      <c r="M821" s="2">
        <v>1755</v>
      </c>
      <c r="N821" s="2" t="s">
        <v>27</v>
      </c>
      <c r="O821" s="2">
        <v>3645</v>
      </c>
      <c r="P821" s="2">
        <v>260</v>
      </c>
    </row>
    <row r="822" spans="1:16" x14ac:dyDescent="0.25">
      <c r="A822" s="5" t="s">
        <v>848</v>
      </c>
      <c r="B822" s="2" t="s">
        <v>1</v>
      </c>
      <c r="C822" s="2">
        <v>274</v>
      </c>
      <c r="D822" s="5" t="s">
        <v>1701</v>
      </c>
      <c r="E822" s="5" t="s">
        <v>1775</v>
      </c>
      <c r="F822" s="6">
        <v>33883</v>
      </c>
      <c r="G822" s="2">
        <v>11179</v>
      </c>
      <c r="H822" s="2">
        <v>28179</v>
      </c>
      <c r="I822" s="2">
        <v>14966</v>
      </c>
      <c r="J822" s="6" t="s">
        <v>23</v>
      </c>
      <c r="K822" s="2">
        <v>3655</v>
      </c>
      <c r="L822" s="2" t="s">
        <v>24</v>
      </c>
      <c r="M822" s="2">
        <v>18809</v>
      </c>
      <c r="N822" s="2" t="s">
        <v>27</v>
      </c>
      <c r="O822" s="2">
        <v>1755</v>
      </c>
      <c r="P822" s="2">
        <v>265</v>
      </c>
    </row>
    <row r="823" spans="1:16" x14ac:dyDescent="0.25">
      <c r="A823" s="5" t="s">
        <v>849</v>
      </c>
      <c r="B823" s="2" t="s">
        <v>3</v>
      </c>
      <c r="C823" s="2">
        <v>274</v>
      </c>
      <c r="D823" s="5" t="s">
        <v>1703</v>
      </c>
      <c r="E823" s="5" t="s">
        <v>1776</v>
      </c>
      <c r="F823" s="6">
        <v>41419</v>
      </c>
      <c r="G823" s="2">
        <v>22520</v>
      </c>
      <c r="H823" s="2">
        <v>24372</v>
      </c>
      <c r="I823" s="2">
        <v>7425</v>
      </c>
      <c r="J823" s="6" t="s">
        <v>23</v>
      </c>
      <c r="K823" s="2">
        <v>3665</v>
      </c>
      <c r="L823" s="2" t="s">
        <v>24</v>
      </c>
      <c r="M823" s="2">
        <v>1755</v>
      </c>
      <c r="N823" s="2" t="s">
        <v>27</v>
      </c>
      <c r="O823" s="2">
        <v>18799</v>
      </c>
      <c r="P823" s="2">
        <v>270</v>
      </c>
    </row>
    <row r="824" spans="1:16" x14ac:dyDescent="0.25">
      <c r="A824" s="5" t="s">
        <v>850</v>
      </c>
      <c r="B824" s="2" t="s">
        <v>15</v>
      </c>
      <c r="C824" s="2">
        <v>275</v>
      </c>
      <c r="D824" s="5" t="s">
        <v>1777</v>
      </c>
      <c r="E824" s="5" t="s">
        <v>1778</v>
      </c>
      <c r="F824" s="6">
        <v>49330</v>
      </c>
      <c r="G824" s="2">
        <v>18916</v>
      </c>
      <c r="H824" s="2">
        <v>18916</v>
      </c>
      <c r="I824" s="2">
        <v>26463</v>
      </c>
      <c r="J824" s="6" t="s">
        <v>23</v>
      </c>
      <c r="K824" s="2">
        <v>18956</v>
      </c>
      <c r="L824" s="2" t="s">
        <v>24</v>
      </c>
      <c r="M824" s="2">
        <v>1768</v>
      </c>
      <c r="N824" s="2" t="s">
        <v>27</v>
      </c>
      <c r="O824" s="2">
        <v>3672</v>
      </c>
      <c r="P824" s="2">
        <v>262</v>
      </c>
    </row>
    <row r="825" spans="1:16" x14ac:dyDescent="0.25">
      <c r="A825" s="5" t="s">
        <v>851</v>
      </c>
      <c r="B825" s="2" t="s">
        <v>1</v>
      </c>
      <c r="C825" s="2">
        <v>275</v>
      </c>
      <c r="D825" s="5" t="s">
        <v>1777</v>
      </c>
      <c r="E825" s="5" t="s">
        <v>1779</v>
      </c>
      <c r="F825" s="6">
        <v>34130</v>
      </c>
      <c r="G825" s="2">
        <v>11261</v>
      </c>
      <c r="H825" s="2">
        <v>28385</v>
      </c>
      <c r="I825" s="2">
        <v>15076</v>
      </c>
      <c r="J825" s="6" t="s">
        <v>23</v>
      </c>
      <c r="K825" s="2">
        <v>3682</v>
      </c>
      <c r="L825" s="2" t="s">
        <v>24</v>
      </c>
      <c r="M825" s="2">
        <v>18946</v>
      </c>
      <c r="N825" s="2" t="s">
        <v>27</v>
      </c>
      <c r="O825" s="2">
        <v>1768</v>
      </c>
      <c r="P825" s="2">
        <v>267</v>
      </c>
    </row>
    <row r="826" spans="1:16" x14ac:dyDescent="0.25">
      <c r="A826" s="5" t="s">
        <v>852</v>
      </c>
      <c r="B826" s="2" t="s">
        <v>3</v>
      </c>
      <c r="C826" s="2">
        <v>275</v>
      </c>
      <c r="D826" s="5" t="s">
        <v>1777</v>
      </c>
      <c r="E826" s="5" t="s">
        <v>1780</v>
      </c>
      <c r="F826" s="6">
        <v>41721</v>
      </c>
      <c r="G826" s="2">
        <v>22685</v>
      </c>
      <c r="H826" s="2">
        <v>24550</v>
      </c>
      <c r="I826" s="2">
        <v>7480</v>
      </c>
      <c r="J826" s="6" t="s">
        <v>23</v>
      </c>
      <c r="K826" s="2">
        <v>3692</v>
      </c>
      <c r="L826" s="2" t="s">
        <v>24</v>
      </c>
      <c r="M826" s="2">
        <v>1768</v>
      </c>
      <c r="N826" s="2" t="s">
        <v>27</v>
      </c>
      <c r="O826" s="2">
        <v>18936</v>
      </c>
      <c r="P826" s="2">
        <v>272</v>
      </c>
    </row>
    <row r="827" spans="1:16" x14ac:dyDescent="0.25">
      <c r="A827" s="5" t="s">
        <v>853</v>
      </c>
      <c r="B827" s="2" t="s">
        <v>15</v>
      </c>
      <c r="C827" s="2">
        <v>276</v>
      </c>
      <c r="D827" s="5" t="s">
        <v>1777</v>
      </c>
      <c r="E827" s="5" t="s">
        <v>1781</v>
      </c>
      <c r="F827" s="6">
        <v>49688</v>
      </c>
      <c r="G827" s="2">
        <v>19054</v>
      </c>
      <c r="H827" s="2">
        <v>19054</v>
      </c>
      <c r="I827" s="2">
        <v>26656</v>
      </c>
      <c r="J827" s="6" t="s">
        <v>23</v>
      </c>
      <c r="K827" s="2">
        <v>19094</v>
      </c>
      <c r="L827" s="2" t="s">
        <v>24</v>
      </c>
      <c r="M827" s="2">
        <v>1781</v>
      </c>
      <c r="N827" s="2" t="s">
        <v>27</v>
      </c>
      <c r="O827" s="2">
        <v>3699</v>
      </c>
      <c r="P827" s="2">
        <v>264</v>
      </c>
    </row>
    <row r="828" spans="1:16" x14ac:dyDescent="0.25">
      <c r="A828" s="5" t="s">
        <v>854</v>
      </c>
      <c r="B828" s="2" t="s">
        <v>1</v>
      </c>
      <c r="C828" s="2">
        <v>276</v>
      </c>
      <c r="D828" s="5" t="s">
        <v>1777</v>
      </c>
      <c r="E828" s="5" t="s">
        <v>1782</v>
      </c>
      <c r="F828" s="6">
        <v>34378</v>
      </c>
      <c r="G828" s="2">
        <v>11343</v>
      </c>
      <c r="H828" s="2">
        <v>28592</v>
      </c>
      <c r="I828" s="2">
        <v>15186</v>
      </c>
      <c r="J828" s="6" t="s">
        <v>23</v>
      </c>
      <c r="K828" s="2">
        <v>3709</v>
      </c>
      <c r="L828" s="2" t="s">
        <v>24</v>
      </c>
      <c r="M828" s="2">
        <v>19084</v>
      </c>
      <c r="N828" s="2" t="s">
        <v>27</v>
      </c>
      <c r="O828" s="2">
        <v>1781</v>
      </c>
      <c r="P828" s="2">
        <v>269</v>
      </c>
    </row>
    <row r="829" spans="1:16" x14ac:dyDescent="0.25">
      <c r="A829" s="5" t="s">
        <v>855</v>
      </c>
      <c r="B829" s="2" t="s">
        <v>3</v>
      </c>
      <c r="C829" s="2">
        <v>276</v>
      </c>
      <c r="D829" s="5" t="s">
        <v>1777</v>
      </c>
      <c r="E829" s="5" t="s">
        <v>1783</v>
      </c>
      <c r="F829" s="6">
        <v>42024</v>
      </c>
      <c r="G829" s="2">
        <v>22850</v>
      </c>
      <c r="H829" s="2">
        <v>24729</v>
      </c>
      <c r="I829" s="2">
        <v>7535</v>
      </c>
      <c r="J829" s="6" t="s">
        <v>23</v>
      </c>
      <c r="K829" s="2">
        <v>3719</v>
      </c>
      <c r="L829" s="2" t="s">
        <v>24</v>
      </c>
      <c r="M829" s="2">
        <v>1781</v>
      </c>
      <c r="N829" s="2" t="s">
        <v>27</v>
      </c>
      <c r="O829" s="2">
        <v>19074</v>
      </c>
      <c r="P829" s="2">
        <v>274</v>
      </c>
    </row>
    <row r="830" spans="1:16" x14ac:dyDescent="0.25">
      <c r="A830" s="5" t="s">
        <v>856</v>
      </c>
      <c r="B830" s="2" t="s">
        <v>15</v>
      </c>
      <c r="C830" s="2">
        <v>277</v>
      </c>
      <c r="D830" s="5" t="s">
        <v>1777</v>
      </c>
      <c r="E830" s="5" t="s">
        <v>1784</v>
      </c>
      <c r="F830" s="6">
        <v>50048</v>
      </c>
      <c r="G830" s="2">
        <v>19192</v>
      </c>
      <c r="H830" s="2">
        <v>19192</v>
      </c>
      <c r="I830" s="2">
        <v>26849</v>
      </c>
      <c r="J830" s="6" t="s">
        <v>23</v>
      </c>
      <c r="K830" s="2">
        <v>19232</v>
      </c>
      <c r="L830" s="2" t="s">
        <v>24</v>
      </c>
      <c r="M830" s="2">
        <v>1794</v>
      </c>
      <c r="N830" s="2" t="s">
        <v>27</v>
      </c>
      <c r="O830" s="2">
        <v>3726</v>
      </c>
      <c r="P830" s="2">
        <v>266</v>
      </c>
    </row>
    <row r="831" spans="1:16" x14ac:dyDescent="0.25">
      <c r="A831" s="5" t="s">
        <v>857</v>
      </c>
      <c r="B831" s="2" t="s">
        <v>1</v>
      </c>
      <c r="C831" s="2">
        <v>277</v>
      </c>
      <c r="D831" s="5" t="s">
        <v>1777</v>
      </c>
      <c r="E831" s="5" t="s">
        <v>1785</v>
      </c>
      <c r="F831" s="6">
        <v>34627</v>
      </c>
      <c r="G831" s="2">
        <v>11426</v>
      </c>
      <c r="H831" s="2">
        <v>28799</v>
      </c>
      <c r="I831" s="2">
        <v>15296</v>
      </c>
      <c r="J831" s="6" t="s">
        <v>23</v>
      </c>
      <c r="K831" s="2">
        <v>3736</v>
      </c>
      <c r="L831" s="2" t="s">
        <v>24</v>
      </c>
      <c r="M831" s="2">
        <v>19222</v>
      </c>
      <c r="N831" s="2" t="s">
        <v>27</v>
      </c>
      <c r="O831" s="2">
        <v>1794</v>
      </c>
      <c r="P831" s="2">
        <v>271</v>
      </c>
    </row>
    <row r="832" spans="1:16" x14ac:dyDescent="0.25">
      <c r="A832" s="5" t="s">
        <v>858</v>
      </c>
      <c r="B832" s="2" t="s">
        <v>3</v>
      </c>
      <c r="C832" s="2">
        <v>277</v>
      </c>
      <c r="D832" s="5" t="s">
        <v>1777</v>
      </c>
      <c r="E832" s="5" t="s">
        <v>1786</v>
      </c>
      <c r="F832" s="6">
        <v>42328</v>
      </c>
      <c r="G832" s="2">
        <v>23016</v>
      </c>
      <c r="H832" s="2">
        <v>24909</v>
      </c>
      <c r="I832" s="2">
        <v>7590</v>
      </c>
      <c r="J832" s="6" t="s">
        <v>23</v>
      </c>
      <c r="K832" s="2">
        <v>3746</v>
      </c>
      <c r="L832" s="2" t="s">
        <v>24</v>
      </c>
      <c r="M832" s="2">
        <v>1794</v>
      </c>
      <c r="N832" s="2" t="s">
        <v>27</v>
      </c>
      <c r="O832" s="2">
        <v>19212</v>
      </c>
      <c r="P832" s="2">
        <v>276</v>
      </c>
    </row>
    <row r="833" spans="1:16" x14ac:dyDescent="0.25">
      <c r="A833" s="5" t="s">
        <v>859</v>
      </c>
      <c r="B833" s="2" t="s">
        <v>15</v>
      </c>
      <c r="C833" s="2">
        <v>278</v>
      </c>
      <c r="D833" s="5" t="s">
        <v>1777</v>
      </c>
      <c r="E833" s="5" t="s">
        <v>1787</v>
      </c>
      <c r="F833" s="6">
        <v>50409</v>
      </c>
      <c r="G833" s="2">
        <v>19331</v>
      </c>
      <c r="H833" s="2">
        <v>19331</v>
      </c>
      <c r="I833" s="2">
        <v>27043</v>
      </c>
      <c r="J833" s="6" t="s">
        <v>23</v>
      </c>
      <c r="K833" s="2">
        <v>19371</v>
      </c>
      <c r="L833" s="2" t="s">
        <v>24</v>
      </c>
      <c r="M833" s="2">
        <v>1807</v>
      </c>
      <c r="N833" s="2" t="s">
        <v>27</v>
      </c>
      <c r="O833" s="2">
        <v>3753</v>
      </c>
      <c r="P833" s="2">
        <v>268</v>
      </c>
    </row>
    <row r="834" spans="1:16" x14ac:dyDescent="0.25">
      <c r="A834" s="5" t="s">
        <v>860</v>
      </c>
      <c r="B834" s="2" t="s">
        <v>1</v>
      </c>
      <c r="C834" s="2">
        <v>278</v>
      </c>
      <c r="D834" s="5" t="s">
        <v>1777</v>
      </c>
      <c r="E834" s="5" t="s">
        <v>1788</v>
      </c>
      <c r="F834" s="6">
        <v>34877</v>
      </c>
      <c r="G834" s="2">
        <v>11509</v>
      </c>
      <c r="H834" s="2">
        <v>29007</v>
      </c>
      <c r="I834" s="2">
        <v>15407</v>
      </c>
      <c r="J834" s="6" t="s">
        <v>23</v>
      </c>
      <c r="K834" s="2">
        <v>3763</v>
      </c>
      <c r="L834" s="2" t="s">
        <v>24</v>
      </c>
      <c r="M834" s="2">
        <v>19361</v>
      </c>
      <c r="N834" s="2" t="s">
        <v>27</v>
      </c>
      <c r="O834" s="2">
        <v>1807</v>
      </c>
      <c r="P834" s="2">
        <v>273</v>
      </c>
    </row>
    <row r="835" spans="1:16" x14ac:dyDescent="0.25">
      <c r="A835" s="5" t="s">
        <v>861</v>
      </c>
      <c r="B835" s="2" t="s">
        <v>3</v>
      </c>
      <c r="C835" s="2">
        <v>278</v>
      </c>
      <c r="D835" s="5" t="s">
        <v>1777</v>
      </c>
      <c r="E835" s="5" t="s">
        <v>1789</v>
      </c>
      <c r="F835" s="6">
        <v>42633</v>
      </c>
      <c r="G835" s="2">
        <v>23182</v>
      </c>
      <c r="H835" s="2">
        <v>25089</v>
      </c>
      <c r="I835" s="2">
        <v>7645</v>
      </c>
      <c r="J835" s="6" t="s">
        <v>23</v>
      </c>
      <c r="K835" s="2">
        <v>3773</v>
      </c>
      <c r="L835" s="2" t="s">
        <v>24</v>
      </c>
      <c r="M835" s="2">
        <v>1807</v>
      </c>
      <c r="N835" s="2" t="s">
        <v>27</v>
      </c>
      <c r="O835" s="2">
        <v>19351</v>
      </c>
      <c r="P835" s="2">
        <v>278</v>
      </c>
    </row>
    <row r="836" spans="1:16" x14ac:dyDescent="0.25">
      <c r="A836" s="5" t="s">
        <v>862</v>
      </c>
      <c r="B836" s="2" t="s">
        <v>15</v>
      </c>
      <c r="C836" s="2">
        <v>279</v>
      </c>
      <c r="D836" s="5" t="s">
        <v>1777</v>
      </c>
      <c r="E836" s="5" t="s">
        <v>1790</v>
      </c>
      <c r="F836" s="6">
        <v>50771</v>
      </c>
      <c r="G836" s="2">
        <v>19470</v>
      </c>
      <c r="H836" s="2">
        <v>19470</v>
      </c>
      <c r="I836" s="2">
        <v>27238</v>
      </c>
      <c r="J836" s="6" t="s">
        <v>23</v>
      </c>
      <c r="K836" s="2">
        <v>19510</v>
      </c>
      <c r="L836" s="2" t="s">
        <v>24</v>
      </c>
      <c r="M836" s="2">
        <v>1820</v>
      </c>
      <c r="N836" s="2" t="s">
        <v>27</v>
      </c>
      <c r="O836" s="2">
        <v>3780</v>
      </c>
      <c r="P836" s="2">
        <v>270</v>
      </c>
    </row>
    <row r="837" spans="1:16" x14ac:dyDescent="0.25">
      <c r="A837" s="5" t="s">
        <v>863</v>
      </c>
      <c r="B837" s="2" t="s">
        <v>1</v>
      </c>
      <c r="C837" s="2">
        <v>279</v>
      </c>
      <c r="D837" s="5" t="s">
        <v>1777</v>
      </c>
      <c r="E837" s="5" t="s">
        <v>1791</v>
      </c>
      <c r="F837" s="6">
        <v>35128</v>
      </c>
      <c r="G837" s="2">
        <v>11592</v>
      </c>
      <c r="H837" s="2">
        <v>29216</v>
      </c>
      <c r="I837" s="2">
        <v>15518</v>
      </c>
      <c r="J837" s="6" t="s">
        <v>23</v>
      </c>
      <c r="K837" s="2">
        <v>3790</v>
      </c>
      <c r="L837" s="2" t="s">
        <v>24</v>
      </c>
      <c r="M837" s="2">
        <v>19500</v>
      </c>
      <c r="N837" s="2" t="s">
        <v>27</v>
      </c>
      <c r="O837" s="2">
        <v>1820</v>
      </c>
      <c r="P837" s="2">
        <v>275</v>
      </c>
    </row>
    <row r="838" spans="1:16" x14ac:dyDescent="0.25">
      <c r="A838" s="5" t="s">
        <v>864</v>
      </c>
      <c r="B838" s="2" t="s">
        <v>3</v>
      </c>
      <c r="C838" s="2">
        <v>279</v>
      </c>
      <c r="D838" s="5" t="s">
        <v>1777</v>
      </c>
      <c r="E838" s="5" t="s">
        <v>1792</v>
      </c>
      <c r="F838" s="6">
        <v>42939</v>
      </c>
      <c r="G838" s="2">
        <v>23349</v>
      </c>
      <c r="H838" s="2">
        <v>25270</v>
      </c>
      <c r="I838" s="2">
        <v>7700</v>
      </c>
      <c r="J838" s="6" t="s">
        <v>23</v>
      </c>
      <c r="K838" s="2">
        <v>3800</v>
      </c>
      <c r="L838" s="2" t="s">
        <v>24</v>
      </c>
      <c r="M838" s="2">
        <v>1820</v>
      </c>
      <c r="N838" s="2" t="s">
        <v>27</v>
      </c>
      <c r="O838" s="2">
        <v>19490</v>
      </c>
      <c r="P838" s="2">
        <v>280</v>
      </c>
    </row>
    <row r="839" spans="1:16" x14ac:dyDescent="0.25">
      <c r="A839" s="5" t="s">
        <v>865</v>
      </c>
      <c r="B839" s="2" t="s">
        <v>15</v>
      </c>
      <c r="C839" s="2">
        <v>280</v>
      </c>
      <c r="D839" s="5" t="s">
        <v>1777</v>
      </c>
      <c r="E839" s="5" t="s">
        <v>1793</v>
      </c>
      <c r="F839" s="6">
        <v>51135</v>
      </c>
      <c r="G839" s="2">
        <v>19610</v>
      </c>
      <c r="H839" s="2">
        <v>19610</v>
      </c>
      <c r="I839" s="2">
        <v>27434</v>
      </c>
      <c r="J839" s="6" t="s">
        <v>23</v>
      </c>
      <c r="K839" s="2">
        <v>19650</v>
      </c>
      <c r="L839" s="2" t="s">
        <v>24</v>
      </c>
      <c r="M839" s="2">
        <v>1834</v>
      </c>
      <c r="N839" s="2" t="s">
        <v>27</v>
      </c>
      <c r="O839" s="2">
        <v>3808</v>
      </c>
      <c r="P839" s="2">
        <v>272</v>
      </c>
    </row>
    <row r="840" spans="1:16" x14ac:dyDescent="0.25">
      <c r="A840" s="5" t="s">
        <v>866</v>
      </c>
      <c r="B840" s="2" t="s">
        <v>1</v>
      </c>
      <c r="C840" s="2">
        <v>280</v>
      </c>
      <c r="D840" s="5" t="s">
        <v>1777</v>
      </c>
      <c r="E840" s="5" t="s">
        <v>1794</v>
      </c>
      <c r="F840" s="6">
        <v>35380</v>
      </c>
      <c r="G840" s="2">
        <v>11676</v>
      </c>
      <c r="H840" s="2">
        <v>29426</v>
      </c>
      <c r="I840" s="2">
        <v>15630</v>
      </c>
      <c r="J840" s="6" t="s">
        <v>23</v>
      </c>
      <c r="K840" s="2">
        <v>3818</v>
      </c>
      <c r="L840" s="2" t="s">
        <v>24</v>
      </c>
      <c r="M840" s="2">
        <v>19640</v>
      </c>
      <c r="N840" s="2" t="s">
        <v>27</v>
      </c>
      <c r="O840" s="2">
        <v>1834</v>
      </c>
      <c r="P840" s="2">
        <v>277</v>
      </c>
    </row>
    <row r="841" spans="1:16" x14ac:dyDescent="0.25">
      <c r="A841" s="5" t="s">
        <v>867</v>
      </c>
      <c r="B841" s="2" t="s">
        <v>3</v>
      </c>
      <c r="C841" s="2">
        <v>280</v>
      </c>
      <c r="D841" s="5" t="s">
        <v>1777</v>
      </c>
      <c r="E841" s="5" t="s">
        <v>1795</v>
      </c>
      <c r="F841" s="6">
        <v>43247</v>
      </c>
      <c r="G841" s="2">
        <v>23517</v>
      </c>
      <c r="H841" s="2">
        <v>25452</v>
      </c>
      <c r="I841" s="2">
        <v>7756</v>
      </c>
      <c r="J841" s="6" t="s">
        <v>23</v>
      </c>
      <c r="K841" s="2">
        <v>3828</v>
      </c>
      <c r="L841" s="2" t="s">
        <v>24</v>
      </c>
      <c r="M841" s="2">
        <v>1834</v>
      </c>
      <c r="N841" s="2" t="s">
        <v>27</v>
      </c>
      <c r="O841" s="2">
        <v>19630</v>
      </c>
      <c r="P841" s="2">
        <v>282</v>
      </c>
    </row>
    <row r="842" spans="1:16" x14ac:dyDescent="0.25">
      <c r="A842" s="5" t="s">
        <v>868</v>
      </c>
      <c r="B842" s="2" t="s">
        <v>15</v>
      </c>
      <c r="C842" s="2">
        <v>281</v>
      </c>
      <c r="D842" s="5" t="s">
        <v>1777</v>
      </c>
      <c r="E842" s="5" t="s">
        <v>1796</v>
      </c>
      <c r="F842" s="6">
        <v>51500</v>
      </c>
      <c r="G842" s="2">
        <v>19750</v>
      </c>
      <c r="H842" s="2">
        <v>19750</v>
      </c>
      <c r="I842" s="2">
        <v>27630</v>
      </c>
      <c r="J842" s="6" t="s">
        <v>23</v>
      </c>
      <c r="K842" s="2">
        <v>19790</v>
      </c>
      <c r="L842" s="2" t="s">
        <v>24</v>
      </c>
      <c r="M842" s="2">
        <v>1848</v>
      </c>
      <c r="N842" s="2" t="s">
        <v>27</v>
      </c>
      <c r="O842" s="2">
        <v>3836</v>
      </c>
      <c r="P842" s="2">
        <v>274</v>
      </c>
    </row>
    <row r="843" spans="1:16" x14ac:dyDescent="0.25">
      <c r="A843" s="5" t="s">
        <v>869</v>
      </c>
      <c r="B843" s="2" t="s">
        <v>1</v>
      </c>
      <c r="C843" s="2">
        <v>281</v>
      </c>
      <c r="D843" s="5" t="s">
        <v>1777</v>
      </c>
      <c r="E843" s="5" t="s">
        <v>1797</v>
      </c>
      <c r="F843" s="6">
        <v>35632</v>
      </c>
      <c r="G843" s="2">
        <v>11760</v>
      </c>
      <c r="H843" s="2">
        <v>29636</v>
      </c>
      <c r="I843" s="2">
        <v>15742</v>
      </c>
      <c r="J843" s="6" t="s">
        <v>23</v>
      </c>
      <c r="K843" s="2">
        <v>3846</v>
      </c>
      <c r="L843" s="2" t="s">
        <v>24</v>
      </c>
      <c r="M843" s="2">
        <v>19780</v>
      </c>
      <c r="N843" s="2" t="s">
        <v>27</v>
      </c>
      <c r="O843" s="2">
        <v>1848</v>
      </c>
      <c r="P843" s="2">
        <v>279</v>
      </c>
    </row>
    <row r="844" spans="1:16" x14ac:dyDescent="0.25">
      <c r="A844" s="5" t="s">
        <v>870</v>
      </c>
      <c r="B844" s="2" t="s">
        <v>3</v>
      </c>
      <c r="C844" s="2">
        <v>281</v>
      </c>
      <c r="D844" s="5" t="s">
        <v>1777</v>
      </c>
      <c r="E844" s="5" t="s">
        <v>1798</v>
      </c>
      <c r="F844" s="6">
        <v>43556</v>
      </c>
      <c r="G844" s="2">
        <v>23685</v>
      </c>
      <c r="H844" s="2">
        <v>25634</v>
      </c>
      <c r="I844" s="2">
        <v>7812</v>
      </c>
      <c r="J844" s="6" t="s">
        <v>23</v>
      </c>
      <c r="K844" s="2">
        <v>3856</v>
      </c>
      <c r="L844" s="2" t="s">
        <v>24</v>
      </c>
      <c r="M844" s="2">
        <v>1848</v>
      </c>
      <c r="N844" s="2" t="s">
        <v>27</v>
      </c>
      <c r="O844" s="2">
        <v>19770</v>
      </c>
      <c r="P844" s="2">
        <v>284</v>
      </c>
    </row>
    <row r="845" spans="1:16" x14ac:dyDescent="0.25">
      <c r="A845" s="5" t="s">
        <v>871</v>
      </c>
      <c r="B845" s="2" t="s">
        <v>15</v>
      </c>
      <c r="C845" s="2">
        <v>282</v>
      </c>
      <c r="D845" s="5" t="s">
        <v>1777</v>
      </c>
      <c r="E845" s="5" t="s">
        <v>1799</v>
      </c>
      <c r="F845" s="6">
        <v>51866</v>
      </c>
      <c r="G845" s="2">
        <v>19891</v>
      </c>
      <c r="H845" s="2">
        <v>19891</v>
      </c>
      <c r="I845" s="2">
        <v>27827</v>
      </c>
      <c r="J845" s="6" t="s">
        <v>23</v>
      </c>
      <c r="K845" s="2">
        <v>19931</v>
      </c>
      <c r="L845" s="2" t="s">
        <v>24</v>
      </c>
      <c r="M845" s="2">
        <v>1862</v>
      </c>
      <c r="N845" s="2" t="s">
        <v>27</v>
      </c>
      <c r="O845" s="2">
        <v>3864</v>
      </c>
      <c r="P845" s="2">
        <v>276</v>
      </c>
    </row>
    <row r="846" spans="1:16" x14ac:dyDescent="0.25">
      <c r="A846" s="5" t="s">
        <v>872</v>
      </c>
      <c r="B846" s="2" t="s">
        <v>1</v>
      </c>
      <c r="C846" s="2">
        <v>282</v>
      </c>
      <c r="D846" s="5" t="s">
        <v>1777</v>
      </c>
      <c r="E846" s="5" t="s">
        <v>1800</v>
      </c>
      <c r="F846" s="6">
        <v>35885</v>
      </c>
      <c r="G846" s="2">
        <v>11844</v>
      </c>
      <c r="H846" s="2">
        <v>29847</v>
      </c>
      <c r="I846" s="2">
        <v>15854</v>
      </c>
      <c r="J846" s="6" t="s">
        <v>23</v>
      </c>
      <c r="K846" s="2">
        <v>3874</v>
      </c>
      <c r="L846" s="2" t="s">
        <v>24</v>
      </c>
      <c r="M846" s="2">
        <v>19921</v>
      </c>
      <c r="N846" s="2" t="s">
        <v>27</v>
      </c>
      <c r="O846" s="2">
        <v>1862</v>
      </c>
      <c r="P846" s="2">
        <v>281</v>
      </c>
    </row>
    <row r="847" spans="1:16" x14ac:dyDescent="0.25">
      <c r="A847" s="5" t="s">
        <v>873</v>
      </c>
      <c r="B847" s="2" t="s">
        <v>3</v>
      </c>
      <c r="C847" s="2">
        <v>282</v>
      </c>
      <c r="D847" s="5" t="s">
        <v>1777</v>
      </c>
      <c r="E847" s="5" t="s">
        <v>1801</v>
      </c>
      <c r="F847" s="6">
        <v>43866</v>
      </c>
      <c r="G847" s="2">
        <v>23854</v>
      </c>
      <c r="H847" s="2">
        <v>25817</v>
      </c>
      <c r="I847" s="2">
        <v>7868</v>
      </c>
      <c r="J847" s="6" t="s">
        <v>23</v>
      </c>
      <c r="K847" s="2">
        <v>3884</v>
      </c>
      <c r="L847" s="2" t="s">
        <v>24</v>
      </c>
      <c r="M847" s="2">
        <v>1862</v>
      </c>
      <c r="N847" s="2" t="s">
        <v>27</v>
      </c>
      <c r="O847" s="2">
        <v>19911</v>
      </c>
      <c r="P847" s="2">
        <v>286</v>
      </c>
    </row>
    <row r="848" spans="1:16" x14ac:dyDescent="0.25">
      <c r="A848" s="5" t="s">
        <v>874</v>
      </c>
      <c r="B848" s="2" t="s">
        <v>15</v>
      </c>
      <c r="C848" s="2">
        <v>283</v>
      </c>
      <c r="D848" s="5" t="s">
        <v>1777</v>
      </c>
      <c r="E848" s="5" t="s">
        <v>1802</v>
      </c>
      <c r="F848" s="6">
        <v>52233</v>
      </c>
      <c r="G848" s="2">
        <v>20032</v>
      </c>
      <c r="H848" s="2">
        <v>20032</v>
      </c>
      <c r="I848" s="2">
        <v>28025</v>
      </c>
      <c r="J848" s="6" t="s">
        <v>23</v>
      </c>
      <c r="K848" s="2">
        <v>20072</v>
      </c>
      <c r="L848" s="2" t="s">
        <v>24</v>
      </c>
      <c r="M848" s="2">
        <v>1876</v>
      </c>
      <c r="N848" s="2" t="s">
        <v>27</v>
      </c>
      <c r="O848" s="2">
        <v>3892</v>
      </c>
      <c r="P848" s="2">
        <v>278</v>
      </c>
    </row>
    <row r="849" spans="1:16" x14ac:dyDescent="0.25">
      <c r="A849" s="5" t="s">
        <v>875</v>
      </c>
      <c r="B849" s="2" t="s">
        <v>1</v>
      </c>
      <c r="C849" s="2">
        <v>283</v>
      </c>
      <c r="D849" s="5" t="s">
        <v>1777</v>
      </c>
      <c r="E849" s="5" t="s">
        <v>1803</v>
      </c>
      <c r="F849" s="6">
        <v>36139</v>
      </c>
      <c r="G849" s="2">
        <v>11928</v>
      </c>
      <c r="H849" s="2">
        <v>30059</v>
      </c>
      <c r="I849" s="2">
        <v>15967</v>
      </c>
      <c r="J849" s="6" t="s">
        <v>23</v>
      </c>
      <c r="K849" s="2">
        <v>3902</v>
      </c>
      <c r="L849" s="2" t="s">
        <v>24</v>
      </c>
      <c r="M849" s="2">
        <v>20062</v>
      </c>
      <c r="N849" s="2" t="s">
        <v>27</v>
      </c>
      <c r="O849" s="2">
        <v>1876</v>
      </c>
      <c r="P849" s="2">
        <v>283</v>
      </c>
    </row>
    <row r="850" spans="1:16" x14ac:dyDescent="0.25">
      <c r="A850" s="5" t="s">
        <v>876</v>
      </c>
      <c r="B850" s="2" t="s">
        <v>3</v>
      </c>
      <c r="C850" s="2">
        <v>283</v>
      </c>
      <c r="D850" s="5" t="s">
        <v>1777</v>
      </c>
      <c r="E850" s="5" t="s">
        <v>1804</v>
      </c>
      <c r="F850" s="6">
        <v>44177</v>
      </c>
      <c r="G850" s="2">
        <v>24023</v>
      </c>
      <c r="H850" s="2">
        <v>26000</v>
      </c>
      <c r="I850" s="2">
        <v>7924</v>
      </c>
      <c r="J850" s="6" t="s">
        <v>23</v>
      </c>
      <c r="K850" s="2">
        <v>3912</v>
      </c>
      <c r="L850" s="2" t="s">
        <v>24</v>
      </c>
      <c r="M850" s="2">
        <v>1876</v>
      </c>
      <c r="N850" s="2" t="s">
        <v>27</v>
      </c>
      <c r="O850" s="2">
        <v>20052</v>
      </c>
      <c r="P850" s="2">
        <v>288</v>
      </c>
    </row>
    <row r="851" spans="1:16" x14ac:dyDescent="0.25">
      <c r="A851" s="5" t="s">
        <v>877</v>
      </c>
      <c r="B851" s="2" t="s">
        <v>15</v>
      </c>
      <c r="C851" s="2">
        <v>284</v>
      </c>
      <c r="D851" s="5" t="s">
        <v>1777</v>
      </c>
      <c r="E851" s="5" t="s">
        <v>1805</v>
      </c>
      <c r="F851" s="6">
        <v>52602</v>
      </c>
      <c r="G851" s="2">
        <v>20174</v>
      </c>
      <c r="H851" s="2">
        <v>20174</v>
      </c>
      <c r="I851" s="2">
        <v>28223</v>
      </c>
      <c r="J851" s="6" t="s">
        <v>23</v>
      </c>
      <c r="K851" s="2">
        <v>20214</v>
      </c>
      <c r="L851" s="2" t="s">
        <v>24</v>
      </c>
      <c r="M851" s="2">
        <v>1890</v>
      </c>
      <c r="N851" s="2" t="s">
        <v>27</v>
      </c>
      <c r="O851" s="2">
        <v>3920</v>
      </c>
      <c r="P851" s="2">
        <v>280</v>
      </c>
    </row>
    <row r="852" spans="1:16" x14ac:dyDescent="0.25">
      <c r="A852" s="5" t="s">
        <v>878</v>
      </c>
      <c r="B852" s="2" t="s">
        <v>1</v>
      </c>
      <c r="C852" s="2">
        <v>284</v>
      </c>
      <c r="D852" s="5" t="s">
        <v>1777</v>
      </c>
      <c r="E852" s="5" t="s">
        <v>1806</v>
      </c>
      <c r="F852" s="6">
        <v>36394</v>
      </c>
      <c r="G852" s="2">
        <v>12013</v>
      </c>
      <c r="H852" s="2">
        <v>30272</v>
      </c>
      <c r="I852" s="2">
        <v>16080</v>
      </c>
      <c r="J852" s="6" t="s">
        <v>23</v>
      </c>
      <c r="K852" s="2">
        <v>3930</v>
      </c>
      <c r="L852" s="2" t="s">
        <v>24</v>
      </c>
      <c r="M852" s="2">
        <v>20204</v>
      </c>
      <c r="N852" s="2" t="s">
        <v>27</v>
      </c>
      <c r="O852" s="2">
        <v>1890</v>
      </c>
      <c r="P852" s="2">
        <v>285</v>
      </c>
    </row>
    <row r="853" spans="1:16" x14ac:dyDescent="0.25">
      <c r="A853" s="5" t="s">
        <v>879</v>
      </c>
      <c r="B853" s="2" t="s">
        <v>3</v>
      </c>
      <c r="C853" s="2">
        <v>284</v>
      </c>
      <c r="D853" s="5" t="s">
        <v>1777</v>
      </c>
      <c r="E853" s="5" t="s">
        <v>1807</v>
      </c>
      <c r="F853" s="6">
        <v>44489</v>
      </c>
      <c r="G853" s="2">
        <v>24193</v>
      </c>
      <c r="H853" s="2">
        <v>26184</v>
      </c>
      <c r="I853" s="2">
        <v>7980</v>
      </c>
      <c r="J853" s="6" t="s">
        <v>23</v>
      </c>
      <c r="K853" s="2">
        <v>3940</v>
      </c>
      <c r="L853" s="2" t="s">
        <v>24</v>
      </c>
      <c r="M853" s="2">
        <v>1890</v>
      </c>
      <c r="N853" s="2" t="s">
        <v>27</v>
      </c>
      <c r="O853" s="2">
        <v>20194</v>
      </c>
      <c r="P853" s="2">
        <v>290</v>
      </c>
    </row>
    <row r="854" spans="1:16" x14ac:dyDescent="0.25">
      <c r="A854" s="5" t="s">
        <v>880</v>
      </c>
      <c r="B854" s="2" t="s">
        <v>15</v>
      </c>
      <c r="C854" s="2">
        <v>285</v>
      </c>
      <c r="D854" s="5" t="s">
        <v>1777</v>
      </c>
      <c r="E854" s="5" t="s">
        <v>1808</v>
      </c>
      <c r="F854" s="6">
        <v>52972</v>
      </c>
      <c r="G854" s="2">
        <v>20316</v>
      </c>
      <c r="H854" s="2">
        <v>20316</v>
      </c>
      <c r="I854" s="2">
        <v>28422</v>
      </c>
      <c r="J854" s="6" t="s">
        <v>23</v>
      </c>
      <c r="K854" s="2">
        <v>20356</v>
      </c>
      <c r="L854" s="2" t="s">
        <v>24</v>
      </c>
      <c r="M854" s="2">
        <v>1904</v>
      </c>
      <c r="N854" s="2" t="s">
        <v>27</v>
      </c>
      <c r="O854" s="2">
        <v>3948</v>
      </c>
      <c r="P854" s="2">
        <v>282</v>
      </c>
    </row>
    <row r="855" spans="1:16" x14ac:dyDescent="0.25">
      <c r="A855" s="5" t="s">
        <v>881</v>
      </c>
      <c r="B855" s="2" t="s">
        <v>1</v>
      </c>
      <c r="C855" s="2">
        <v>285</v>
      </c>
      <c r="D855" s="5" t="s">
        <v>1777</v>
      </c>
      <c r="E855" s="5" t="s">
        <v>1809</v>
      </c>
      <c r="F855" s="6">
        <v>36650</v>
      </c>
      <c r="G855" s="2">
        <v>12098</v>
      </c>
      <c r="H855" s="2">
        <v>30485</v>
      </c>
      <c r="I855" s="2">
        <v>16194</v>
      </c>
      <c r="J855" s="6" t="s">
        <v>23</v>
      </c>
      <c r="K855" s="2">
        <v>3958</v>
      </c>
      <c r="L855" s="2" t="s">
        <v>24</v>
      </c>
      <c r="M855" s="2">
        <v>20346</v>
      </c>
      <c r="N855" s="2" t="s">
        <v>27</v>
      </c>
      <c r="O855" s="2">
        <v>1904</v>
      </c>
      <c r="P855" s="2">
        <v>287</v>
      </c>
    </row>
    <row r="856" spans="1:16" x14ac:dyDescent="0.25">
      <c r="A856" s="5" t="s">
        <v>882</v>
      </c>
      <c r="B856" s="2" t="s">
        <v>3</v>
      </c>
      <c r="C856" s="2">
        <v>285</v>
      </c>
      <c r="D856" s="5" t="s">
        <v>1777</v>
      </c>
      <c r="E856" s="5" t="s">
        <v>1810</v>
      </c>
      <c r="F856" s="6">
        <v>44802</v>
      </c>
      <c r="G856" s="2">
        <v>24364</v>
      </c>
      <c r="H856" s="2">
        <v>26369</v>
      </c>
      <c r="I856" s="2">
        <v>8037</v>
      </c>
      <c r="J856" s="6" t="s">
        <v>23</v>
      </c>
      <c r="K856" s="2">
        <v>3968</v>
      </c>
      <c r="L856" s="2" t="s">
        <v>24</v>
      </c>
      <c r="M856" s="2">
        <v>1904</v>
      </c>
      <c r="N856" s="2" t="s">
        <v>27</v>
      </c>
      <c r="O856" s="2">
        <v>20336</v>
      </c>
      <c r="P856" s="2">
        <v>292</v>
      </c>
    </row>
    <row r="857" spans="1:16" x14ac:dyDescent="0.25">
      <c r="A857" s="5" t="s">
        <v>883</v>
      </c>
      <c r="B857" s="2" t="s">
        <v>15</v>
      </c>
      <c r="C857" s="2">
        <v>286</v>
      </c>
      <c r="D857" s="5" t="s">
        <v>1777</v>
      </c>
      <c r="E857" s="5" t="s">
        <v>1811</v>
      </c>
      <c r="F857" s="6">
        <v>53343</v>
      </c>
      <c r="G857" s="2">
        <v>20459</v>
      </c>
      <c r="H857" s="2">
        <v>20459</v>
      </c>
      <c r="I857" s="2">
        <v>28622</v>
      </c>
      <c r="J857" s="6" t="s">
        <v>23</v>
      </c>
      <c r="K857" s="2">
        <v>20499</v>
      </c>
      <c r="L857" s="2" t="s">
        <v>24</v>
      </c>
      <c r="M857" s="2">
        <v>1918</v>
      </c>
      <c r="N857" s="2" t="s">
        <v>27</v>
      </c>
      <c r="O857" s="2">
        <v>3976</v>
      </c>
      <c r="P857" s="2">
        <v>284</v>
      </c>
    </row>
    <row r="858" spans="1:16" x14ac:dyDescent="0.25">
      <c r="A858" s="5" t="s">
        <v>884</v>
      </c>
      <c r="B858" s="2" t="s">
        <v>1</v>
      </c>
      <c r="C858" s="2">
        <v>286</v>
      </c>
      <c r="D858" s="5" t="s">
        <v>1777</v>
      </c>
      <c r="E858" s="5" t="s">
        <v>1812</v>
      </c>
      <c r="F858" s="6">
        <v>36907</v>
      </c>
      <c r="G858" s="2">
        <v>12183</v>
      </c>
      <c r="H858" s="2">
        <v>30699</v>
      </c>
      <c r="I858" s="2">
        <v>16308</v>
      </c>
      <c r="J858" s="6" t="s">
        <v>23</v>
      </c>
      <c r="K858" s="2">
        <v>3986</v>
      </c>
      <c r="L858" s="2" t="s">
        <v>24</v>
      </c>
      <c r="M858" s="2">
        <v>20489</v>
      </c>
      <c r="N858" s="2" t="s">
        <v>27</v>
      </c>
      <c r="O858" s="2">
        <v>1918</v>
      </c>
      <c r="P858" s="2">
        <v>289</v>
      </c>
    </row>
    <row r="859" spans="1:16" x14ac:dyDescent="0.25">
      <c r="A859" s="5" t="s">
        <v>885</v>
      </c>
      <c r="B859" s="2" t="s">
        <v>3</v>
      </c>
      <c r="C859" s="2">
        <v>286</v>
      </c>
      <c r="D859" s="5" t="s">
        <v>1777</v>
      </c>
      <c r="E859" s="5" t="s">
        <v>1813</v>
      </c>
      <c r="F859" s="6">
        <v>45116</v>
      </c>
      <c r="G859" s="2">
        <v>24535</v>
      </c>
      <c r="H859" s="2">
        <v>26554</v>
      </c>
      <c r="I859" s="2">
        <v>8094</v>
      </c>
      <c r="J859" s="6" t="s">
        <v>23</v>
      </c>
      <c r="K859" s="2">
        <v>3996</v>
      </c>
      <c r="L859" s="2" t="s">
        <v>24</v>
      </c>
      <c r="M859" s="2">
        <v>1918</v>
      </c>
      <c r="N859" s="2" t="s">
        <v>27</v>
      </c>
      <c r="O859" s="2">
        <v>20479</v>
      </c>
      <c r="P859" s="2">
        <v>294</v>
      </c>
    </row>
    <row r="860" spans="1:16" x14ac:dyDescent="0.25">
      <c r="A860" s="5" t="s">
        <v>886</v>
      </c>
      <c r="B860" s="2" t="s">
        <v>15</v>
      </c>
      <c r="C860" s="2">
        <v>287</v>
      </c>
      <c r="D860" s="5" t="s">
        <v>1777</v>
      </c>
      <c r="E860" s="5" t="s">
        <v>1814</v>
      </c>
      <c r="F860" s="6">
        <v>53716</v>
      </c>
      <c r="G860" s="2">
        <v>20602</v>
      </c>
      <c r="H860" s="2">
        <v>20602</v>
      </c>
      <c r="I860" s="2">
        <v>28822</v>
      </c>
      <c r="J860" s="6" t="s">
        <v>23</v>
      </c>
      <c r="K860" s="2">
        <v>20642</v>
      </c>
      <c r="L860" s="2" t="s">
        <v>24</v>
      </c>
      <c r="M860" s="2">
        <v>1932</v>
      </c>
      <c r="N860" s="2" t="s">
        <v>27</v>
      </c>
      <c r="O860" s="2">
        <v>4004</v>
      </c>
      <c r="P860" s="2">
        <v>286</v>
      </c>
    </row>
    <row r="861" spans="1:16" x14ac:dyDescent="0.25">
      <c r="A861" s="5" t="s">
        <v>887</v>
      </c>
      <c r="B861" s="2" t="s">
        <v>1</v>
      </c>
      <c r="C861" s="2">
        <v>287</v>
      </c>
      <c r="D861" s="5" t="s">
        <v>1777</v>
      </c>
      <c r="E861" s="5" t="s">
        <v>1815</v>
      </c>
      <c r="F861" s="6">
        <v>37165</v>
      </c>
      <c r="G861" s="2">
        <v>12269</v>
      </c>
      <c r="H861" s="2">
        <v>30914</v>
      </c>
      <c r="I861" s="2">
        <v>16422</v>
      </c>
      <c r="J861" s="6" t="s">
        <v>23</v>
      </c>
      <c r="K861" s="2">
        <v>4014</v>
      </c>
      <c r="L861" s="2" t="s">
        <v>24</v>
      </c>
      <c r="M861" s="2">
        <v>20632</v>
      </c>
      <c r="N861" s="2" t="s">
        <v>27</v>
      </c>
      <c r="O861" s="2">
        <v>1932</v>
      </c>
      <c r="P861" s="2">
        <v>291</v>
      </c>
    </row>
    <row r="862" spans="1:16" x14ac:dyDescent="0.25">
      <c r="A862" s="5" t="s">
        <v>888</v>
      </c>
      <c r="B862" s="2" t="s">
        <v>3</v>
      </c>
      <c r="C862" s="2">
        <v>287</v>
      </c>
      <c r="D862" s="5" t="s">
        <v>1777</v>
      </c>
      <c r="E862" s="5" t="s">
        <v>1816</v>
      </c>
      <c r="F862" s="6">
        <v>45431</v>
      </c>
      <c r="G862" s="2">
        <v>24707</v>
      </c>
      <c r="H862" s="2">
        <v>26740</v>
      </c>
      <c r="I862" s="2">
        <v>8151</v>
      </c>
      <c r="J862" s="6" t="s">
        <v>23</v>
      </c>
      <c r="K862" s="2">
        <v>4024</v>
      </c>
      <c r="L862" s="2" t="s">
        <v>24</v>
      </c>
      <c r="M862" s="2">
        <v>1932</v>
      </c>
      <c r="N862" s="2" t="s">
        <v>27</v>
      </c>
      <c r="O862" s="2">
        <v>20622</v>
      </c>
      <c r="P862" s="2">
        <v>296</v>
      </c>
    </row>
    <row r="863" spans="1:16" x14ac:dyDescent="0.25">
      <c r="A863" s="5" t="s">
        <v>889</v>
      </c>
      <c r="B863" s="2" t="s">
        <v>15</v>
      </c>
      <c r="C863" s="2">
        <v>288</v>
      </c>
      <c r="D863" s="5" t="s">
        <v>1777</v>
      </c>
      <c r="E863" s="5" t="s">
        <v>1817</v>
      </c>
      <c r="F863" s="6">
        <v>54090</v>
      </c>
      <c r="G863" s="2">
        <v>20746</v>
      </c>
      <c r="H863" s="2">
        <v>20746</v>
      </c>
      <c r="I863" s="2">
        <v>29023</v>
      </c>
      <c r="J863" s="6" t="s">
        <v>23</v>
      </c>
      <c r="K863" s="2">
        <v>20786</v>
      </c>
      <c r="L863" s="2" t="s">
        <v>24</v>
      </c>
      <c r="M863" s="2">
        <v>1946</v>
      </c>
      <c r="N863" s="2" t="s">
        <v>27</v>
      </c>
      <c r="O863" s="2">
        <v>4032</v>
      </c>
      <c r="P863" s="2">
        <v>288</v>
      </c>
    </row>
    <row r="864" spans="1:16" x14ac:dyDescent="0.25">
      <c r="A864" s="5" t="s">
        <v>890</v>
      </c>
      <c r="B864" s="2" t="s">
        <v>1</v>
      </c>
      <c r="C864" s="2">
        <v>288</v>
      </c>
      <c r="D864" s="5" t="s">
        <v>1777</v>
      </c>
      <c r="E864" s="5" t="s">
        <v>1818</v>
      </c>
      <c r="F864" s="6">
        <v>37424</v>
      </c>
      <c r="G864" s="2">
        <v>12355</v>
      </c>
      <c r="H864" s="2">
        <v>31130</v>
      </c>
      <c r="I864" s="2">
        <v>16537</v>
      </c>
      <c r="J864" s="6" t="s">
        <v>23</v>
      </c>
      <c r="K864" s="2">
        <v>4042</v>
      </c>
      <c r="L864" s="2" t="s">
        <v>24</v>
      </c>
      <c r="M864" s="2">
        <v>20776</v>
      </c>
      <c r="N864" s="2" t="s">
        <v>27</v>
      </c>
      <c r="O864" s="2">
        <v>1946</v>
      </c>
      <c r="P864" s="2">
        <v>293</v>
      </c>
    </row>
    <row r="865" spans="1:16" x14ac:dyDescent="0.25">
      <c r="A865" s="5" t="s">
        <v>891</v>
      </c>
      <c r="B865" s="2" t="s">
        <v>3</v>
      </c>
      <c r="C865" s="2">
        <v>288</v>
      </c>
      <c r="D865" s="5" t="s">
        <v>1777</v>
      </c>
      <c r="E865" s="5" t="s">
        <v>1819</v>
      </c>
      <c r="F865" s="6">
        <v>45747</v>
      </c>
      <c r="G865" s="2">
        <v>24879</v>
      </c>
      <c r="H865" s="2">
        <v>26927</v>
      </c>
      <c r="I865" s="2">
        <v>8208</v>
      </c>
      <c r="J865" s="6" t="s">
        <v>23</v>
      </c>
      <c r="K865" s="2">
        <v>4052</v>
      </c>
      <c r="L865" s="2" t="s">
        <v>24</v>
      </c>
      <c r="M865" s="2">
        <v>1946</v>
      </c>
      <c r="N865" s="2" t="s">
        <v>27</v>
      </c>
      <c r="O865" s="2">
        <v>20766</v>
      </c>
      <c r="P865" s="2">
        <v>298</v>
      </c>
    </row>
    <row r="866" spans="1:16" x14ac:dyDescent="0.25">
      <c r="A866" s="5" t="s">
        <v>892</v>
      </c>
      <c r="B866" s="2" t="s">
        <v>15</v>
      </c>
      <c r="C866" s="2">
        <v>289</v>
      </c>
      <c r="D866" s="5" t="s">
        <v>1777</v>
      </c>
      <c r="E866" s="5" t="s">
        <v>1820</v>
      </c>
      <c r="F866" s="6">
        <v>54465</v>
      </c>
      <c r="G866" s="2">
        <v>20890</v>
      </c>
      <c r="H866" s="2">
        <v>20890</v>
      </c>
      <c r="I866" s="2">
        <v>29225</v>
      </c>
      <c r="J866" s="6" t="s">
        <v>23</v>
      </c>
      <c r="K866" s="2">
        <v>20930</v>
      </c>
      <c r="L866" s="2" t="s">
        <v>24</v>
      </c>
      <c r="M866" s="2">
        <v>1960</v>
      </c>
      <c r="N866" s="2" t="s">
        <v>27</v>
      </c>
      <c r="O866" s="2">
        <v>4060</v>
      </c>
      <c r="P866" s="2">
        <v>290</v>
      </c>
    </row>
    <row r="867" spans="1:16" x14ac:dyDescent="0.25">
      <c r="A867" s="5" t="s">
        <v>893</v>
      </c>
      <c r="B867" s="2" t="s">
        <v>1</v>
      </c>
      <c r="C867" s="2">
        <v>289</v>
      </c>
      <c r="D867" s="5" t="s">
        <v>1777</v>
      </c>
      <c r="E867" s="5" t="s">
        <v>1821</v>
      </c>
      <c r="F867" s="6">
        <v>37684</v>
      </c>
      <c r="G867" s="2">
        <v>12441</v>
      </c>
      <c r="H867" s="2">
        <v>31346</v>
      </c>
      <c r="I867" s="2">
        <v>16652</v>
      </c>
      <c r="J867" s="6" t="s">
        <v>23</v>
      </c>
      <c r="K867" s="2">
        <v>4070</v>
      </c>
      <c r="L867" s="2" t="s">
        <v>24</v>
      </c>
      <c r="M867" s="2">
        <v>20920</v>
      </c>
      <c r="N867" s="2" t="s">
        <v>27</v>
      </c>
      <c r="O867" s="2">
        <v>1960</v>
      </c>
      <c r="P867" s="2">
        <v>295</v>
      </c>
    </row>
    <row r="868" spans="1:16" x14ac:dyDescent="0.25">
      <c r="A868" s="5" t="s">
        <v>894</v>
      </c>
      <c r="B868" s="2" t="s">
        <v>3</v>
      </c>
      <c r="C868" s="2">
        <v>289</v>
      </c>
      <c r="D868" s="5" t="s">
        <v>1777</v>
      </c>
      <c r="E868" s="5" t="s">
        <v>1822</v>
      </c>
      <c r="F868" s="6">
        <v>46064</v>
      </c>
      <c r="G868" s="2">
        <v>25052</v>
      </c>
      <c r="H868" s="2">
        <v>27114</v>
      </c>
      <c r="I868" s="2">
        <v>8265</v>
      </c>
      <c r="J868" s="6" t="s">
        <v>23</v>
      </c>
      <c r="K868" s="2">
        <v>4080</v>
      </c>
      <c r="L868" s="2" t="s">
        <v>24</v>
      </c>
      <c r="M868" s="2">
        <v>1960</v>
      </c>
      <c r="N868" s="2" t="s">
        <v>27</v>
      </c>
      <c r="O868" s="2">
        <v>20910</v>
      </c>
      <c r="P868" s="2">
        <v>300</v>
      </c>
    </row>
    <row r="869" spans="1:16" x14ac:dyDescent="0.25">
      <c r="A869" s="5" t="s">
        <v>895</v>
      </c>
      <c r="B869" s="2" t="s">
        <v>15</v>
      </c>
      <c r="C869" s="2">
        <v>290</v>
      </c>
      <c r="D869" s="5" t="s">
        <v>1777</v>
      </c>
      <c r="E869" s="5" t="s">
        <v>1823</v>
      </c>
      <c r="F869" s="6">
        <v>54842</v>
      </c>
      <c r="G869" s="2">
        <v>21035</v>
      </c>
      <c r="H869" s="2">
        <v>21035</v>
      </c>
      <c r="I869" s="2">
        <v>29428</v>
      </c>
      <c r="J869" s="6" t="s">
        <v>23</v>
      </c>
      <c r="K869" s="2">
        <v>21075</v>
      </c>
      <c r="L869" s="2" t="s">
        <v>24</v>
      </c>
      <c r="M869" s="2">
        <v>1974</v>
      </c>
      <c r="N869" s="2" t="s">
        <v>27</v>
      </c>
      <c r="O869" s="2">
        <v>4089</v>
      </c>
      <c r="P869" s="2">
        <v>292</v>
      </c>
    </row>
    <row r="870" spans="1:16" x14ac:dyDescent="0.25">
      <c r="A870" s="5" t="s">
        <v>896</v>
      </c>
      <c r="B870" s="2" t="s">
        <v>1</v>
      </c>
      <c r="C870" s="2">
        <v>290</v>
      </c>
      <c r="D870" s="5" t="s">
        <v>1777</v>
      </c>
      <c r="E870" s="5" t="s">
        <v>1824</v>
      </c>
      <c r="F870" s="6">
        <v>37945</v>
      </c>
      <c r="G870" s="2">
        <v>12528</v>
      </c>
      <c r="H870" s="2">
        <v>31563</v>
      </c>
      <c r="I870" s="2">
        <v>16768</v>
      </c>
      <c r="J870" s="6" t="s">
        <v>23</v>
      </c>
      <c r="K870" s="2">
        <v>4099</v>
      </c>
      <c r="L870" s="2" t="s">
        <v>24</v>
      </c>
      <c r="M870" s="2">
        <v>21065</v>
      </c>
      <c r="N870" s="2" t="s">
        <v>27</v>
      </c>
      <c r="O870" s="2">
        <v>1974</v>
      </c>
      <c r="P870" s="2">
        <v>297</v>
      </c>
    </row>
    <row r="871" spans="1:16" x14ac:dyDescent="0.25">
      <c r="A871" s="5" t="s">
        <v>897</v>
      </c>
      <c r="B871" s="2" t="s">
        <v>3</v>
      </c>
      <c r="C871" s="2">
        <v>290</v>
      </c>
      <c r="D871" s="5" t="s">
        <v>1777</v>
      </c>
      <c r="E871" s="5" t="s">
        <v>1825</v>
      </c>
      <c r="F871" s="6">
        <v>46383</v>
      </c>
      <c r="G871" s="2">
        <v>25226</v>
      </c>
      <c r="H871" s="2">
        <v>27302</v>
      </c>
      <c r="I871" s="2">
        <v>8323</v>
      </c>
      <c r="J871" s="6" t="s">
        <v>23</v>
      </c>
      <c r="K871" s="2">
        <v>4109</v>
      </c>
      <c r="L871" s="2" t="s">
        <v>24</v>
      </c>
      <c r="M871" s="2">
        <v>1974</v>
      </c>
      <c r="N871" s="2" t="s">
        <v>27</v>
      </c>
      <c r="O871" s="2">
        <v>21055</v>
      </c>
      <c r="P871" s="2">
        <v>302</v>
      </c>
    </row>
    <row r="872" spans="1:16" x14ac:dyDescent="0.25">
      <c r="A872" s="5" t="s">
        <v>898</v>
      </c>
      <c r="B872" s="2" t="s">
        <v>15</v>
      </c>
      <c r="C872" s="2">
        <v>291</v>
      </c>
      <c r="D872" s="5" t="s">
        <v>1777</v>
      </c>
      <c r="E872" s="5" t="s">
        <v>1826</v>
      </c>
      <c r="F872" s="6">
        <v>55220</v>
      </c>
      <c r="G872" s="2">
        <v>21180</v>
      </c>
      <c r="H872" s="2">
        <v>21180</v>
      </c>
      <c r="I872" s="2">
        <v>29631</v>
      </c>
      <c r="J872" s="6" t="s">
        <v>23</v>
      </c>
      <c r="K872" s="2">
        <v>21220</v>
      </c>
      <c r="L872" s="2" t="s">
        <v>24</v>
      </c>
      <c r="M872" s="2">
        <v>1988</v>
      </c>
      <c r="N872" s="2" t="s">
        <v>27</v>
      </c>
      <c r="O872" s="2">
        <v>4118</v>
      </c>
      <c r="P872" s="2">
        <v>294</v>
      </c>
    </row>
    <row r="873" spans="1:16" x14ac:dyDescent="0.25">
      <c r="A873" s="5" t="s">
        <v>899</v>
      </c>
      <c r="B873" s="2" t="s">
        <v>1</v>
      </c>
      <c r="C873" s="2">
        <v>291</v>
      </c>
      <c r="D873" s="5" t="s">
        <v>1777</v>
      </c>
      <c r="E873" s="5" t="s">
        <v>1827</v>
      </c>
      <c r="F873" s="6">
        <v>38206</v>
      </c>
      <c r="G873" s="2">
        <v>12615</v>
      </c>
      <c r="H873" s="2">
        <v>31781</v>
      </c>
      <c r="I873" s="2">
        <v>16884</v>
      </c>
      <c r="J873" s="6" t="s">
        <v>23</v>
      </c>
      <c r="K873" s="2">
        <v>4128</v>
      </c>
      <c r="L873" s="2" t="s">
        <v>24</v>
      </c>
      <c r="M873" s="2">
        <v>21210</v>
      </c>
      <c r="N873" s="2" t="s">
        <v>27</v>
      </c>
      <c r="O873" s="2">
        <v>1988</v>
      </c>
      <c r="P873" s="2">
        <v>299</v>
      </c>
    </row>
    <row r="874" spans="1:16" x14ac:dyDescent="0.25">
      <c r="A874" s="5" t="s">
        <v>900</v>
      </c>
      <c r="B874" s="2" t="s">
        <v>3</v>
      </c>
      <c r="C874" s="2">
        <v>291</v>
      </c>
      <c r="D874" s="5" t="s">
        <v>1777</v>
      </c>
      <c r="E874" s="5" t="s">
        <v>1828</v>
      </c>
      <c r="F874" s="6">
        <v>46703</v>
      </c>
      <c r="G874" s="2">
        <v>25400</v>
      </c>
      <c r="H874" s="2">
        <v>27491</v>
      </c>
      <c r="I874" s="2">
        <v>8381</v>
      </c>
      <c r="J874" s="6" t="s">
        <v>23</v>
      </c>
      <c r="K874" s="2">
        <v>4138</v>
      </c>
      <c r="L874" s="2" t="s">
        <v>24</v>
      </c>
      <c r="M874" s="2">
        <v>1988</v>
      </c>
      <c r="N874" s="2" t="s">
        <v>27</v>
      </c>
      <c r="O874" s="2">
        <v>21200</v>
      </c>
      <c r="P874" s="2">
        <v>304</v>
      </c>
    </row>
    <row r="875" spans="1:16" x14ac:dyDescent="0.25">
      <c r="A875" s="5" t="s">
        <v>901</v>
      </c>
      <c r="B875" s="2" t="s">
        <v>15</v>
      </c>
      <c r="C875" s="2">
        <v>292</v>
      </c>
      <c r="D875" s="5" t="s">
        <v>1777</v>
      </c>
      <c r="E875" s="5" t="s">
        <v>1829</v>
      </c>
      <c r="F875" s="6">
        <v>55599</v>
      </c>
      <c r="G875" s="2">
        <v>21326</v>
      </c>
      <c r="H875" s="2">
        <v>21326</v>
      </c>
      <c r="I875" s="2">
        <v>29835</v>
      </c>
      <c r="J875" s="6" t="s">
        <v>23</v>
      </c>
      <c r="K875" s="2">
        <v>21366</v>
      </c>
      <c r="L875" s="2" t="s">
        <v>24</v>
      </c>
      <c r="M875" s="2">
        <v>2002</v>
      </c>
      <c r="N875" s="2" t="s">
        <v>27</v>
      </c>
      <c r="O875" s="2">
        <v>4147</v>
      </c>
      <c r="P875" s="2">
        <v>296</v>
      </c>
    </row>
    <row r="876" spans="1:16" x14ac:dyDescent="0.25">
      <c r="A876" s="5" t="s">
        <v>902</v>
      </c>
      <c r="B876" s="2" t="s">
        <v>1</v>
      </c>
      <c r="C876" s="2">
        <v>292</v>
      </c>
      <c r="D876" s="5" t="s">
        <v>1777</v>
      </c>
      <c r="E876" s="5" t="s">
        <v>1830</v>
      </c>
      <c r="F876" s="6">
        <v>38468</v>
      </c>
      <c r="G876" s="2">
        <v>12702</v>
      </c>
      <c r="H876" s="2">
        <v>32000</v>
      </c>
      <c r="I876" s="2">
        <v>17000</v>
      </c>
      <c r="J876" s="6" t="s">
        <v>23</v>
      </c>
      <c r="K876" s="2">
        <v>4157</v>
      </c>
      <c r="L876" s="2" t="s">
        <v>24</v>
      </c>
      <c r="M876" s="2">
        <v>21356</v>
      </c>
      <c r="N876" s="2" t="s">
        <v>27</v>
      </c>
      <c r="O876" s="2">
        <v>2002</v>
      </c>
      <c r="P876" s="2">
        <v>301</v>
      </c>
    </row>
    <row r="877" spans="1:16" x14ac:dyDescent="0.25">
      <c r="A877" s="5" t="s">
        <v>903</v>
      </c>
      <c r="B877" s="2" t="s">
        <v>3</v>
      </c>
      <c r="C877" s="2">
        <v>292</v>
      </c>
      <c r="D877" s="5" t="s">
        <v>1777</v>
      </c>
      <c r="E877" s="5" t="s">
        <v>1831</v>
      </c>
      <c r="F877" s="6">
        <v>47024</v>
      </c>
      <c r="G877" s="2">
        <v>25575</v>
      </c>
      <c r="H877" s="2">
        <v>27680</v>
      </c>
      <c r="I877" s="2">
        <v>8439</v>
      </c>
      <c r="J877" s="6" t="s">
        <v>23</v>
      </c>
      <c r="K877" s="2">
        <v>4167</v>
      </c>
      <c r="L877" s="2" t="s">
        <v>24</v>
      </c>
      <c r="M877" s="2">
        <v>2002</v>
      </c>
      <c r="N877" s="2" t="s">
        <v>27</v>
      </c>
      <c r="O877" s="2">
        <v>21346</v>
      </c>
      <c r="P877" s="2">
        <v>306</v>
      </c>
    </row>
    <row r="878" spans="1:16" x14ac:dyDescent="0.25">
      <c r="A878" s="5" t="s">
        <v>904</v>
      </c>
      <c r="B878" s="2" t="s">
        <v>15</v>
      </c>
      <c r="C878" s="2">
        <v>293</v>
      </c>
      <c r="D878" s="5" t="s">
        <v>1777</v>
      </c>
      <c r="E878" s="5" t="s">
        <v>1832</v>
      </c>
      <c r="F878" s="6">
        <v>55979</v>
      </c>
      <c r="G878" s="2">
        <v>21472</v>
      </c>
      <c r="H878" s="2">
        <v>21472</v>
      </c>
      <c r="I878" s="2">
        <v>30040</v>
      </c>
      <c r="J878" s="6" t="s">
        <v>23</v>
      </c>
      <c r="K878" s="2">
        <v>21512</v>
      </c>
      <c r="L878" s="2" t="s">
        <v>24</v>
      </c>
      <c r="M878" s="2">
        <v>2016</v>
      </c>
      <c r="N878" s="2" t="s">
        <v>27</v>
      </c>
      <c r="O878" s="2">
        <v>4176</v>
      </c>
      <c r="P878" s="2">
        <v>298</v>
      </c>
    </row>
    <row r="879" spans="1:16" x14ac:dyDescent="0.25">
      <c r="A879" s="5" t="s">
        <v>905</v>
      </c>
      <c r="B879" s="2" t="s">
        <v>1</v>
      </c>
      <c r="C879" s="2">
        <v>293</v>
      </c>
      <c r="D879" s="5" t="s">
        <v>1777</v>
      </c>
      <c r="E879" s="5" t="s">
        <v>1833</v>
      </c>
      <c r="F879" s="6">
        <v>38731</v>
      </c>
      <c r="G879" s="2">
        <v>12789</v>
      </c>
      <c r="H879" s="2">
        <v>32219</v>
      </c>
      <c r="I879" s="2">
        <v>17117</v>
      </c>
      <c r="J879" s="6" t="s">
        <v>23</v>
      </c>
      <c r="K879" s="2">
        <v>4186</v>
      </c>
      <c r="L879" s="2" t="s">
        <v>24</v>
      </c>
      <c r="M879" s="2">
        <v>21502</v>
      </c>
      <c r="N879" s="2" t="s">
        <v>27</v>
      </c>
      <c r="O879" s="2">
        <v>2016</v>
      </c>
      <c r="P879" s="2">
        <v>303</v>
      </c>
    </row>
    <row r="880" spans="1:16" x14ac:dyDescent="0.25">
      <c r="A880" s="5" t="s">
        <v>906</v>
      </c>
      <c r="B880" s="2" t="s">
        <v>3</v>
      </c>
      <c r="C880" s="2">
        <v>293</v>
      </c>
      <c r="D880" s="5" t="s">
        <v>1777</v>
      </c>
      <c r="E880" s="5" t="s">
        <v>1834</v>
      </c>
      <c r="F880" s="6">
        <v>47346</v>
      </c>
      <c r="G880" s="2">
        <v>25750</v>
      </c>
      <c r="H880" s="2">
        <v>27870</v>
      </c>
      <c r="I880" s="2">
        <v>8497</v>
      </c>
      <c r="J880" s="6" t="s">
        <v>23</v>
      </c>
      <c r="K880" s="2">
        <v>4196</v>
      </c>
      <c r="L880" s="2" t="s">
        <v>24</v>
      </c>
      <c r="M880" s="2">
        <v>2016</v>
      </c>
      <c r="N880" s="2" t="s">
        <v>27</v>
      </c>
      <c r="O880" s="2">
        <v>21492</v>
      </c>
      <c r="P880" s="2">
        <v>308</v>
      </c>
    </row>
    <row r="881" spans="1:16" x14ac:dyDescent="0.25">
      <c r="A881" s="5" t="s">
        <v>907</v>
      </c>
      <c r="B881" s="2" t="s">
        <v>15</v>
      </c>
      <c r="C881" s="2">
        <v>294</v>
      </c>
      <c r="D881" s="5" t="s">
        <v>1777</v>
      </c>
      <c r="E881" s="5" t="s">
        <v>1835</v>
      </c>
      <c r="F881" s="6">
        <v>56361</v>
      </c>
      <c r="G881" s="2">
        <v>21619</v>
      </c>
      <c r="H881" s="2">
        <v>21619</v>
      </c>
      <c r="I881" s="2">
        <v>30245</v>
      </c>
      <c r="J881" s="6" t="s">
        <v>23</v>
      </c>
      <c r="K881" s="2">
        <v>21659</v>
      </c>
      <c r="L881" s="2" t="s">
        <v>24</v>
      </c>
      <c r="M881" s="2">
        <v>2030</v>
      </c>
      <c r="N881" s="2" t="s">
        <v>27</v>
      </c>
      <c r="O881" s="2">
        <v>4205</v>
      </c>
      <c r="P881" s="2">
        <v>300</v>
      </c>
    </row>
    <row r="882" spans="1:16" x14ac:dyDescent="0.25">
      <c r="A882" s="5" t="s">
        <v>908</v>
      </c>
      <c r="B882" s="2" t="s">
        <v>1</v>
      </c>
      <c r="C882" s="2">
        <v>294</v>
      </c>
      <c r="D882" s="5" t="s">
        <v>1777</v>
      </c>
      <c r="E882" s="5" t="s">
        <v>1836</v>
      </c>
      <c r="F882" s="6">
        <v>38995</v>
      </c>
      <c r="G882" s="2">
        <v>12877</v>
      </c>
      <c r="H882" s="2">
        <v>32439</v>
      </c>
      <c r="I882" s="2">
        <v>17234</v>
      </c>
      <c r="J882" s="6" t="s">
        <v>23</v>
      </c>
      <c r="K882" s="2">
        <v>4215</v>
      </c>
      <c r="L882" s="2" t="s">
        <v>24</v>
      </c>
      <c r="M882" s="2">
        <v>21649</v>
      </c>
      <c r="N882" s="2" t="s">
        <v>27</v>
      </c>
      <c r="O882" s="2">
        <v>2030</v>
      </c>
      <c r="P882" s="2">
        <v>305</v>
      </c>
    </row>
    <row r="883" spans="1:16" x14ac:dyDescent="0.25">
      <c r="A883" s="5" t="s">
        <v>909</v>
      </c>
      <c r="B883" s="2" t="s">
        <v>3</v>
      </c>
      <c r="C883" s="2">
        <v>294</v>
      </c>
      <c r="D883" s="5" t="s">
        <v>1777</v>
      </c>
      <c r="E883" s="5" t="s">
        <v>1837</v>
      </c>
      <c r="F883" s="6">
        <v>47669</v>
      </c>
      <c r="G883" s="2">
        <v>25926</v>
      </c>
      <c r="H883" s="2">
        <v>28061</v>
      </c>
      <c r="I883" s="2">
        <v>8555</v>
      </c>
      <c r="J883" s="6" t="s">
        <v>23</v>
      </c>
      <c r="K883" s="2">
        <v>4225</v>
      </c>
      <c r="L883" s="2" t="s">
        <v>24</v>
      </c>
      <c r="M883" s="2">
        <v>2030</v>
      </c>
      <c r="N883" s="2" t="s">
        <v>27</v>
      </c>
      <c r="O883" s="2">
        <v>21639</v>
      </c>
      <c r="P883" s="2">
        <v>310</v>
      </c>
    </row>
    <row r="884" spans="1:16" x14ac:dyDescent="0.25">
      <c r="A884" s="5" t="s">
        <v>910</v>
      </c>
      <c r="B884" s="2" t="s">
        <v>15</v>
      </c>
      <c r="C884" s="2">
        <v>295</v>
      </c>
      <c r="D884" s="5" t="s">
        <v>1777</v>
      </c>
      <c r="E884" s="5" t="s">
        <v>1838</v>
      </c>
      <c r="F884" s="6">
        <v>56744</v>
      </c>
      <c r="G884" s="2">
        <v>21766</v>
      </c>
      <c r="H884" s="2">
        <v>21766</v>
      </c>
      <c r="I884" s="2">
        <v>30451</v>
      </c>
      <c r="J884" s="6" t="s">
        <v>23</v>
      </c>
      <c r="K884" s="2">
        <v>21806</v>
      </c>
      <c r="L884" s="2" t="s">
        <v>24</v>
      </c>
      <c r="M884" s="2">
        <v>2044</v>
      </c>
      <c r="N884" s="2" t="s">
        <v>27</v>
      </c>
      <c r="O884" s="2">
        <v>4234</v>
      </c>
      <c r="P884" s="2">
        <v>302</v>
      </c>
    </row>
    <row r="885" spans="1:16" x14ac:dyDescent="0.25">
      <c r="A885" s="5" t="s">
        <v>911</v>
      </c>
      <c r="B885" s="2" t="s">
        <v>1</v>
      </c>
      <c r="C885" s="2">
        <v>295</v>
      </c>
      <c r="D885" s="5" t="s">
        <v>1777</v>
      </c>
      <c r="E885" s="5" t="s">
        <v>1839</v>
      </c>
      <c r="F885" s="6">
        <v>39260</v>
      </c>
      <c r="G885" s="2">
        <v>12965</v>
      </c>
      <c r="H885" s="2">
        <v>32660</v>
      </c>
      <c r="I885" s="2">
        <v>17352</v>
      </c>
      <c r="J885" s="6" t="s">
        <v>23</v>
      </c>
      <c r="K885" s="2">
        <v>4244</v>
      </c>
      <c r="L885" s="2" t="s">
        <v>24</v>
      </c>
      <c r="M885" s="2">
        <v>21796</v>
      </c>
      <c r="N885" s="2" t="s">
        <v>27</v>
      </c>
      <c r="O885" s="2">
        <v>2044</v>
      </c>
      <c r="P885" s="2">
        <v>307</v>
      </c>
    </row>
    <row r="886" spans="1:16" x14ac:dyDescent="0.25">
      <c r="A886" s="5" t="s">
        <v>912</v>
      </c>
      <c r="B886" s="2" t="s">
        <v>3</v>
      </c>
      <c r="C886" s="2">
        <v>295</v>
      </c>
      <c r="D886" s="5" t="s">
        <v>1777</v>
      </c>
      <c r="E886" s="5" t="s">
        <v>1840</v>
      </c>
      <c r="F886" s="6">
        <v>47993</v>
      </c>
      <c r="G886" s="2">
        <v>26103</v>
      </c>
      <c r="H886" s="2">
        <v>28252</v>
      </c>
      <c r="I886" s="2">
        <v>8614</v>
      </c>
      <c r="J886" s="6" t="s">
        <v>23</v>
      </c>
      <c r="K886" s="2">
        <v>4254</v>
      </c>
      <c r="L886" s="2" t="s">
        <v>24</v>
      </c>
      <c r="M886" s="2">
        <v>2044</v>
      </c>
      <c r="N886" s="2" t="s">
        <v>27</v>
      </c>
      <c r="O886" s="2">
        <v>21786</v>
      </c>
      <c r="P886" s="2">
        <v>312</v>
      </c>
    </row>
    <row r="887" spans="1:16" x14ac:dyDescent="0.25">
      <c r="A887" s="5" t="s">
        <v>913</v>
      </c>
      <c r="B887" s="2" t="s">
        <v>15</v>
      </c>
      <c r="C887" s="2">
        <v>296</v>
      </c>
      <c r="D887" s="5" t="s">
        <v>1777</v>
      </c>
      <c r="E887" s="5" t="s">
        <v>1841</v>
      </c>
      <c r="F887" s="6">
        <v>57128</v>
      </c>
      <c r="G887" s="2">
        <v>21914</v>
      </c>
      <c r="H887" s="2">
        <v>21914</v>
      </c>
      <c r="I887" s="2">
        <v>30658</v>
      </c>
      <c r="J887" s="6" t="s">
        <v>23</v>
      </c>
      <c r="K887" s="2">
        <v>21954</v>
      </c>
      <c r="L887" s="2" t="s">
        <v>24</v>
      </c>
      <c r="M887" s="2">
        <v>2058</v>
      </c>
      <c r="N887" s="2" t="s">
        <v>27</v>
      </c>
      <c r="O887" s="2">
        <v>4263</v>
      </c>
      <c r="P887" s="2">
        <v>304</v>
      </c>
    </row>
    <row r="888" spans="1:16" x14ac:dyDescent="0.25">
      <c r="A888" s="5" t="s">
        <v>914</v>
      </c>
      <c r="B888" s="2" t="s">
        <v>1</v>
      </c>
      <c r="C888" s="2">
        <v>296</v>
      </c>
      <c r="D888" s="5" t="s">
        <v>1777</v>
      </c>
      <c r="E888" s="5" t="s">
        <v>1842</v>
      </c>
      <c r="F888" s="6">
        <v>39526</v>
      </c>
      <c r="G888" s="2">
        <v>13053</v>
      </c>
      <c r="H888" s="2">
        <v>32882</v>
      </c>
      <c r="I888" s="2">
        <v>17470</v>
      </c>
      <c r="J888" s="6" t="s">
        <v>23</v>
      </c>
      <c r="K888" s="2">
        <v>4273</v>
      </c>
      <c r="L888" s="2" t="s">
        <v>24</v>
      </c>
      <c r="M888" s="2">
        <v>21944</v>
      </c>
      <c r="N888" s="2" t="s">
        <v>27</v>
      </c>
      <c r="O888" s="2">
        <v>2058</v>
      </c>
      <c r="P888" s="2">
        <v>309</v>
      </c>
    </row>
    <row r="889" spans="1:16" x14ac:dyDescent="0.25">
      <c r="A889" s="5" t="s">
        <v>915</v>
      </c>
      <c r="B889" s="2" t="s">
        <v>3</v>
      </c>
      <c r="C889" s="2">
        <v>296</v>
      </c>
      <c r="D889" s="5" t="s">
        <v>1777</v>
      </c>
      <c r="E889" s="5" t="s">
        <v>1843</v>
      </c>
      <c r="F889" s="6">
        <v>48318</v>
      </c>
      <c r="G889" s="2">
        <v>26280</v>
      </c>
      <c r="H889" s="2">
        <v>28444</v>
      </c>
      <c r="I889" s="2">
        <v>8673</v>
      </c>
      <c r="J889" s="6" t="s">
        <v>23</v>
      </c>
      <c r="K889" s="2">
        <v>4283</v>
      </c>
      <c r="L889" s="2" t="s">
        <v>24</v>
      </c>
      <c r="M889" s="2">
        <v>2058</v>
      </c>
      <c r="N889" s="2" t="s">
        <v>27</v>
      </c>
      <c r="O889" s="2">
        <v>21934</v>
      </c>
      <c r="P889" s="2">
        <v>314</v>
      </c>
    </row>
    <row r="890" spans="1:16" x14ac:dyDescent="0.25">
      <c r="A890" s="5" t="s">
        <v>916</v>
      </c>
      <c r="B890" s="2" t="s">
        <v>15</v>
      </c>
      <c r="C890" s="2">
        <v>297</v>
      </c>
      <c r="D890" s="5" t="s">
        <v>1777</v>
      </c>
      <c r="E890" s="5" t="s">
        <v>1844</v>
      </c>
      <c r="F890" s="6">
        <v>57514</v>
      </c>
      <c r="G890" s="2">
        <v>22062</v>
      </c>
      <c r="H890" s="2">
        <v>22062</v>
      </c>
      <c r="I890" s="2">
        <v>30865</v>
      </c>
      <c r="J890" s="6" t="s">
        <v>23</v>
      </c>
      <c r="K890" s="2">
        <v>22102</v>
      </c>
      <c r="L890" s="2" t="s">
        <v>24</v>
      </c>
      <c r="M890" s="2">
        <v>2072</v>
      </c>
      <c r="N890" s="2" t="s">
        <v>27</v>
      </c>
      <c r="O890" s="2">
        <v>4292</v>
      </c>
      <c r="P890" s="2">
        <v>306</v>
      </c>
    </row>
    <row r="891" spans="1:16" x14ac:dyDescent="0.25">
      <c r="A891" s="5" t="s">
        <v>917</v>
      </c>
      <c r="B891" s="2" t="s">
        <v>1</v>
      </c>
      <c r="C891" s="2">
        <v>297</v>
      </c>
      <c r="D891" s="5" t="s">
        <v>1777</v>
      </c>
      <c r="E891" s="5" t="s">
        <v>1845</v>
      </c>
      <c r="F891" s="6">
        <v>39793</v>
      </c>
      <c r="G891" s="2">
        <v>13142</v>
      </c>
      <c r="H891" s="2">
        <v>33104</v>
      </c>
      <c r="I891" s="2">
        <v>17588</v>
      </c>
      <c r="J891" s="6" t="s">
        <v>23</v>
      </c>
      <c r="K891" s="2">
        <v>4302</v>
      </c>
      <c r="L891" s="2" t="s">
        <v>24</v>
      </c>
      <c r="M891" s="2">
        <v>22092</v>
      </c>
      <c r="N891" s="2" t="s">
        <v>27</v>
      </c>
      <c r="O891" s="2">
        <v>2072</v>
      </c>
      <c r="P891" s="2">
        <v>311</v>
      </c>
    </row>
    <row r="892" spans="1:16" x14ac:dyDescent="0.25">
      <c r="A892" s="5" t="s">
        <v>918</v>
      </c>
      <c r="B892" s="2" t="s">
        <v>3</v>
      </c>
      <c r="C892" s="2">
        <v>297</v>
      </c>
      <c r="D892" s="5" t="s">
        <v>1777</v>
      </c>
      <c r="E892" s="5" t="s">
        <v>1846</v>
      </c>
      <c r="F892" s="6">
        <v>48644</v>
      </c>
      <c r="G892" s="2">
        <v>26458</v>
      </c>
      <c r="H892" s="2">
        <v>28637</v>
      </c>
      <c r="I892" s="2">
        <v>8732</v>
      </c>
      <c r="J892" s="6" t="s">
        <v>23</v>
      </c>
      <c r="K892" s="2">
        <v>4312</v>
      </c>
      <c r="L892" s="2" t="s">
        <v>24</v>
      </c>
      <c r="M892" s="2">
        <v>2072</v>
      </c>
      <c r="N892" s="2" t="s">
        <v>27</v>
      </c>
      <c r="O892" s="2">
        <v>22082</v>
      </c>
      <c r="P892" s="2">
        <v>316</v>
      </c>
    </row>
    <row r="893" spans="1:16" x14ac:dyDescent="0.25">
      <c r="A893" s="5" t="s">
        <v>919</v>
      </c>
      <c r="B893" s="2" t="s">
        <v>15</v>
      </c>
      <c r="C893" s="2">
        <v>298</v>
      </c>
      <c r="D893" s="5" t="s">
        <v>1777</v>
      </c>
      <c r="E893" s="5" t="s">
        <v>1847</v>
      </c>
      <c r="F893" s="6">
        <v>57901</v>
      </c>
      <c r="G893" s="2">
        <v>22211</v>
      </c>
      <c r="H893" s="2">
        <v>22211</v>
      </c>
      <c r="I893" s="2">
        <v>31073</v>
      </c>
      <c r="J893" s="6" t="s">
        <v>23</v>
      </c>
      <c r="K893" s="2">
        <v>22251</v>
      </c>
      <c r="L893" s="2" t="s">
        <v>24</v>
      </c>
      <c r="M893" s="2">
        <v>2086</v>
      </c>
      <c r="N893" s="2" t="s">
        <v>27</v>
      </c>
      <c r="O893" s="2">
        <v>4321</v>
      </c>
      <c r="P893" s="2">
        <v>308</v>
      </c>
    </row>
    <row r="894" spans="1:16" x14ac:dyDescent="0.25">
      <c r="A894" s="5" t="s">
        <v>920</v>
      </c>
      <c r="B894" s="2" t="s">
        <v>1</v>
      </c>
      <c r="C894" s="2">
        <v>298</v>
      </c>
      <c r="D894" s="5" t="s">
        <v>1777</v>
      </c>
      <c r="E894" s="5" t="s">
        <v>1848</v>
      </c>
      <c r="F894" s="6">
        <v>40061</v>
      </c>
      <c r="G894" s="2">
        <v>13231</v>
      </c>
      <c r="H894" s="2">
        <v>33327</v>
      </c>
      <c r="I894" s="2">
        <v>17707</v>
      </c>
      <c r="J894" s="6" t="s">
        <v>23</v>
      </c>
      <c r="K894" s="2">
        <v>4331</v>
      </c>
      <c r="L894" s="2" t="s">
        <v>24</v>
      </c>
      <c r="M894" s="2">
        <v>22241</v>
      </c>
      <c r="N894" s="2" t="s">
        <v>27</v>
      </c>
      <c r="O894" s="2">
        <v>2086</v>
      </c>
      <c r="P894" s="2">
        <v>313</v>
      </c>
    </row>
    <row r="895" spans="1:16" x14ac:dyDescent="0.25">
      <c r="A895" s="5" t="s">
        <v>921</v>
      </c>
      <c r="B895" s="2" t="s">
        <v>3</v>
      </c>
      <c r="C895" s="2">
        <v>298</v>
      </c>
      <c r="D895" s="5" t="s">
        <v>1777</v>
      </c>
      <c r="E895" s="5" t="s">
        <v>1849</v>
      </c>
      <c r="F895" s="6">
        <v>48971</v>
      </c>
      <c r="G895" s="2">
        <v>26636</v>
      </c>
      <c r="H895" s="2">
        <v>28830</v>
      </c>
      <c r="I895" s="2">
        <v>8791</v>
      </c>
      <c r="J895" s="6" t="s">
        <v>23</v>
      </c>
      <c r="K895" s="2">
        <v>4341</v>
      </c>
      <c r="L895" s="2" t="s">
        <v>24</v>
      </c>
      <c r="M895" s="2">
        <v>2086</v>
      </c>
      <c r="N895" s="2" t="s">
        <v>27</v>
      </c>
      <c r="O895" s="2">
        <v>22231</v>
      </c>
      <c r="P895" s="2">
        <v>318</v>
      </c>
    </row>
    <row r="896" spans="1:16" x14ac:dyDescent="0.25">
      <c r="A896" s="5" t="s">
        <v>922</v>
      </c>
      <c r="B896" s="2" t="s">
        <v>15</v>
      </c>
      <c r="C896" s="2">
        <v>299</v>
      </c>
      <c r="D896" s="5" t="s">
        <v>1777</v>
      </c>
      <c r="E896" s="5" t="s">
        <v>1850</v>
      </c>
      <c r="F896" s="6">
        <v>58289</v>
      </c>
      <c r="G896" s="2">
        <v>22360</v>
      </c>
      <c r="H896" s="2">
        <v>22360</v>
      </c>
      <c r="I896" s="2">
        <v>31282</v>
      </c>
      <c r="J896" s="6" t="s">
        <v>23</v>
      </c>
      <c r="K896" s="2">
        <v>22400</v>
      </c>
      <c r="L896" s="2" t="s">
        <v>24</v>
      </c>
      <c r="M896" s="2">
        <v>2100</v>
      </c>
      <c r="N896" s="2" t="s">
        <v>27</v>
      </c>
      <c r="O896" s="2">
        <v>4350</v>
      </c>
      <c r="P896" s="2">
        <v>310</v>
      </c>
    </row>
    <row r="897" spans="1:16" x14ac:dyDescent="0.25">
      <c r="A897" s="5" t="s">
        <v>923</v>
      </c>
      <c r="B897" s="2" t="s">
        <v>1</v>
      </c>
      <c r="C897" s="2">
        <v>299</v>
      </c>
      <c r="D897" s="5" t="s">
        <v>1777</v>
      </c>
      <c r="E897" s="5" t="s">
        <v>1851</v>
      </c>
      <c r="F897" s="6">
        <v>40330</v>
      </c>
      <c r="G897" s="2">
        <v>13320</v>
      </c>
      <c r="H897" s="2">
        <v>33551</v>
      </c>
      <c r="I897" s="2">
        <v>17826</v>
      </c>
      <c r="J897" s="6" t="s">
        <v>23</v>
      </c>
      <c r="K897" s="2">
        <v>4360</v>
      </c>
      <c r="L897" s="2" t="s">
        <v>24</v>
      </c>
      <c r="M897" s="2">
        <v>22390</v>
      </c>
      <c r="N897" s="2" t="s">
        <v>27</v>
      </c>
      <c r="O897" s="2">
        <v>2100</v>
      </c>
      <c r="P897" s="2">
        <v>315</v>
      </c>
    </row>
    <row r="898" spans="1:16" x14ac:dyDescent="0.25">
      <c r="A898" s="5" t="s">
        <v>924</v>
      </c>
      <c r="B898" s="2" t="s">
        <v>3</v>
      </c>
      <c r="C898" s="2">
        <v>299</v>
      </c>
      <c r="D898" s="5" t="s">
        <v>1777</v>
      </c>
      <c r="E898" s="5" t="s">
        <v>1852</v>
      </c>
      <c r="F898" s="6">
        <v>49299</v>
      </c>
      <c r="G898" s="2">
        <v>26815</v>
      </c>
      <c r="H898" s="2">
        <v>29024</v>
      </c>
      <c r="I898" s="2">
        <v>8850</v>
      </c>
      <c r="J898" s="6" t="s">
        <v>23</v>
      </c>
      <c r="K898" s="2">
        <v>4370</v>
      </c>
      <c r="L898" s="2" t="s">
        <v>24</v>
      </c>
      <c r="M898" s="2">
        <v>2100</v>
      </c>
      <c r="N898" s="2" t="s">
        <v>27</v>
      </c>
      <c r="O898" s="2">
        <v>22380</v>
      </c>
      <c r="P898" s="2">
        <v>320</v>
      </c>
    </row>
    <row r="899" spans="1:16" x14ac:dyDescent="0.25">
      <c r="A899" s="5" t="s">
        <v>925</v>
      </c>
      <c r="B899" s="2" t="s">
        <v>15</v>
      </c>
      <c r="C899" s="2">
        <v>300</v>
      </c>
      <c r="D899" s="5" t="s">
        <v>1853</v>
      </c>
      <c r="E899" s="5" t="s">
        <v>1854</v>
      </c>
      <c r="F899" s="6">
        <v>58679</v>
      </c>
      <c r="G899" s="2">
        <v>22510</v>
      </c>
      <c r="H899" s="2">
        <v>22510</v>
      </c>
      <c r="I899" s="2">
        <v>31492</v>
      </c>
      <c r="J899" s="6" t="s">
        <v>23</v>
      </c>
      <c r="K899" s="2">
        <v>22550</v>
      </c>
      <c r="L899" s="2" t="s">
        <v>24</v>
      </c>
      <c r="M899" s="2">
        <v>2115</v>
      </c>
      <c r="N899" s="2" t="s">
        <v>27</v>
      </c>
      <c r="O899" s="2">
        <v>4380</v>
      </c>
      <c r="P899" s="2">
        <v>313</v>
      </c>
    </row>
    <row r="900" spans="1:16" x14ac:dyDescent="0.25">
      <c r="A900" s="5" t="s">
        <v>926</v>
      </c>
      <c r="B900" s="2" t="s">
        <v>1</v>
      </c>
      <c r="C900" s="2">
        <v>300</v>
      </c>
      <c r="D900" s="5" t="s">
        <v>1853</v>
      </c>
      <c r="E900" s="5" t="s">
        <v>1855</v>
      </c>
      <c r="F900" s="6">
        <v>40600</v>
      </c>
      <c r="G900" s="2">
        <v>13410</v>
      </c>
      <c r="H900" s="2">
        <v>33776</v>
      </c>
      <c r="I900" s="2">
        <v>17946</v>
      </c>
      <c r="J900" s="6" t="s">
        <v>23</v>
      </c>
      <c r="K900" s="2">
        <v>4390</v>
      </c>
      <c r="L900" s="2" t="s">
        <v>24</v>
      </c>
      <c r="M900" s="2">
        <v>22540</v>
      </c>
      <c r="N900" s="2" t="s">
        <v>27</v>
      </c>
      <c r="O900" s="2">
        <v>2115</v>
      </c>
      <c r="P900" s="2">
        <v>318</v>
      </c>
    </row>
    <row r="901" spans="1:16" x14ac:dyDescent="0.25">
      <c r="A901" s="5" t="s">
        <v>927</v>
      </c>
      <c r="B901" s="2" t="s">
        <v>3</v>
      </c>
      <c r="C901" s="2">
        <v>300</v>
      </c>
      <c r="D901" s="5" t="s">
        <v>1853</v>
      </c>
      <c r="E901" s="5" t="s">
        <v>1856</v>
      </c>
      <c r="F901" s="6">
        <v>49629</v>
      </c>
      <c r="G901" s="2">
        <v>26995</v>
      </c>
      <c r="H901" s="2">
        <v>29219</v>
      </c>
      <c r="I901" s="2">
        <v>8910</v>
      </c>
      <c r="J901" s="6" t="s">
        <v>23</v>
      </c>
      <c r="K901" s="2">
        <v>4400</v>
      </c>
      <c r="L901" s="2" t="s">
        <v>24</v>
      </c>
      <c r="M901" s="2">
        <v>2115</v>
      </c>
      <c r="N901" s="2" t="s">
        <v>27</v>
      </c>
      <c r="O901" s="2">
        <v>22530</v>
      </c>
      <c r="P901" s="2">
        <v>323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4"/>
  <sheetViews>
    <sheetView workbookViewId="0">
      <selection activeCell="D37" sqref="D37"/>
    </sheetView>
  </sheetViews>
  <sheetFormatPr defaultRowHeight="15" x14ac:dyDescent="0.25"/>
  <cols>
    <col min="2" max="2" width="42.5703125" customWidth="1"/>
    <col min="3" max="3" width="15" customWidth="1"/>
    <col min="4" max="4" width="62" customWidth="1"/>
    <col min="5" max="5" width="33.28515625" customWidth="1"/>
    <col min="6" max="6" width="20.7109375" customWidth="1"/>
    <col min="7" max="7" width="15.42578125" customWidth="1"/>
  </cols>
  <sheetData>
    <row r="1" spans="1:7" x14ac:dyDescent="0.25">
      <c r="B1" s="18" t="s">
        <v>1870</v>
      </c>
      <c r="C1" s="18"/>
      <c r="D1" s="18"/>
      <c r="E1" s="18"/>
      <c r="F1" s="18"/>
      <c r="G1" s="18"/>
    </row>
    <row r="2" spans="1:7" x14ac:dyDescent="0.25">
      <c r="A2" t="s">
        <v>5</v>
      </c>
      <c r="B2" t="s">
        <v>4</v>
      </c>
      <c r="C2" t="s">
        <v>1867</v>
      </c>
      <c r="D2" t="s">
        <v>8</v>
      </c>
      <c r="E2" t="s">
        <v>0</v>
      </c>
      <c r="F2" t="s">
        <v>2</v>
      </c>
      <c r="G2" t="s">
        <v>9</v>
      </c>
    </row>
    <row r="3" spans="1:7" x14ac:dyDescent="0.25">
      <c r="A3" t="str">
        <f>IF(OR(ISBLANK(D9),ISBLANK(E9)),"","C_U_"&amp;IF(B3="Pikeman","P",IF(B3="Archer","A",IF(B3="Knight","K","")))&amp;C3)</f>
        <v>C_U_K130</v>
      </c>
      <c r="B3" t="str">
        <f>IF(D9=1,"Pikeman",IF(D9=2,"Archer",IF(D9=3,"Knight","")))</f>
        <v>Knight</v>
      </c>
      <c r="C3">
        <f>IF(ISBLANK(E9),"",IF(AND(E9&gt;0,E9&lt;=300),E9,""))</f>
        <v>130</v>
      </c>
      <c r="D3" s="12">
        <f>INDEX(UnitData_Export!$F$2:$F$901,MATCH('Combat Simulation'!$A3,UnitData_Export!$A$2:$A$901,0))</f>
        <v>9407</v>
      </c>
      <c r="E3" s="12">
        <f>INDEX(UnitData_Export!$G$2:$G$901,MATCH('Combat Simulation'!$A3,UnitData_Export!$A$2:$A$901,0))</f>
        <v>5082</v>
      </c>
      <c r="F3" s="12">
        <f>INDEX(UnitData_Export!$H$2:$H$901,MATCH('Combat Simulation'!$A3,UnitData_Export!$A$2:$A$901,0))</f>
        <v>5486</v>
      </c>
      <c r="G3" s="12">
        <f>INDEX(UnitData_Export!$I$2:$I$901,MATCH('Combat Simulation'!$A3,UnitData_Export!$A$2:$A$901,0))</f>
        <v>1651</v>
      </c>
    </row>
    <row r="4" spans="1:7" x14ac:dyDescent="0.25">
      <c r="A4" t="str">
        <f>IF(OR(ISBLANK(D10),ISBLANK(E10)),"","C_U_"&amp;IF(B4="Pikeman","P",IF(B4="Archer","A",IF(B4="Knight","K","")))&amp;C4)</f>
        <v>C_U_P130</v>
      </c>
      <c r="B4" t="str">
        <f>IF(D10=1,"Pikeman",IF(D10=2,"Archer",IF(D10=3,"Knight","")))</f>
        <v>Pikeman</v>
      </c>
      <c r="C4">
        <f>IF(ISBLANK(E10),"",IF(AND(E10&gt;0,E10&lt;=300),E10,""))</f>
        <v>130</v>
      </c>
      <c r="D4" s="12">
        <f>INDEX(UnitData_Export!$F$2:$F$901,MATCH('Combat Simulation'!$A4,UnitData_Export!$A$2:$A$901,0))</f>
        <v>11130</v>
      </c>
      <c r="E4" s="12">
        <f>INDEX(UnitData_Export!$G$2:$G$901,MATCH('Combat Simulation'!$A4,UnitData_Export!$A$2:$A$901,0))</f>
        <v>4235</v>
      </c>
      <c r="F4" s="12">
        <f>INDEX(UnitData_Export!$H$2:$H$901,MATCH('Combat Simulation'!$A4,UnitData_Export!$A$2:$A$901,0))</f>
        <v>4235</v>
      </c>
      <c r="G4" s="12">
        <f>INDEX(UnitData_Export!$I$2:$I$901,MATCH('Combat Simulation'!$A4,UnitData_Export!$A$2:$A$901,0))</f>
        <v>5924</v>
      </c>
    </row>
    <row r="8" spans="1:7" x14ac:dyDescent="0.25">
      <c r="C8" s="13"/>
      <c r="D8" s="14" t="s">
        <v>1868</v>
      </c>
      <c r="E8" s="13" t="s">
        <v>1869</v>
      </c>
    </row>
    <row r="9" spans="1:7" x14ac:dyDescent="0.25">
      <c r="C9" s="8" t="s">
        <v>1866</v>
      </c>
      <c r="D9" s="8">
        <v>3</v>
      </c>
      <c r="E9" s="8">
        <v>130</v>
      </c>
      <c r="F9" t="str">
        <f>IF((ISBLANK(E9)),"",IF(OR(E9&lt;1,E9&gt;300),"out of range",""))</f>
        <v/>
      </c>
    </row>
    <row r="10" spans="1:7" x14ac:dyDescent="0.25">
      <c r="C10" s="8" t="s">
        <v>1865</v>
      </c>
      <c r="D10" s="8">
        <v>1</v>
      </c>
      <c r="E10" s="8">
        <v>130</v>
      </c>
      <c r="F10" t="str">
        <f>IF(AND(ISBLANK(E10),E10&lt;1,E10&gt;300),"out of range","")</f>
        <v/>
      </c>
    </row>
    <row r="12" spans="1:7" x14ac:dyDescent="0.25">
      <c r="D12" s="15"/>
      <c r="E12" s="15" t="str">
        <f>B3&amp;" maxHP["&amp;D3&amp;"]"</f>
        <v>Knight maxHP[9407]</v>
      </c>
      <c r="F12" s="15" t="str">
        <f>B4&amp;" maxHP["&amp;D4&amp;"]"</f>
        <v>Pikeman maxHP[11130]</v>
      </c>
    </row>
    <row r="13" spans="1:7" x14ac:dyDescent="0.25">
      <c r="B13" s="16" t="s">
        <v>1918</v>
      </c>
      <c r="D13" s="8" t="s">
        <v>1913</v>
      </c>
      <c r="E13" s="8">
        <f>IF(F13=0,D3,IF($G$4&gt;=$E$3,IF(D3-$F$4&lt;=0,0,D3-$F$4),IF($E$3&gt;$F$4+$G$4,D3,IF(D3-($F$4-($E$3-$G$4))&lt;=0,0,D3-($F$4-($E$3-$G$4))))))</f>
        <v>5172</v>
      </c>
      <c r="F13" s="8">
        <f>IF($G$3&gt;=$E$4,IF(D4-$F$3&lt;=0,0,D4-$F$3),IF($E$4&gt;$F$3+$G$3,D4,IF(D4-($F$3-($E$4-$G$3))&lt;=0,0,D4-($F$3-($E$4-$G$3)))))</f>
        <v>8228</v>
      </c>
    </row>
    <row r="14" spans="1:7" x14ac:dyDescent="0.25">
      <c r="B14" s="16" t="s">
        <v>1919</v>
      </c>
      <c r="D14" s="8" t="s">
        <v>1914</v>
      </c>
      <c r="E14" s="8">
        <f>IF(OR(F14=0,F14=""),"",IF($G$4&gt;=$E$3,IF(E13-$F$4&lt;=0,0,E13-$F$4),IF($E$3&gt;$F$4+$G$4,E13,IF(E13-($F$4-($E$3-$G$4))&lt;=0,0,E13-($F$4-($E$3-$G$4))))))</f>
        <v>937</v>
      </c>
      <c r="F14" s="8">
        <f>IF(OR(E13=0,E13=""),"",IF($G$3&gt;=$E$4,IF(F13-$F$3&lt;=0,0,F13-$F$3),IF($E$4&gt;$F$3+$G$3,F13,IF(F13-($F$3-($E$4-$G$3))&lt;=0,0,F13-($F$3-($E$4-$G$3))))))</f>
        <v>5326</v>
      </c>
    </row>
    <row r="15" spans="1:7" x14ac:dyDescent="0.25">
      <c r="B15" s="17" t="s">
        <v>1921</v>
      </c>
      <c r="D15" s="8" t="s">
        <v>1915</v>
      </c>
      <c r="E15" s="8">
        <f t="shared" ref="E15:E34" si="0">IF(OR(F15=0,F15=""),"",IF($G$4&gt;=$E$3,IF(E14-$F$4&lt;=0,0,E14-$F$4),IF($E$3&gt;$F$4+$G$4,E14,IF(E14-($F$4-($E$3-$G$4))&lt;=0,0,E14-($F$4-($E$3-$G$4))))))</f>
        <v>0</v>
      </c>
      <c r="F15" s="8">
        <f t="shared" ref="F15:F34" si="1">IF(OR(E14=0,E14=""),"",IF($G$3&gt;=$E$4,IF(F14-$F$3&lt;=0,0,F14-$F$3),IF($E$4&gt;$F$3+$G$3,F14,IF(F14-($F$3-($E$4-$G$3))&lt;=0,0,F14-($F$3-($E$4-$G$3))))))</f>
        <v>2424</v>
      </c>
    </row>
    <row r="16" spans="1:7" x14ac:dyDescent="0.25">
      <c r="D16" s="8" t="s">
        <v>1916</v>
      </c>
      <c r="E16" s="8" t="str">
        <f t="shared" si="0"/>
        <v/>
      </c>
      <c r="F16" s="8" t="str">
        <f t="shared" si="1"/>
        <v/>
      </c>
    </row>
    <row r="17" spans="4:6" x14ac:dyDescent="0.25">
      <c r="D17" s="8" t="s">
        <v>1917</v>
      </c>
      <c r="E17" s="8" t="str">
        <f t="shared" si="0"/>
        <v/>
      </c>
      <c r="F17" s="8" t="str">
        <f t="shared" si="1"/>
        <v/>
      </c>
    </row>
    <row r="18" spans="4:6" x14ac:dyDescent="0.25">
      <c r="E18" t="str">
        <f t="shared" si="0"/>
        <v/>
      </c>
      <c r="F18" t="str">
        <f t="shared" si="1"/>
        <v/>
      </c>
    </row>
    <row r="19" spans="4:6" x14ac:dyDescent="0.25">
      <c r="E19" t="str">
        <f t="shared" si="0"/>
        <v/>
      </c>
      <c r="F19" t="str">
        <f t="shared" si="1"/>
        <v/>
      </c>
    </row>
    <row r="20" spans="4:6" x14ac:dyDescent="0.25">
      <c r="E20" t="str">
        <f t="shared" si="0"/>
        <v/>
      </c>
      <c r="F20" t="str">
        <f t="shared" si="1"/>
        <v/>
      </c>
    </row>
    <row r="21" spans="4:6" x14ac:dyDescent="0.25">
      <c r="E21" t="str">
        <f t="shared" si="0"/>
        <v/>
      </c>
      <c r="F21" t="str">
        <f t="shared" si="1"/>
        <v/>
      </c>
    </row>
    <row r="22" spans="4:6" x14ac:dyDescent="0.25">
      <c r="E22" t="str">
        <f t="shared" si="0"/>
        <v/>
      </c>
      <c r="F22" t="str">
        <f t="shared" si="1"/>
        <v/>
      </c>
    </row>
    <row r="23" spans="4:6" x14ac:dyDescent="0.25">
      <c r="E23" t="str">
        <f t="shared" si="0"/>
        <v/>
      </c>
      <c r="F23" t="str">
        <f t="shared" si="1"/>
        <v/>
      </c>
    </row>
    <row r="24" spans="4:6" x14ac:dyDescent="0.25">
      <c r="E24" t="str">
        <f t="shared" si="0"/>
        <v/>
      </c>
      <c r="F24" t="str">
        <f t="shared" si="1"/>
        <v/>
      </c>
    </row>
    <row r="25" spans="4:6" x14ac:dyDescent="0.25">
      <c r="E25" t="str">
        <f t="shared" si="0"/>
        <v/>
      </c>
      <c r="F25" t="str">
        <f t="shared" si="1"/>
        <v/>
      </c>
    </row>
    <row r="26" spans="4:6" x14ac:dyDescent="0.25">
      <c r="E26" t="str">
        <f t="shared" si="0"/>
        <v/>
      </c>
      <c r="F26" t="str">
        <f t="shared" si="1"/>
        <v/>
      </c>
    </row>
    <row r="27" spans="4:6" x14ac:dyDescent="0.25">
      <c r="E27" t="str">
        <f t="shared" si="0"/>
        <v/>
      </c>
      <c r="F27" t="str">
        <f t="shared" si="1"/>
        <v/>
      </c>
    </row>
    <row r="28" spans="4:6" x14ac:dyDescent="0.25">
      <c r="E28" t="str">
        <f t="shared" si="0"/>
        <v/>
      </c>
      <c r="F28" t="str">
        <f t="shared" si="1"/>
        <v/>
      </c>
    </row>
    <row r="29" spans="4:6" x14ac:dyDescent="0.25">
      <c r="E29" t="str">
        <f t="shared" si="0"/>
        <v/>
      </c>
      <c r="F29" t="str">
        <f t="shared" si="1"/>
        <v/>
      </c>
    </row>
    <row r="30" spans="4:6" x14ac:dyDescent="0.25">
      <c r="E30" t="str">
        <f t="shared" si="0"/>
        <v/>
      </c>
      <c r="F30" t="str">
        <f t="shared" si="1"/>
        <v/>
      </c>
    </row>
    <row r="31" spans="4:6" x14ac:dyDescent="0.25">
      <c r="E31" t="str">
        <f t="shared" si="0"/>
        <v/>
      </c>
      <c r="F31" t="str">
        <f t="shared" si="1"/>
        <v/>
      </c>
    </row>
    <row r="32" spans="4:6" x14ac:dyDescent="0.25">
      <c r="E32" t="str">
        <f t="shared" si="0"/>
        <v/>
      </c>
      <c r="F32" t="str">
        <f t="shared" si="1"/>
        <v/>
      </c>
    </row>
    <row r="33" spans="5:6" x14ac:dyDescent="0.25">
      <c r="E33" t="str">
        <f t="shared" si="0"/>
        <v/>
      </c>
      <c r="F33" t="str">
        <f t="shared" si="1"/>
        <v/>
      </c>
    </row>
    <row r="34" spans="5:6" x14ac:dyDescent="0.25">
      <c r="E34" t="str">
        <f t="shared" si="0"/>
        <v/>
      </c>
      <c r="F34" t="str">
        <f t="shared" si="1"/>
        <v/>
      </c>
    </row>
  </sheetData>
  <mergeCells count="1">
    <mergeCell ref="B1:G1"/>
  </mergeCells>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N45"/>
  <sheetViews>
    <sheetView tabSelected="1" topLeftCell="A4" workbookViewId="0">
      <selection activeCell="E33" sqref="E33:K33"/>
    </sheetView>
  </sheetViews>
  <sheetFormatPr defaultRowHeight="15" x14ac:dyDescent="0.25"/>
  <cols>
    <col min="2" max="2" width="13.140625" customWidth="1"/>
    <col min="3" max="6" width="12" customWidth="1"/>
    <col min="7" max="7" width="17.28515625" customWidth="1"/>
    <col min="8" max="9" width="15.85546875" customWidth="1"/>
    <col min="10" max="10" width="18.5703125" customWidth="1"/>
    <col min="11" max="11" width="20.7109375" customWidth="1"/>
    <col min="12" max="12" width="18.5703125" customWidth="1"/>
    <col min="13" max="13" width="22.28515625" customWidth="1"/>
    <col min="14" max="14" width="19.7109375" customWidth="1"/>
    <col min="15" max="15" width="9.140625" customWidth="1"/>
  </cols>
  <sheetData>
    <row r="3" spans="1:14" x14ac:dyDescent="0.25">
      <c r="B3" t="s">
        <v>1863</v>
      </c>
    </row>
    <row r="5" spans="1:14" x14ac:dyDescent="0.25">
      <c r="B5" t="s">
        <v>1857</v>
      </c>
    </row>
    <row r="7" spans="1:14" x14ac:dyDescent="0.25">
      <c r="A7" s="18" t="s">
        <v>1858</v>
      </c>
      <c r="B7" s="18"/>
      <c r="C7" s="18"/>
      <c r="D7" s="18"/>
      <c r="E7" s="18"/>
      <c r="F7" s="18"/>
      <c r="G7" s="2"/>
      <c r="H7" s="2"/>
      <c r="I7" s="2"/>
      <c r="J7" s="2"/>
    </row>
    <row r="10" spans="1:14" x14ac:dyDescent="0.25">
      <c r="B10" s="19" t="s">
        <v>1864</v>
      </c>
      <c r="C10" s="19"/>
      <c r="D10" s="19"/>
      <c r="E10" s="19"/>
      <c r="F10" s="19"/>
      <c r="G10" s="19"/>
      <c r="H10" s="19"/>
      <c r="I10" s="19"/>
      <c r="J10" s="19"/>
      <c r="K10" s="19"/>
      <c r="L10" s="19"/>
      <c r="M10" s="19"/>
      <c r="N10" s="19"/>
    </row>
    <row r="11" spans="1:14" x14ac:dyDescent="0.25">
      <c r="B11" s="7" t="s">
        <v>1859</v>
      </c>
      <c r="C11" s="7" t="s">
        <v>6</v>
      </c>
      <c r="D11" s="7" t="s">
        <v>8</v>
      </c>
      <c r="E11" s="7" t="s">
        <v>0</v>
      </c>
      <c r="F11" s="7" t="s">
        <v>2</v>
      </c>
      <c r="G11" s="7" t="s">
        <v>9</v>
      </c>
      <c r="H11" s="7" t="s">
        <v>23</v>
      </c>
      <c r="I11" s="7" t="s">
        <v>24</v>
      </c>
      <c r="J11" s="7" t="s">
        <v>27</v>
      </c>
      <c r="K11" s="7" t="s">
        <v>14</v>
      </c>
      <c r="L11" s="7" t="s">
        <v>1860</v>
      </c>
      <c r="M11" s="7" t="s">
        <v>1861</v>
      </c>
      <c r="N11" s="7" t="s">
        <v>1862</v>
      </c>
    </row>
    <row r="12" spans="1:14" x14ac:dyDescent="0.25">
      <c r="B12" s="9" t="s">
        <v>15</v>
      </c>
      <c r="C12" s="9">
        <v>1</v>
      </c>
      <c r="D12" s="9">
        <v>120</v>
      </c>
      <c r="E12" s="9">
        <v>10</v>
      </c>
      <c r="F12" s="9">
        <v>10</v>
      </c>
      <c r="G12" s="9">
        <v>22</v>
      </c>
      <c r="H12" s="9">
        <v>50</v>
      </c>
      <c r="I12" s="9">
        <v>0</v>
      </c>
      <c r="J12" s="9">
        <v>0</v>
      </c>
      <c r="K12" s="9">
        <v>10</v>
      </c>
      <c r="L12" s="11">
        <f>INT(0.35*D12+0.15*E12)+(0.35*F12+0.15*G12)</f>
        <v>49.8</v>
      </c>
      <c r="M12" s="8">
        <f>(H12+I12+J12)/K12</f>
        <v>5</v>
      </c>
      <c r="N12" s="10">
        <f t="shared" ref="N12:N17" si="0">INT(L12/M12)</f>
        <v>9</v>
      </c>
    </row>
    <row r="13" spans="1:14" x14ac:dyDescent="0.25">
      <c r="B13" s="9" t="s">
        <v>1</v>
      </c>
      <c r="C13" s="9">
        <v>1</v>
      </c>
      <c r="D13" s="9">
        <v>100</v>
      </c>
      <c r="E13" s="9">
        <v>0</v>
      </c>
      <c r="F13" s="9">
        <v>26</v>
      </c>
      <c r="G13" s="9">
        <v>6</v>
      </c>
      <c r="H13" s="9">
        <v>10</v>
      </c>
      <c r="I13" s="9">
        <v>40</v>
      </c>
      <c r="J13" s="9">
        <v>0</v>
      </c>
      <c r="K13" s="9">
        <v>15</v>
      </c>
      <c r="L13" s="11">
        <f t="shared" ref="L13:L17" si="1">INT(0.35*D13+0.15*E13)+(0.35*F13+0.15*G13)</f>
        <v>45</v>
      </c>
      <c r="M13" s="8">
        <f>INT((H13+I13+J13)/K13)</f>
        <v>3</v>
      </c>
      <c r="N13" s="10">
        <f t="shared" si="0"/>
        <v>15</v>
      </c>
    </row>
    <row r="14" spans="1:14" x14ac:dyDescent="0.25">
      <c r="B14" s="9" t="s">
        <v>3</v>
      </c>
      <c r="C14" s="9">
        <v>1</v>
      </c>
      <c r="D14" s="9">
        <v>100</v>
      </c>
      <c r="E14" s="9">
        <v>25</v>
      </c>
      <c r="F14" s="9">
        <v>14</v>
      </c>
      <c r="G14" s="9">
        <v>0</v>
      </c>
      <c r="H14" s="9">
        <v>20</v>
      </c>
      <c r="I14" s="9">
        <v>0</v>
      </c>
      <c r="J14" s="9">
        <v>30</v>
      </c>
      <c r="K14" s="9">
        <v>20</v>
      </c>
      <c r="L14" s="11">
        <f t="shared" si="1"/>
        <v>42.9</v>
      </c>
      <c r="M14" s="8">
        <f>INT((H14+I14+J14)/K14)</f>
        <v>2</v>
      </c>
      <c r="N14" s="10">
        <f t="shared" si="0"/>
        <v>21</v>
      </c>
    </row>
    <row r="15" spans="1:14" x14ac:dyDescent="0.25">
      <c r="B15" s="9" t="s">
        <v>15</v>
      </c>
      <c r="C15" s="9">
        <v>300</v>
      </c>
      <c r="D15" s="9">
        <v>58679</v>
      </c>
      <c r="E15" s="9">
        <v>22510</v>
      </c>
      <c r="F15" s="9">
        <v>22510</v>
      </c>
      <c r="G15" s="9">
        <v>31492</v>
      </c>
      <c r="H15" s="9">
        <v>22550</v>
      </c>
      <c r="I15" s="9">
        <v>2115</v>
      </c>
      <c r="J15" s="9">
        <v>4380</v>
      </c>
      <c r="K15" s="9">
        <v>313</v>
      </c>
      <c r="L15" s="11">
        <f t="shared" si="1"/>
        <v>36516.300000000003</v>
      </c>
      <c r="M15" s="8">
        <f>INT((H15+I15+J15)/K15)</f>
        <v>92</v>
      </c>
      <c r="N15" s="10">
        <f t="shared" si="0"/>
        <v>396</v>
      </c>
    </row>
    <row r="16" spans="1:14" x14ac:dyDescent="0.25">
      <c r="B16" s="9" t="s">
        <v>1</v>
      </c>
      <c r="C16" s="9">
        <v>300</v>
      </c>
      <c r="D16" s="9">
        <v>40600</v>
      </c>
      <c r="E16" s="9">
        <v>13410</v>
      </c>
      <c r="F16" s="9">
        <v>33776</v>
      </c>
      <c r="G16" s="9">
        <v>17946</v>
      </c>
      <c r="H16" s="9">
        <v>4390</v>
      </c>
      <c r="I16" s="9">
        <v>22540</v>
      </c>
      <c r="J16" s="9">
        <v>2115</v>
      </c>
      <c r="K16" s="9">
        <v>318</v>
      </c>
      <c r="L16" s="11">
        <f t="shared" si="1"/>
        <v>30734.5</v>
      </c>
      <c r="M16" s="8">
        <f>INT((H16+I16+J16)/K16)</f>
        <v>91</v>
      </c>
      <c r="N16" s="10">
        <f t="shared" si="0"/>
        <v>337</v>
      </c>
    </row>
    <row r="17" spans="2:14" x14ac:dyDescent="0.25">
      <c r="B17" s="9" t="s">
        <v>3</v>
      </c>
      <c r="C17" s="9">
        <v>300</v>
      </c>
      <c r="D17" s="9">
        <v>49629</v>
      </c>
      <c r="E17" s="9">
        <v>26995</v>
      </c>
      <c r="F17" s="9">
        <v>29219</v>
      </c>
      <c r="G17" s="9">
        <v>8910</v>
      </c>
      <c r="H17" s="9">
        <v>4400</v>
      </c>
      <c r="I17" s="9">
        <v>2115</v>
      </c>
      <c r="J17" s="9">
        <v>22530</v>
      </c>
      <c r="K17" s="9">
        <v>323</v>
      </c>
      <c r="L17" s="11">
        <f t="shared" si="1"/>
        <v>32982.15</v>
      </c>
      <c r="M17" s="8">
        <f>INT((H17+I17+J17)/K17)</f>
        <v>89</v>
      </c>
      <c r="N17" s="10">
        <f t="shared" si="0"/>
        <v>370</v>
      </c>
    </row>
    <row r="18" spans="2:14" x14ac:dyDescent="0.25">
      <c r="E18" s="2"/>
    </row>
    <row r="19" spans="2:14" x14ac:dyDescent="0.25">
      <c r="B19" s="19" t="s">
        <v>1871</v>
      </c>
      <c r="C19" s="19"/>
      <c r="D19" s="19"/>
      <c r="E19" s="19"/>
      <c r="F19" s="19"/>
      <c r="G19" s="19"/>
      <c r="H19" s="19"/>
      <c r="I19" s="19"/>
      <c r="J19" s="19"/>
      <c r="K19" s="19"/>
      <c r="L19" s="19"/>
      <c r="M19" s="19"/>
      <c r="N19" s="19"/>
    </row>
    <row r="20" spans="2:14" x14ac:dyDescent="0.25">
      <c r="B20" s="7" t="s">
        <v>1859</v>
      </c>
      <c r="C20" s="7" t="s">
        <v>6</v>
      </c>
      <c r="D20" s="7" t="s">
        <v>8</v>
      </c>
      <c r="E20" s="7" t="s">
        <v>0</v>
      </c>
      <c r="F20" s="7" t="s">
        <v>2</v>
      </c>
      <c r="G20" s="7" t="s">
        <v>9</v>
      </c>
      <c r="H20" s="7" t="s">
        <v>23</v>
      </c>
      <c r="I20" s="7" t="s">
        <v>24</v>
      </c>
      <c r="J20" s="7" t="s">
        <v>27</v>
      </c>
      <c r="K20" s="7" t="s">
        <v>14</v>
      </c>
      <c r="L20" s="7" t="s">
        <v>1860</v>
      </c>
      <c r="M20" s="7" t="s">
        <v>1861</v>
      </c>
      <c r="N20" s="7" t="s">
        <v>1862</v>
      </c>
    </row>
    <row r="21" spans="2:14" x14ac:dyDescent="0.25">
      <c r="B21" s="9" t="s">
        <v>15</v>
      </c>
      <c r="C21" s="9">
        <v>20</v>
      </c>
      <c r="D21" s="9">
        <v>383</v>
      </c>
      <c r="E21" s="9">
        <v>110</v>
      </c>
      <c r="F21" s="9">
        <v>110</v>
      </c>
      <c r="G21" s="9">
        <v>160</v>
      </c>
      <c r="H21" s="9">
        <v>150</v>
      </c>
      <c r="I21" s="9">
        <v>1</v>
      </c>
      <c r="J21" s="9">
        <v>12</v>
      </c>
      <c r="K21" s="9">
        <v>10</v>
      </c>
      <c r="L21" s="11">
        <f>INT(0.35*D21+0.15*E21)+(0.35*F21+0.15*G21)</f>
        <v>212.5</v>
      </c>
      <c r="M21" s="11">
        <f>(H21+I21+J21)/K21</f>
        <v>16.3</v>
      </c>
      <c r="N21" s="10">
        <f t="shared" ref="N21:N26" si="2">INT(L21/M21)</f>
        <v>13</v>
      </c>
    </row>
    <row r="22" spans="2:14" x14ac:dyDescent="0.25">
      <c r="B22" s="9" t="s">
        <v>1</v>
      </c>
      <c r="C22" s="9">
        <v>20</v>
      </c>
      <c r="D22" s="9">
        <v>280</v>
      </c>
      <c r="E22" s="9">
        <v>54</v>
      </c>
      <c r="F22" s="9">
        <v>176</v>
      </c>
      <c r="G22" s="9">
        <v>82</v>
      </c>
      <c r="H22" s="9">
        <v>22</v>
      </c>
      <c r="I22" s="9">
        <v>140</v>
      </c>
      <c r="J22" s="9">
        <v>1</v>
      </c>
      <c r="K22" s="9">
        <v>15</v>
      </c>
      <c r="L22" s="11">
        <f t="shared" ref="L22:L26" si="3">INT(0.35*D22+0.15*E22)+(0.35*F22+0.15*G22)</f>
        <v>179.89999999999998</v>
      </c>
      <c r="M22" s="11">
        <f>INT((H22+I22+J22)/K22)</f>
        <v>10</v>
      </c>
      <c r="N22" s="10">
        <f t="shared" si="2"/>
        <v>17</v>
      </c>
    </row>
    <row r="23" spans="2:14" x14ac:dyDescent="0.25">
      <c r="B23" s="9" t="s">
        <v>3</v>
      </c>
      <c r="C23" s="9">
        <v>20</v>
      </c>
      <c r="D23" s="9">
        <v>321</v>
      </c>
      <c r="E23" s="9">
        <v>143</v>
      </c>
      <c r="F23" s="9">
        <v>141</v>
      </c>
      <c r="G23" s="9">
        <v>34</v>
      </c>
      <c r="H23" s="9">
        <v>32</v>
      </c>
      <c r="I23" s="9">
        <v>1</v>
      </c>
      <c r="J23" s="9">
        <v>130</v>
      </c>
      <c r="K23" s="9">
        <v>20</v>
      </c>
      <c r="L23" s="11">
        <f t="shared" si="3"/>
        <v>187.45</v>
      </c>
      <c r="M23" s="11">
        <f>INT((H23+I23+J23)/K23)</f>
        <v>8</v>
      </c>
      <c r="N23" s="10">
        <f t="shared" si="2"/>
        <v>23</v>
      </c>
    </row>
    <row r="24" spans="2:14" x14ac:dyDescent="0.25">
      <c r="B24" s="9" t="s">
        <v>15</v>
      </c>
      <c r="C24" s="9">
        <v>50</v>
      </c>
      <c r="D24" s="9">
        <v>1754</v>
      </c>
      <c r="E24" s="9">
        <v>635</v>
      </c>
      <c r="F24" s="9">
        <v>635</v>
      </c>
      <c r="G24" s="9">
        <v>892</v>
      </c>
      <c r="H24" s="9">
        <v>675</v>
      </c>
      <c r="I24" s="9">
        <v>42</v>
      </c>
      <c r="J24" s="9">
        <v>105</v>
      </c>
      <c r="K24" s="9">
        <v>10</v>
      </c>
      <c r="L24" s="11">
        <f t="shared" si="3"/>
        <v>1065.05</v>
      </c>
      <c r="M24" s="11">
        <f>INT((H24+I24+J24)/K24)</f>
        <v>82</v>
      </c>
      <c r="N24" s="10">
        <f t="shared" si="2"/>
        <v>12</v>
      </c>
    </row>
    <row r="25" spans="2:14" x14ac:dyDescent="0.25">
      <c r="B25" s="9" t="s">
        <v>1</v>
      </c>
      <c r="C25" s="9">
        <v>50</v>
      </c>
      <c r="D25" s="9">
        <v>1225</v>
      </c>
      <c r="E25" s="9">
        <v>360</v>
      </c>
      <c r="F25" s="9">
        <v>963</v>
      </c>
      <c r="G25" s="9">
        <v>496</v>
      </c>
      <c r="H25" s="9">
        <v>115</v>
      </c>
      <c r="I25" s="9">
        <v>665</v>
      </c>
      <c r="J25" s="9">
        <v>42</v>
      </c>
      <c r="K25" s="9">
        <v>15</v>
      </c>
      <c r="L25" s="11">
        <f t="shared" si="3"/>
        <v>893.44999999999993</v>
      </c>
      <c r="M25" s="11">
        <f>INT((H25+I25+J25)/K25)</f>
        <v>54</v>
      </c>
      <c r="N25" s="10">
        <f t="shared" si="2"/>
        <v>16</v>
      </c>
    </row>
    <row r="26" spans="2:14" x14ac:dyDescent="0.25">
      <c r="B26" s="9" t="s">
        <v>3</v>
      </c>
      <c r="C26" s="9">
        <v>50</v>
      </c>
      <c r="D26" s="9">
        <v>1479</v>
      </c>
      <c r="E26" s="9">
        <v>770</v>
      </c>
      <c r="F26" s="9">
        <v>818</v>
      </c>
      <c r="G26" s="9">
        <v>235</v>
      </c>
      <c r="H26" s="9">
        <v>125</v>
      </c>
      <c r="I26" s="9">
        <v>42</v>
      </c>
      <c r="J26" s="9">
        <v>655</v>
      </c>
      <c r="K26" s="9">
        <v>20</v>
      </c>
      <c r="L26" s="11">
        <f t="shared" si="3"/>
        <v>954.55</v>
      </c>
      <c r="M26" s="11">
        <f>INT((H26+I26+J26)/K26)</f>
        <v>41</v>
      </c>
      <c r="N26" s="10">
        <f t="shared" si="2"/>
        <v>23</v>
      </c>
    </row>
    <row r="29" spans="2:14" x14ac:dyDescent="0.25">
      <c r="B29" s="20" t="s">
        <v>1872</v>
      </c>
      <c r="C29" s="20"/>
      <c r="D29" s="20"/>
      <c r="E29" s="20"/>
      <c r="F29" s="20"/>
      <c r="G29" s="20"/>
      <c r="H29" s="20"/>
      <c r="I29" s="20"/>
      <c r="J29" s="20"/>
      <c r="K29" s="20"/>
      <c r="L29" s="20"/>
      <c r="M29" s="20"/>
      <c r="N29" s="20"/>
    </row>
    <row r="30" spans="2:14" x14ac:dyDescent="0.25">
      <c r="B30" s="20" t="s">
        <v>1873</v>
      </c>
      <c r="C30" s="20"/>
      <c r="D30" s="20"/>
      <c r="E30" s="20" t="s">
        <v>1874</v>
      </c>
      <c r="F30" s="20"/>
      <c r="G30" s="20"/>
      <c r="H30" s="20"/>
      <c r="I30" s="20"/>
      <c r="J30" s="20"/>
      <c r="K30" s="20"/>
      <c r="L30" s="20" t="s">
        <v>1876</v>
      </c>
      <c r="M30" s="20"/>
      <c r="N30" s="20"/>
    </row>
    <row r="31" spans="2:14" x14ac:dyDescent="0.25">
      <c r="B31" s="21" t="s">
        <v>1875</v>
      </c>
      <c r="C31" s="21"/>
      <c r="D31" s="21"/>
      <c r="E31" s="21" t="s">
        <v>1877</v>
      </c>
      <c r="F31" s="21"/>
      <c r="G31" s="21"/>
      <c r="H31" s="21"/>
      <c r="I31" s="21"/>
      <c r="J31" s="21"/>
      <c r="K31" s="21"/>
      <c r="L31" s="22">
        <v>0.1</v>
      </c>
      <c r="M31" s="21"/>
      <c r="N31" s="21"/>
    </row>
    <row r="32" spans="2:14" x14ac:dyDescent="0.25">
      <c r="B32" s="21" t="s">
        <v>1878</v>
      </c>
      <c r="C32" s="21"/>
      <c r="D32" s="21"/>
      <c r="E32" s="21" t="s">
        <v>1879</v>
      </c>
      <c r="F32" s="21"/>
      <c r="G32" s="21"/>
      <c r="H32" s="21"/>
      <c r="I32" s="21"/>
      <c r="J32" s="21"/>
      <c r="K32" s="21"/>
      <c r="L32" s="22">
        <v>0.04</v>
      </c>
      <c r="M32" s="21"/>
      <c r="N32" s="21"/>
    </row>
    <row r="33" spans="2:14" x14ac:dyDescent="0.25">
      <c r="B33" s="21" t="s">
        <v>1880</v>
      </c>
      <c r="C33" s="21"/>
      <c r="D33" s="21"/>
      <c r="E33" s="21" t="s">
        <v>1881</v>
      </c>
      <c r="F33" s="21"/>
      <c r="G33" s="21"/>
      <c r="H33" s="21"/>
      <c r="I33" s="21"/>
      <c r="J33" s="21"/>
      <c r="K33" s="21"/>
      <c r="L33" s="22">
        <v>0.03</v>
      </c>
      <c r="M33" s="21"/>
      <c r="N33" s="21"/>
    </row>
    <row r="34" spans="2:14" x14ac:dyDescent="0.25">
      <c r="B34" s="21" t="s">
        <v>1882</v>
      </c>
      <c r="C34" s="21"/>
      <c r="D34" s="21"/>
      <c r="E34" s="21" t="s">
        <v>1884</v>
      </c>
      <c r="F34" s="21"/>
      <c r="G34" s="21"/>
      <c r="H34" s="21"/>
      <c r="I34" s="21"/>
      <c r="J34" s="21"/>
      <c r="K34" s="21"/>
      <c r="L34" s="22">
        <v>0.05</v>
      </c>
      <c r="M34" s="21"/>
      <c r="N34" s="21"/>
    </row>
    <row r="35" spans="2:14" x14ac:dyDescent="0.25">
      <c r="B35" s="21" t="s">
        <v>1883</v>
      </c>
      <c r="C35" s="21"/>
      <c r="D35" s="21"/>
      <c r="E35" s="21" t="s">
        <v>1885</v>
      </c>
      <c r="F35" s="21"/>
      <c r="G35" s="21"/>
      <c r="H35" s="21"/>
      <c r="I35" s="21"/>
      <c r="J35" s="21"/>
      <c r="K35" s="21"/>
      <c r="L35" s="22">
        <v>0.1</v>
      </c>
      <c r="M35" s="21"/>
      <c r="N35" s="21"/>
    </row>
    <row r="36" spans="2:14" x14ac:dyDescent="0.25">
      <c r="B36" s="21" t="s">
        <v>1886</v>
      </c>
      <c r="C36" s="21"/>
      <c r="D36" s="21"/>
      <c r="E36" s="21" t="s">
        <v>1887</v>
      </c>
      <c r="F36" s="21"/>
      <c r="G36" s="21"/>
      <c r="H36" s="21"/>
      <c r="I36" s="21"/>
      <c r="J36" s="21"/>
      <c r="K36" s="21"/>
      <c r="L36" s="22">
        <v>0.05</v>
      </c>
      <c r="M36" s="21"/>
      <c r="N36" s="21"/>
    </row>
    <row r="37" spans="2:14" x14ac:dyDescent="0.25">
      <c r="B37" s="21" t="s">
        <v>1891</v>
      </c>
      <c r="C37" s="21"/>
      <c r="D37" s="21"/>
      <c r="E37" s="21" t="s">
        <v>1890</v>
      </c>
      <c r="F37" s="21"/>
      <c r="G37" s="21"/>
      <c r="H37" s="21"/>
      <c r="I37" s="21"/>
      <c r="J37" s="21"/>
      <c r="K37" s="21"/>
      <c r="L37" s="22">
        <v>0.06</v>
      </c>
      <c r="M37" s="21"/>
      <c r="N37" s="21"/>
    </row>
    <row r="38" spans="2:14" x14ac:dyDescent="0.25">
      <c r="B38" s="21" t="s">
        <v>1888</v>
      </c>
      <c r="C38" s="21"/>
      <c r="D38" s="21"/>
      <c r="E38" s="21" t="s">
        <v>1889</v>
      </c>
      <c r="F38" s="21"/>
      <c r="G38" s="21"/>
      <c r="H38" s="21"/>
      <c r="I38" s="21"/>
      <c r="J38" s="21"/>
      <c r="K38" s="21"/>
      <c r="L38" s="22">
        <v>0.04</v>
      </c>
      <c r="M38" s="21"/>
      <c r="N38" s="21"/>
    </row>
    <row r="39" spans="2:14" x14ac:dyDescent="0.25">
      <c r="B39" s="21" t="s">
        <v>1894</v>
      </c>
      <c r="C39" s="21"/>
      <c r="D39" s="21"/>
      <c r="E39" s="21" t="s">
        <v>1895</v>
      </c>
      <c r="F39" s="21"/>
      <c r="G39" s="21"/>
      <c r="H39" s="21"/>
      <c r="I39" s="21"/>
      <c r="J39" s="21"/>
      <c r="K39" s="21"/>
      <c r="L39" s="22">
        <v>0.02</v>
      </c>
      <c r="M39" s="21"/>
      <c r="N39" s="21"/>
    </row>
    <row r="40" spans="2:14" x14ac:dyDescent="0.25">
      <c r="B40" s="21" t="s">
        <v>1892</v>
      </c>
      <c r="C40" s="21"/>
      <c r="D40" s="21"/>
      <c r="E40" s="21" t="s">
        <v>1893</v>
      </c>
      <c r="F40" s="21"/>
      <c r="G40" s="21"/>
      <c r="H40" s="21"/>
      <c r="I40" s="21"/>
      <c r="J40" s="21"/>
      <c r="K40" s="21"/>
      <c r="L40" s="22">
        <v>1</v>
      </c>
      <c r="M40" s="21"/>
      <c r="N40" s="21"/>
    </row>
    <row r="41" spans="2:14" x14ac:dyDescent="0.25">
      <c r="B41" s="21" t="s">
        <v>1909</v>
      </c>
      <c r="C41" s="21"/>
      <c r="D41" s="21"/>
      <c r="E41" s="21" t="s">
        <v>1901</v>
      </c>
      <c r="F41" s="21"/>
      <c r="G41" s="21"/>
      <c r="H41" s="21"/>
      <c r="I41" s="21"/>
      <c r="J41" s="21"/>
      <c r="K41" s="21"/>
      <c r="L41" s="22">
        <v>0.05</v>
      </c>
      <c r="M41" s="21"/>
      <c r="N41" s="21"/>
    </row>
    <row r="42" spans="2:14" x14ac:dyDescent="0.25">
      <c r="B42" s="21" t="s">
        <v>1910</v>
      </c>
      <c r="C42" s="21"/>
      <c r="D42" s="21"/>
      <c r="E42" s="21" t="s">
        <v>1900</v>
      </c>
      <c r="F42" s="21"/>
      <c r="G42" s="21"/>
      <c r="H42" s="21"/>
      <c r="I42" s="21"/>
      <c r="J42" s="21"/>
      <c r="K42" s="21"/>
      <c r="L42" s="22">
        <v>0.04</v>
      </c>
      <c r="M42" s="21"/>
      <c r="N42" s="21"/>
    </row>
    <row r="43" spans="2:14" x14ac:dyDescent="0.25">
      <c r="B43" s="21" t="s">
        <v>1911</v>
      </c>
      <c r="C43" s="21"/>
      <c r="D43" s="21"/>
      <c r="E43" s="21" t="s">
        <v>1899</v>
      </c>
      <c r="F43" s="21"/>
      <c r="G43" s="21"/>
      <c r="H43" s="21"/>
      <c r="I43" s="21"/>
      <c r="J43" s="21"/>
      <c r="K43" s="21"/>
      <c r="L43" s="22">
        <v>0.02</v>
      </c>
      <c r="M43" s="21"/>
      <c r="N43" s="21"/>
    </row>
    <row r="44" spans="2:14" x14ac:dyDescent="0.25">
      <c r="B44" s="21" t="s">
        <v>1898</v>
      </c>
      <c r="C44" s="21"/>
      <c r="D44" s="21"/>
      <c r="E44" s="21" t="s">
        <v>1902</v>
      </c>
      <c r="F44" s="21"/>
      <c r="G44" s="21"/>
      <c r="H44" s="21"/>
      <c r="I44" s="21"/>
      <c r="J44" s="21"/>
      <c r="K44" s="21"/>
      <c r="L44" s="22">
        <v>0.03</v>
      </c>
      <c r="M44" s="21"/>
      <c r="N44" s="21"/>
    </row>
    <row r="45" spans="2:14" x14ac:dyDescent="0.25">
      <c r="B45" s="21" t="s">
        <v>1922</v>
      </c>
      <c r="C45" s="21"/>
      <c r="D45" s="21"/>
      <c r="E45" s="21" t="s">
        <v>1897</v>
      </c>
      <c r="F45" s="21"/>
      <c r="G45" s="21"/>
      <c r="H45" s="21"/>
      <c r="I45" s="21"/>
      <c r="J45" s="21"/>
      <c r="K45" s="21"/>
      <c r="L45" s="21" t="s">
        <v>1896</v>
      </c>
      <c r="M45" s="21"/>
      <c r="N45" s="21"/>
    </row>
  </sheetData>
  <mergeCells count="52">
    <mergeCell ref="L40:N40"/>
    <mergeCell ref="L41:N41"/>
    <mergeCell ref="L42:N42"/>
    <mergeCell ref="L43:N43"/>
    <mergeCell ref="B44:D44"/>
    <mergeCell ref="E40:K40"/>
    <mergeCell ref="E41:K41"/>
    <mergeCell ref="E42:K42"/>
    <mergeCell ref="E43:K43"/>
    <mergeCell ref="B45:D45"/>
    <mergeCell ref="E44:K44"/>
    <mergeCell ref="E45:K45"/>
    <mergeCell ref="L44:N44"/>
    <mergeCell ref="L45:N45"/>
    <mergeCell ref="B39:D39"/>
    <mergeCell ref="B40:D40"/>
    <mergeCell ref="B41:D41"/>
    <mergeCell ref="B42:D42"/>
    <mergeCell ref="B43:D43"/>
    <mergeCell ref="B33:D33"/>
    <mergeCell ref="B34:D34"/>
    <mergeCell ref="B35:D35"/>
    <mergeCell ref="B36:D36"/>
    <mergeCell ref="B37:D37"/>
    <mergeCell ref="B38:D38"/>
    <mergeCell ref="E39:K39"/>
    <mergeCell ref="L32:N32"/>
    <mergeCell ref="L33:N33"/>
    <mergeCell ref="L34:N34"/>
    <mergeCell ref="L35:N35"/>
    <mergeCell ref="L36:N36"/>
    <mergeCell ref="L37:N37"/>
    <mergeCell ref="L38:N38"/>
    <mergeCell ref="L39:N39"/>
    <mergeCell ref="E33:K33"/>
    <mergeCell ref="E34:K34"/>
    <mergeCell ref="E35:K35"/>
    <mergeCell ref="E36:K36"/>
    <mergeCell ref="E37:K37"/>
    <mergeCell ref="E38:K38"/>
    <mergeCell ref="B31:D31"/>
    <mergeCell ref="E31:K31"/>
    <mergeCell ref="L31:N31"/>
    <mergeCell ref="E32:K32"/>
    <mergeCell ref="B32:D32"/>
    <mergeCell ref="A7:F7"/>
    <mergeCell ref="B10:N10"/>
    <mergeCell ref="B19:N19"/>
    <mergeCell ref="B29:N29"/>
    <mergeCell ref="L30:N30"/>
    <mergeCell ref="B30:D30"/>
    <mergeCell ref="E30:K30"/>
  </mergeCells>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8"/>
  <sheetViews>
    <sheetView workbookViewId="0">
      <selection activeCell="E16" sqref="E16"/>
    </sheetView>
  </sheetViews>
  <sheetFormatPr defaultRowHeight="15" x14ac:dyDescent="0.25"/>
  <sheetData>
    <row r="1" spans="1:1" x14ac:dyDescent="0.25">
      <c r="A1" t="s">
        <v>1903</v>
      </c>
    </row>
    <row r="2" spans="1:1" x14ac:dyDescent="0.25">
      <c r="A2" t="s">
        <v>1904</v>
      </c>
    </row>
    <row r="3" spans="1:1" x14ac:dyDescent="0.25">
      <c r="A3" t="s">
        <v>1905</v>
      </c>
    </row>
    <row r="4" spans="1:1" x14ac:dyDescent="0.25">
      <c r="A4" t="s">
        <v>1906</v>
      </c>
    </row>
    <row r="5" spans="1:1" x14ac:dyDescent="0.25">
      <c r="A5" t="s">
        <v>1907</v>
      </c>
    </row>
    <row r="6" spans="1:1" x14ac:dyDescent="0.25">
      <c r="A6" t="s">
        <v>1908</v>
      </c>
    </row>
    <row r="7" spans="1:1" x14ac:dyDescent="0.25">
      <c r="A7" t="s">
        <v>1912</v>
      </c>
    </row>
    <row r="8" spans="1:1" x14ac:dyDescent="0.25">
      <c r="A8" t="s">
        <v>1920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UnitData_Balancing</vt:lpstr>
      <vt:lpstr>UnitData_Export</vt:lpstr>
      <vt:lpstr>Combat Simulation</vt:lpstr>
      <vt:lpstr>Economy_Design</vt:lpstr>
      <vt:lpstr>Additional Notes</vt:lpstr>
      <vt:lpstr>zz</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Łukasz Wilinski</dc:creator>
  <cp:lastModifiedBy>Łukasz Wilinski</cp:lastModifiedBy>
  <dcterms:created xsi:type="dcterms:W3CDTF">2017-08-04T13:33:41Z</dcterms:created>
  <dcterms:modified xsi:type="dcterms:W3CDTF">2024-02-14T13:37:06Z</dcterms:modified>
</cp:coreProperties>
</file>